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FINAL EGU ANNUAL ALLOCATIONS" sheetId="1" r:id="rId1"/>
  </sheets>
  <definedNames>
    <definedName name="KOCH2">'FINAL EGU ANNUAL ALLOCATIONS'!$A$15:$AB$117</definedName>
    <definedName name="_xlnm.Print_Area" localSheetId="0">'FINAL EGU ANNUAL ALLOCATIONS'!$A$1:$AB$152</definedName>
    <definedName name="_xlnm.Print_Titles" localSheetId="0">'FINAL EGU ANNUAL ALLOCATIONS'!$A:$I,'FINAL EGU ANNUAL ALLOCATIONS'!$5:$14</definedName>
  </definedNames>
  <calcPr fullCalcOnLoad="1"/>
</workbook>
</file>

<file path=xl/sharedStrings.xml><?xml version="1.0" encoding="utf-8"?>
<sst xmlns="http://schemas.openxmlformats.org/spreadsheetml/2006/main" count="1174" uniqueCount="276">
  <si>
    <t>STATE</t>
  </si>
  <si>
    <t>STID</t>
  </si>
  <si>
    <t>CNYID</t>
  </si>
  <si>
    <t>COMPANY</t>
  </si>
  <si>
    <t>FACILITY_NAME</t>
  </si>
  <si>
    <t>PLANT_NAME</t>
  </si>
  <si>
    <t>ORISPL_CODE</t>
  </si>
  <si>
    <t>OSBUDGET</t>
  </si>
  <si>
    <t>UNITID</t>
  </si>
  <si>
    <t>CMWE</t>
  </si>
  <si>
    <t>UNIT_TYPE</t>
  </si>
  <si>
    <t>PRI_FUEL</t>
  </si>
  <si>
    <t>FUELADJ</t>
  </si>
  <si>
    <t>HI2001</t>
  </si>
  <si>
    <t>HI2002</t>
  </si>
  <si>
    <t>HI2003</t>
  </si>
  <si>
    <t>HI2004</t>
  </si>
  <si>
    <t>HI2005</t>
  </si>
  <si>
    <t>HI2001A</t>
  </si>
  <si>
    <t>HI2002A</t>
  </si>
  <si>
    <t>HI2003A</t>
  </si>
  <si>
    <t>HI2004A</t>
  </si>
  <si>
    <t>HI2005A</t>
  </si>
  <si>
    <t>HITY</t>
  </si>
  <si>
    <t>TOTHI</t>
  </si>
  <si>
    <t>YCAL</t>
  </si>
  <si>
    <t>NOXA</t>
  </si>
  <si>
    <t>KY</t>
  </si>
  <si>
    <t>127</t>
  </si>
  <si>
    <t>American Electric Power</t>
  </si>
  <si>
    <t>Big Sandy</t>
  </si>
  <si>
    <t>1353</t>
  </si>
  <si>
    <t>BSU1</t>
  </si>
  <si>
    <t>Dry bottom wall-fired boiler</t>
  </si>
  <si>
    <t>Coal</t>
  </si>
  <si>
    <t>YES</t>
  </si>
  <si>
    <t>BSU2</t>
  </si>
  <si>
    <t>167</t>
  </si>
  <si>
    <t>KU &amp; LG&amp;E</t>
  </si>
  <si>
    <t>E W Brown</t>
  </si>
  <si>
    <t>E. W. Brown</t>
  </si>
  <si>
    <t>1355</t>
  </si>
  <si>
    <t>1</t>
  </si>
  <si>
    <t>10</t>
  </si>
  <si>
    <t>Combustion turbine</t>
  </si>
  <si>
    <t>Pipeline Natural Gas</t>
  </si>
  <si>
    <t>11</t>
  </si>
  <si>
    <t>2</t>
  </si>
  <si>
    <t>Tangentially-fired</t>
  </si>
  <si>
    <t>3</t>
  </si>
  <si>
    <t>E. W. Brown****</t>
  </si>
  <si>
    <t>5</t>
  </si>
  <si>
    <t>Combustion turbine (Started 09-JUN-01)</t>
  </si>
  <si>
    <t>6</t>
  </si>
  <si>
    <t>7</t>
  </si>
  <si>
    <t>8</t>
  </si>
  <si>
    <t>Diesel Oil</t>
  </si>
  <si>
    <t>9</t>
  </si>
  <si>
    <t>041</t>
  </si>
  <si>
    <t>Ghent</t>
  </si>
  <si>
    <t>1356</t>
  </si>
  <si>
    <t>4</t>
  </si>
  <si>
    <t>177</t>
  </si>
  <si>
    <t>Green River</t>
  </si>
  <si>
    <t>1357</t>
  </si>
  <si>
    <t>NO</t>
  </si>
  <si>
    <t>013</t>
  </si>
  <si>
    <t>Pineville</t>
  </si>
  <si>
    <t>1360</t>
  </si>
  <si>
    <t>239</t>
  </si>
  <si>
    <t>Tyrone</t>
  </si>
  <si>
    <t>1361</t>
  </si>
  <si>
    <t>111</t>
  </si>
  <si>
    <t>Cane Run</t>
  </si>
  <si>
    <t>1363</t>
  </si>
  <si>
    <t>Mill Creek</t>
  </si>
  <si>
    <t>1364</t>
  </si>
  <si>
    <t>Paddy's Run</t>
  </si>
  <si>
    <t>1366</t>
  </si>
  <si>
    <t>12</t>
  </si>
  <si>
    <t>Combustion Turbine</t>
  </si>
  <si>
    <t>Natural Gas</t>
  </si>
  <si>
    <t>Paddy's Run****</t>
  </si>
  <si>
    <t>13</t>
  </si>
  <si>
    <t>Combustion turbine (Started 30-JUN-01)</t>
  </si>
  <si>
    <t>101</t>
  </si>
  <si>
    <t>Henderson Power &amp; Light</t>
  </si>
  <si>
    <t>Henderson I</t>
  </si>
  <si>
    <t>1372</t>
  </si>
  <si>
    <t>Stoker</t>
  </si>
  <si>
    <t>059</t>
  </si>
  <si>
    <t>Owensboro Mun. Utility</t>
  </si>
  <si>
    <t>Elmer Smith</t>
  </si>
  <si>
    <t>1374</t>
  </si>
  <si>
    <t>Cyclone boiler</t>
  </si>
  <si>
    <t>TVA</t>
  </si>
  <si>
    <t>Paradise</t>
  </si>
  <si>
    <t>1378</t>
  </si>
  <si>
    <t>145</t>
  </si>
  <si>
    <t>Shawnee</t>
  </si>
  <si>
    <t>1379</t>
  </si>
  <si>
    <t>Other boiler</t>
  </si>
  <si>
    <t>091</t>
  </si>
  <si>
    <t>Western Ky Energy</t>
  </si>
  <si>
    <t>Coleman</t>
  </si>
  <si>
    <t>1381</t>
  </si>
  <si>
    <t>C1</t>
  </si>
  <si>
    <t>C2</t>
  </si>
  <si>
    <t>C3</t>
  </si>
  <si>
    <t>233</t>
  </si>
  <si>
    <t>HMP&amp;L Station 2</t>
  </si>
  <si>
    <t>1382</t>
  </si>
  <si>
    <t>H1</t>
  </si>
  <si>
    <t>H2</t>
  </si>
  <si>
    <t>Robert Reid</t>
  </si>
  <si>
    <t>1383</t>
  </si>
  <si>
    <t>R1</t>
  </si>
  <si>
    <t>Robert Reid Turbine</t>
  </si>
  <si>
    <t>RT</t>
  </si>
  <si>
    <t>199</t>
  </si>
  <si>
    <t>East Ky Power</t>
  </si>
  <si>
    <t>John S. Cooper</t>
  </si>
  <si>
    <t>Cooper</t>
  </si>
  <si>
    <t>1384</t>
  </si>
  <si>
    <t>049</t>
  </si>
  <si>
    <t>William C. Dale</t>
  </si>
  <si>
    <t>Dale</t>
  </si>
  <si>
    <t>1385</t>
  </si>
  <si>
    <t>Smith Generating Facility</t>
  </si>
  <si>
    <t>J. K. Smith</t>
  </si>
  <si>
    <t>54</t>
  </si>
  <si>
    <t>SCT1</t>
  </si>
  <si>
    <t>SCT2</t>
  </si>
  <si>
    <t>SCT3</t>
  </si>
  <si>
    <t>J. K. Smith****</t>
  </si>
  <si>
    <t>SCT4</t>
  </si>
  <si>
    <t>Combustion turbine (Started 14-SEP-01)</t>
  </si>
  <si>
    <t>SCT5</t>
  </si>
  <si>
    <t>Combustion turbine (Started 22-SEP-01)</t>
  </si>
  <si>
    <t>SCT6</t>
  </si>
  <si>
    <t>Combustion turbine (Started 11-DEC-04)</t>
  </si>
  <si>
    <t>SCT7</t>
  </si>
  <si>
    <t>Combustion turbine (Started 22-DEC-04)</t>
  </si>
  <si>
    <t>185</t>
  </si>
  <si>
    <t>Dynegy</t>
  </si>
  <si>
    <t>Bluegrass Generating Company, LLC</t>
  </si>
  <si>
    <t>Bluegrass Generating****</t>
  </si>
  <si>
    <t>55164</t>
  </si>
  <si>
    <t>GTG1</t>
  </si>
  <si>
    <t>GTG2</t>
  </si>
  <si>
    <t>GTG3</t>
  </si>
  <si>
    <t>Riverside Generating Company</t>
  </si>
  <si>
    <t>Riverside Generating****</t>
  </si>
  <si>
    <t>55198</t>
  </si>
  <si>
    <t>GTG101</t>
  </si>
  <si>
    <t>Combustion turbine (Started 12-JUN-01)</t>
  </si>
  <si>
    <t>GTG201</t>
  </si>
  <si>
    <t>Combustion turbine (Started 04-JUL-01)</t>
  </si>
  <si>
    <t>GTG301</t>
  </si>
  <si>
    <t>Combustion turbine (Started 07-JUL-01)</t>
  </si>
  <si>
    <t>GTG401</t>
  </si>
  <si>
    <t>Combustion turbine (Started 27-MAR-02)</t>
  </si>
  <si>
    <t>GTG501</t>
  </si>
  <si>
    <t>157</t>
  </si>
  <si>
    <t>KGen Marshall LLC</t>
  </si>
  <si>
    <t>KGen Marshall LLC****</t>
  </si>
  <si>
    <t>55232</t>
  </si>
  <si>
    <t>CT1</t>
  </si>
  <si>
    <t>CT2</t>
  </si>
  <si>
    <t>CT3</t>
  </si>
  <si>
    <t>CT4</t>
  </si>
  <si>
    <t>CT5</t>
  </si>
  <si>
    <t>CT6</t>
  </si>
  <si>
    <t>CT7</t>
  </si>
  <si>
    <t>CT8</t>
  </si>
  <si>
    <t>015</t>
  </si>
  <si>
    <t>Cincinnati Gas &amp; Electric</t>
  </si>
  <si>
    <t>East Bend</t>
  </si>
  <si>
    <t>6018</t>
  </si>
  <si>
    <t>161</t>
  </si>
  <si>
    <t>H L Spurlock</t>
  </si>
  <si>
    <t>6041</t>
  </si>
  <si>
    <t>Circulating fluidized bed boiler (Started 21-DEC</t>
  </si>
  <si>
    <t>223</t>
  </si>
  <si>
    <t>Trimble County</t>
  </si>
  <si>
    <t>6071</t>
  </si>
  <si>
    <t>Trimble County****</t>
  </si>
  <si>
    <t>Combustion turbine (Started 25-MAR-02)</t>
  </si>
  <si>
    <t>Combustion turbine (Started 01-APR-02)</t>
  </si>
  <si>
    <t>R D Green</t>
  </si>
  <si>
    <t>6639</t>
  </si>
  <si>
    <t>G1</t>
  </si>
  <si>
    <t>G2</t>
  </si>
  <si>
    <t>183</t>
  </si>
  <si>
    <t>D B Wilson</t>
  </si>
  <si>
    <t>6823</t>
  </si>
  <si>
    <t>W1</t>
  </si>
  <si>
    <t>(Calculated Using 2001-2005 Annual Heat Input Data***)</t>
  </si>
  <si>
    <t>AVERAGE</t>
  </si>
  <si>
    <t>ADJUSTED**</t>
  </si>
  <si>
    <t>OF THREE</t>
  </si>
  <si>
    <t xml:space="preserve">SUM TOTAL OF </t>
  </si>
  <si>
    <t>CAIR KY EGU</t>
  </si>
  <si>
    <t>GENERATOR</t>
  </si>
  <si>
    <t>HEAT INPUT**</t>
  </si>
  <si>
    <t>EPA 2001***</t>
  </si>
  <si>
    <t>EPA 2002***</t>
  </si>
  <si>
    <t>2003***</t>
  </si>
  <si>
    <t>2004***</t>
  </si>
  <si>
    <t>2005***</t>
  </si>
  <si>
    <t>EPA 2001</t>
  </si>
  <si>
    <t>EPA 2002</t>
  </si>
  <si>
    <t>2003</t>
  </si>
  <si>
    <t>2004</t>
  </si>
  <si>
    <t>2005</t>
  </si>
  <si>
    <t>HIGHEST</t>
  </si>
  <si>
    <t>HIGH THREE</t>
  </si>
  <si>
    <t>ALLOWANCES</t>
  </si>
  <si>
    <t>FIPS</t>
  </si>
  <si>
    <t>ANNUAL NOX</t>
  </si>
  <si>
    <t>NAMEPLATE</t>
  </si>
  <si>
    <t>ANNUAL</t>
  </si>
  <si>
    <t>BASLINE****</t>
  </si>
  <si>
    <t>YEARS</t>
  </si>
  <si>
    <t>(ANNUAL</t>
  </si>
  <si>
    <t>ST</t>
  </si>
  <si>
    <t>CTNY</t>
  </si>
  <si>
    <t>BUDGET</t>
  </si>
  <si>
    <t>CAPACITY</t>
  </si>
  <si>
    <t>UNIT</t>
  </si>
  <si>
    <t>PRIMARY</t>
  </si>
  <si>
    <t>ADJUSTMENT</t>
  </si>
  <si>
    <t>HEAT INPUT</t>
  </si>
  <si>
    <t>TONS)</t>
  </si>
  <si>
    <t>ID</t>
  </si>
  <si>
    <t>ORISPL</t>
  </si>
  <si>
    <t>(ANNUAL TONS)</t>
  </si>
  <si>
    <t>(MWe)</t>
  </si>
  <si>
    <t>TYPE</t>
  </si>
  <si>
    <t>FUEL</t>
  </si>
  <si>
    <t>FACTOR</t>
  </si>
  <si>
    <t>(MMBTU)</t>
  </si>
  <si>
    <t>ESTABLISHED</t>
  </si>
  <si>
    <t>NOTES:</t>
  </si>
  <si>
    <t>*1. PER 401 KAR 51:210, ANNUAL KY CAIR EGU NOX ALLOCATIONS WERE CALCULATED AS FOLLOWS:</t>
  </si>
  <si>
    <t>CAIR EGU ANNUAL NOX ALLOCATION (TPY)  = ((UNIT HIGH THREE ANNUAL AVERAGE ADJUSTED HEAT INPUT  /  SUM TOTAL OF</t>
  </si>
  <si>
    <t xml:space="preserve">        HIGH THREE ANNUAL AVERAGE ADJUSTED HEAT INPUT) X (KY ANNUAL EGU CAIR BUDGET * 0.98)).</t>
  </si>
  <si>
    <t>**2. ANNUAL HEAT INPUT WAS ADJUSTED BY MUTIPLYING THE ANNUAL HEAT INPUT BY THE HEAT INPUT ADJUSTMENT FACTOR BASED</t>
  </si>
  <si>
    <t xml:space="preserve">      ON THE UNIT'S PRIMARY FUEL.</t>
  </si>
  <si>
    <t xml:space="preserve">       PER 401 KAR 51:210, FOR COAL, OIL AND ANY OTHER FUEL THE  HEAT INPUT ADJUSTMENT FACTOR IS 1.0, 0.6, AND 0.4 RESPECTIVELY.</t>
  </si>
  <si>
    <t>HTTP://CFPUB.EPA.GOV/GDM/INDEX.CFM?FUSEACTION=EMISSIONS.WIZARD.</t>
  </si>
  <si>
    <t>****4. PER 401 KAR 51:210, ONCE A UNIT HAS OPERATED FOR FIVE CONSECUTIVE YEARS ITS BASELINE HEAT INPUT IS ESTABLISHED,</t>
  </si>
  <si>
    <t xml:space="preserve">        WHICH WILL ALSO BE UTILIZED TO DETERMINE FUTURE CONTROL PERIOD ALLOCATIONS.</t>
  </si>
  <si>
    <t>CAIR EGU NOx</t>
  </si>
  <si>
    <t>(BEFORE ROUNDING)</t>
  </si>
  <si>
    <t>CONTROL PERIOD</t>
  </si>
  <si>
    <t xml:space="preserve"> 2009-2014</t>
  </si>
  <si>
    <t>2009-2014*</t>
  </si>
  <si>
    <t>Green River*****</t>
  </si>
  <si>
    <t>Pineville*****</t>
  </si>
  <si>
    <t>KY TOTAL</t>
  </si>
  <si>
    <t>2009-2014</t>
  </si>
  <si>
    <t>N</t>
  </si>
  <si>
    <t>*****5. APPLICABLE RETIRED UNITS INCLUDED.</t>
  </si>
  <si>
    <t>******6. EKPC DALE UNITS 1 AND 2 HAVE BEEN INCLUDED IN THE ABOVE KY CAIR ANNUAL NOX ALLOCATIONS.</t>
  </si>
  <si>
    <t>1******</t>
  </si>
  <si>
    <t>2******</t>
  </si>
  <si>
    <t xml:space="preserve">***3. ANNUAL 2001-2005 HEAT INPUT DATA THAT WAS OBTAINED IN AUGUST 2006 FROM THE FOLLOWING EPA CLEAN AIR MARKETS DIVISION WEB SITE OR OTHER AVAILABLE DATA WAS UTILIZED FOR CAIR: </t>
  </si>
  <si>
    <t xml:space="preserve">       7. AIR PRODUCTS AND CHEMICALS' COMBUSTION TURBINE( UNIT C) IS EXEMPTED FROM THE CAIR ANNUAL TRADING PROGRAM SINCE </t>
  </si>
  <si>
    <t xml:space="preserve">         IT QUALIFIES FOR THE COGENERATION UNIT APPLICIABLITY EXEMPTION PER 401 KAR 51:210.</t>
  </si>
  <si>
    <t>(ROUNDED)</t>
  </si>
  <si>
    <t>FINAL 2009-2014 CAIR ANNUAL NOX ALLOCATIONS* FOR KENTUCKY EGU SOURCES IN THE CAIR NOX ANNUAL TRADING PROGRAM - 2% TO BE SOLD</t>
  </si>
  <si>
    <t>FINAL</t>
  </si>
  <si>
    <t>FINAL TOTAL KENTUCKY CAIR EGU ANNUAL NOX ALLOWANCES FOR THE 2009-2014 CONTROL PERIODS ( ANNUAL TONS)</t>
  </si>
  <si>
    <t>FINAL TOTAL KENTUCKY CAIR EGU ANNUAL BUDGET PORTION ( 2%) TO BE SOLD BY THE COMMONWEALTH OF KY (ANNUAL TONS)</t>
  </si>
  <si>
    <t>FINAL TOTAL KENTUCKY CAIR EGU ANNUAL NOX TRADING PROGRAM BUDGET 2009-2014 (ANNUAL TONS)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</si>
</sst>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MS Sans Serif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right"/>
    </xf>
    <xf numFmtId="0" fontId="4" fillId="0" borderId="0" xfId="20" applyFont="1" applyAlignment="1">
      <alignment/>
    </xf>
    <xf numFmtId="1" fontId="6" fillId="0" borderId="0" xfId="0" applyNumberFormat="1" applyFont="1" applyAlignment="1" quotePrefix="1">
      <alignment horizontal="center"/>
    </xf>
    <xf numFmtId="168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20" applyFont="1" applyAlignment="1">
      <alignment/>
    </xf>
    <xf numFmtId="1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20" applyFont="1" applyAlignment="1">
      <alignment/>
    </xf>
    <xf numFmtId="0" fontId="1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fpub.epa.gov/GDM/INDEX.CFM?FUSEACTION=EMISSIONS.WIZARD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workbookViewId="0" topLeftCell="A1">
      <selection activeCell="R6" sqref="R6"/>
    </sheetView>
  </sheetViews>
  <sheetFormatPr defaultColWidth="9.140625" defaultRowHeight="12.75"/>
  <cols>
    <col min="1" max="1" width="4.28125" style="1" customWidth="1"/>
    <col min="2" max="2" width="5.00390625" style="1" customWidth="1"/>
    <col min="3" max="3" width="6.57421875" style="1" customWidth="1"/>
    <col min="4" max="4" width="13.140625" style="2" customWidth="1"/>
    <col min="5" max="5" width="14.57421875" style="1" customWidth="1"/>
    <col min="6" max="6" width="15.28125" style="1" hidden="1" customWidth="1"/>
    <col min="7" max="7" width="7.28125" style="1" customWidth="1"/>
    <col min="8" max="8" width="15.421875" style="1" customWidth="1"/>
    <col min="9" max="9" width="7.00390625" style="1" customWidth="1"/>
    <col min="10" max="10" width="12.28125" style="1" customWidth="1"/>
    <col min="11" max="11" width="8.00390625" style="2" customWidth="1"/>
    <col min="12" max="12" width="13.57421875" style="1" customWidth="1"/>
    <col min="13" max="13" width="13.7109375" style="1" customWidth="1"/>
    <col min="14" max="14" width="11.8515625" style="1" customWidth="1"/>
    <col min="15" max="15" width="11.140625" style="1" customWidth="1"/>
    <col min="16" max="16" width="11.7109375" style="1" customWidth="1"/>
    <col min="17" max="17" width="9.140625" style="1" customWidth="1"/>
    <col min="18" max="18" width="12.00390625" style="1" customWidth="1"/>
    <col min="19" max="19" width="13.140625" style="1" customWidth="1"/>
    <col min="20" max="20" width="11.7109375" style="1" customWidth="1"/>
    <col min="21" max="21" width="12.00390625" style="1" customWidth="1"/>
    <col min="22" max="22" width="11.8515625" style="1" customWidth="1"/>
    <col min="23" max="23" width="11.421875" style="1" customWidth="1"/>
    <col min="24" max="24" width="14.140625" style="1" customWidth="1"/>
    <col min="25" max="25" width="18.57421875" style="1" customWidth="1"/>
    <col min="26" max="26" width="16.421875" style="1" customWidth="1"/>
    <col min="27" max="27" width="21.8515625" style="1" customWidth="1"/>
    <col min="28" max="28" width="21.7109375" style="1" customWidth="1"/>
    <col min="29" max="16384" width="9.140625" style="1" customWidth="1"/>
  </cols>
  <sheetData>
    <row r="2" ht="12.75">
      <c r="A2" s="4" t="s">
        <v>271</v>
      </c>
    </row>
    <row r="3" spans="1:27" ht="12.75">
      <c r="A3" s="4" t="s">
        <v>197</v>
      </c>
      <c r="AA3" s="3"/>
    </row>
    <row r="4" spans="27:28" ht="12.75">
      <c r="AA4" s="3"/>
      <c r="AB4" s="3" t="s">
        <v>272</v>
      </c>
    </row>
    <row r="5" spans="27:28" ht="12.75">
      <c r="AA5" s="3" t="s">
        <v>260</v>
      </c>
      <c r="AB5" s="3" t="s">
        <v>260</v>
      </c>
    </row>
    <row r="6" spans="2:28" ht="12.75">
      <c r="B6" s="3"/>
      <c r="C6" s="3"/>
      <c r="D6" s="4"/>
      <c r="E6" s="3"/>
      <c r="F6" s="3"/>
      <c r="G6" s="3"/>
      <c r="H6" s="3"/>
      <c r="I6" s="5"/>
      <c r="J6" s="5"/>
      <c r="K6" s="6"/>
      <c r="AA6" s="3" t="s">
        <v>256</v>
      </c>
      <c r="AB6" s="3" t="s">
        <v>257</v>
      </c>
    </row>
    <row r="7" spans="27:28" ht="12.75">
      <c r="AA7" s="3" t="s">
        <v>255</v>
      </c>
      <c r="AB7" s="3" t="s">
        <v>255</v>
      </c>
    </row>
    <row r="8" spans="1:28" ht="12.75">
      <c r="A8" s="4"/>
      <c r="D8" s="4"/>
      <c r="K8" s="4"/>
      <c r="Y8" s="3" t="s">
        <v>198</v>
      </c>
      <c r="AA8" s="3" t="s">
        <v>253</v>
      </c>
      <c r="AB8" s="3" t="s">
        <v>253</v>
      </c>
    </row>
    <row r="9" spans="8:28" ht="12.75">
      <c r="H9" s="3" t="s">
        <v>202</v>
      </c>
      <c r="M9" s="3"/>
      <c r="S9" s="7" t="s">
        <v>199</v>
      </c>
      <c r="T9" s="7" t="s">
        <v>199</v>
      </c>
      <c r="U9" s="7" t="s">
        <v>199</v>
      </c>
      <c r="V9" s="7" t="s">
        <v>199</v>
      </c>
      <c r="W9" s="7" t="s">
        <v>199</v>
      </c>
      <c r="Y9" s="3" t="s">
        <v>200</v>
      </c>
      <c r="Z9" s="3" t="s">
        <v>201</v>
      </c>
      <c r="AA9" s="3" t="s">
        <v>221</v>
      </c>
      <c r="AB9" s="3" t="s">
        <v>221</v>
      </c>
    </row>
    <row r="10" spans="8:28" ht="12.75">
      <c r="H10" s="8" t="s">
        <v>219</v>
      </c>
      <c r="J10" s="5" t="s">
        <v>203</v>
      </c>
      <c r="M10" s="3" t="s">
        <v>204</v>
      </c>
      <c r="N10" s="5" t="s">
        <v>205</v>
      </c>
      <c r="O10" s="5" t="s">
        <v>206</v>
      </c>
      <c r="P10" s="7" t="s">
        <v>207</v>
      </c>
      <c r="Q10" s="7" t="s">
        <v>208</v>
      </c>
      <c r="R10" s="7" t="s">
        <v>209</v>
      </c>
      <c r="S10" s="5" t="s">
        <v>210</v>
      </c>
      <c r="T10" s="5" t="s">
        <v>211</v>
      </c>
      <c r="U10" s="7" t="s">
        <v>212</v>
      </c>
      <c r="V10" s="7" t="s">
        <v>213</v>
      </c>
      <c r="W10" s="7" t="s">
        <v>214</v>
      </c>
      <c r="Y10" s="5" t="s">
        <v>215</v>
      </c>
      <c r="Z10" s="3" t="s">
        <v>216</v>
      </c>
      <c r="AA10" s="5" t="s">
        <v>217</v>
      </c>
      <c r="AB10" s="5" t="s">
        <v>217</v>
      </c>
    </row>
    <row r="11" spans="1:28" ht="12.75">
      <c r="A11" s="3"/>
      <c r="B11" s="3" t="s">
        <v>218</v>
      </c>
      <c r="C11" s="3" t="s">
        <v>218</v>
      </c>
      <c r="D11" s="4"/>
      <c r="E11" s="3"/>
      <c r="F11" s="3"/>
      <c r="G11" s="3"/>
      <c r="H11" s="3" t="s">
        <v>227</v>
      </c>
      <c r="J11" s="5" t="s">
        <v>220</v>
      </c>
      <c r="M11" s="8" t="s">
        <v>239</v>
      </c>
      <c r="N11" s="5" t="s">
        <v>221</v>
      </c>
      <c r="O11" s="5" t="s">
        <v>221</v>
      </c>
      <c r="P11" s="5" t="s">
        <v>221</v>
      </c>
      <c r="Q11" s="5" t="s">
        <v>221</v>
      </c>
      <c r="R11" s="5" t="s">
        <v>221</v>
      </c>
      <c r="S11" s="5" t="s">
        <v>221</v>
      </c>
      <c r="T11" s="5" t="s">
        <v>221</v>
      </c>
      <c r="U11" s="5" t="s">
        <v>221</v>
      </c>
      <c r="V11" s="5" t="s">
        <v>221</v>
      </c>
      <c r="W11" s="5" t="s">
        <v>221</v>
      </c>
      <c r="X11" s="7" t="s">
        <v>222</v>
      </c>
      <c r="Y11" s="7" t="s">
        <v>223</v>
      </c>
      <c r="Z11" s="3" t="s">
        <v>198</v>
      </c>
      <c r="AA11" s="5" t="s">
        <v>224</v>
      </c>
      <c r="AB11" s="5" t="s">
        <v>224</v>
      </c>
    </row>
    <row r="12" spans="1:28" ht="12.75">
      <c r="A12" s="3"/>
      <c r="B12" s="8" t="s">
        <v>225</v>
      </c>
      <c r="C12" s="8" t="s">
        <v>226</v>
      </c>
      <c r="D12" s="4"/>
      <c r="E12" s="3"/>
      <c r="F12" s="3"/>
      <c r="G12" s="3"/>
      <c r="H12" s="3" t="s">
        <v>261</v>
      </c>
      <c r="J12" s="5" t="s">
        <v>228</v>
      </c>
      <c r="K12" s="8" t="s">
        <v>229</v>
      </c>
      <c r="L12" s="8" t="s">
        <v>230</v>
      </c>
      <c r="M12" s="8" t="s">
        <v>231</v>
      </c>
      <c r="N12" s="5" t="s">
        <v>232</v>
      </c>
      <c r="O12" s="5" t="s">
        <v>232</v>
      </c>
      <c r="P12" s="5" t="s">
        <v>232</v>
      </c>
      <c r="Q12" s="5" t="s">
        <v>232</v>
      </c>
      <c r="R12" s="5" t="s">
        <v>232</v>
      </c>
      <c r="S12" s="5" t="s">
        <v>232</v>
      </c>
      <c r="T12" s="5" t="s">
        <v>232</v>
      </c>
      <c r="U12" s="5" t="s">
        <v>232</v>
      </c>
      <c r="V12" s="5" t="s">
        <v>232</v>
      </c>
      <c r="W12" s="5" t="s">
        <v>232</v>
      </c>
      <c r="X12" s="7" t="s">
        <v>232</v>
      </c>
      <c r="Y12" s="5" t="s">
        <v>232</v>
      </c>
      <c r="Z12" s="5" t="s">
        <v>232</v>
      </c>
      <c r="AA12" s="5" t="s">
        <v>233</v>
      </c>
      <c r="AB12" s="5" t="s">
        <v>233</v>
      </c>
    </row>
    <row r="13" spans="1:28" ht="12.75">
      <c r="A13" s="8" t="s">
        <v>225</v>
      </c>
      <c r="B13" s="3" t="s">
        <v>234</v>
      </c>
      <c r="C13" s="3" t="s">
        <v>234</v>
      </c>
      <c r="D13" s="9" t="s">
        <v>3</v>
      </c>
      <c r="E13" s="8" t="s">
        <v>5</v>
      </c>
      <c r="F13" s="8" t="s">
        <v>5</v>
      </c>
      <c r="G13" s="10" t="s">
        <v>235</v>
      </c>
      <c r="H13" s="3" t="s">
        <v>236</v>
      </c>
      <c r="I13" s="8" t="s">
        <v>8</v>
      </c>
      <c r="J13" s="5" t="s">
        <v>237</v>
      </c>
      <c r="K13" s="8" t="s">
        <v>238</v>
      </c>
      <c r="L13" s="8" t="s">
        <v>239</v>
      </c>
      <c r="M13" s="8" t="s">
        <v>240</v>
      </c>
      <c r="N13" s="5" t="s">
        <v>241</v>
      </c>
      <c r="O13" s="5" t="s">
        <v>241</v>
      </c>
      <c r="P13" s="5" t="s">
        <v>241</v>
      </c>
      <c r="Q13" s="5" t="s">
        <v>241</v>
      </c>
      <c r="R13" s="5" t="s">
        <v>241</v>
      </c>
      <c r="S13" s="5" t="s">
        <v>241</v>
      </c>
      <c r="T13" s="5" t="s">
        <v>241</v>
      </c>
      <c r="U13" s="5" t="s">
        <v>241</v>
      </c>
      <c r="V13" s="5" t="s">
        <v>241</v>
      </c>
      <c r="W13" s="5" t="s">
        <v>241</v>
      </c>
      <c r="X13" s="7" t="s">
        <v>242</v>
      </c>
      <c r="Y13" s="5" t="s">
        <v>241</v>
      </c>
      <c r="Z13" s="5" t="s">
        <v>241</v>
      </c>
      <c r="AA13" s="3" t="s">
        <v>254</v>
      </c>
      <c r="AB13" s="3" t="s">
        <v>270</v>
      </c>
    </row>
    <row r="15" spans="1:28" ht="12.75" hidden="1">
      <c r="A15" s="12" t="s">
        <v>0</v>
      </c>
      <c r="B15" s="12" t="s">
        <v>1</v>
      </c>
      <c r="C15" s="12" t="s">
        <v>2</v>
      </c>
      <c r="D15" s="13" t="s">
        <v>3</v>
      </c>
      <c r="E15" s="12" t="s">
        <v>4</v>
      </c>
      <c r="F15" s="12" t="s">
        <v>5</v>
      </c>
      <c r="G15" s="12" t="s">
        <v>6</v>
      </c>
      <c r="H15" s="12" t="s">
        <v>7</v>
      </c>
      <c r="I15" s="12" t="s">
        <v>8</v>
      </c>
      <c r="J15" s="12" t="s">
        <v>9</v>
      </c>
      <c r="K15" s="13" t="s">
        <v>10</v>
      </c>
      <c r="L15" s="12" t="s">
        <v>11</v>
      </c>
      <c r="M15" s="12" t="s">
        <v>12</v>
      </c>
      <c r="N15" s="12" t="s">
        <v>13</v>
      </c>
      <c r="O15" s="12" t="s">
        <v>14</v>
      </c>
      <c r="P15" s="12" t="s">
        <v>15</v>
      </c>
      <c r="Q15" s="12" t="s">
        <v>16</v>
      </c>
      <c r="R15" s="12" t="s">
        <v>17</v>
      </c>
      <c r="S15" s="12" t="s">
        <v>18</v>
      </c>
      <c r="T15" s="12" t="s">
        <v>19</v>
      </c>
      <c r="U15" s="12" t="s">
        <v>20</v>
      </c>
      <c r="V15" s="12" t="s">
        <v>21</v>
      </c>
      <c r="W15" s="12" t="s">
        <v>22</v>
      </c>
      <c r="X15" s="12" t="s">
        <v>23</v>
      </c>
      <c r="Y15" s="12"/>
      <c r="Z15" s="12" t="s">
        <v>24</v>
      </c>
      <c r="AA15" s="12" t="s">
        <v>25</v>
      </c>
      <c r="AB15" s="12" t="s">
        <v>26</v>
      </c>
    </row>
    <row r="16" spans="1:28" ht="12.75">
      <c r="A16" s="12" t="s">
        <v>27</v>
      </c>
      <c r="B16" s="12">
        <v>21</v>
      </c>
      <c r="C16" s="12" t="s">
        <v>28</v>
      </c>
      <c r="D16" s="13" t="s">
        <v>29</v>
      </c>
      <c r="E16" s="12" t="s">
        <v>30</v>
      </c>
      <c r="F16" s="12" t="s">
        <v>30</v>
      </c>
      <c r="G16" s="12" t="s">
        <v>31</v>
      </c>
      <c r="H16" s="12">
        <f>AB$124</f>
        <v>83205</v>
      </c>
      <c r="I16" s="12" t="s">
        <v>32</v>
      </c>
      <c r="J16" s="12">
        <v>281</v>
      </c>
      <c r="K16" s="13" t="s">
        <v>33</v>
      </c>
      <c r="L16" s="12" t="s">
        <v>34</v>
      </c>
      <c r="M16" s="12">
        <v>1</v>
      </c>
      <c r="N16" s="12">
        <v>17802942</v>
      </c>
      <c r="O16" s="12">
        <v>14847674</v>
      </c>
      <c r="P16" s="12">
        <v>16854709</v>
      </c>
      <c r="Q16" s="12">
        <v>12653074</v>
      </c>
      <c r="R16" s="12">
        <v>14338702</v>
      </c>
      <c r="S16" s="12">
        <f>ROUND(N16*M16,0)</f>
        <v>17802942</v>
      </c>
      <c r="T16" s="12">
        <f>ROUND(O16*M16,0)</f>
        <v>14847674</v>
      </c>
      <c r="U16" s="12">
        <f>ROUND(P16*M16,0)</f>
        <v>16854709</v>
      </c>
      <c r="V16" s="12">
        <f>ROUND(Q16*M16,0)</f>
        <v>12653074</v>
      </c>
      <c r="W16" s="12">
        <f>ROUND(R16*M16,0)</f>
        <v>14338702</v>
      </c>
      <c r="X16" s="12" t="s">
        <v>35</v>
      </c>
      <c r="Y16" s="16">
        <f>ROUND((SUMPRODUCT((S16:W16&gt;=LARGE(S16:W16,3))*S16:W16)-LARGE(S16:W16,3)*(COUNTIF(S16:W16,"&gt;="&amp;LARGE(S16:W16,3))-3))/3,0)</f>
        <v>16501775</v>
      </c>
      <c r="Z16" s="16">
        <f>Y$119</f>
        <v>1029610765</v>
      </c>
      <c r="AA16" s="12">
        <f>(Y16/Y$119)*(0.98*AB$124)</f>
        <v>1306.8721023886146</v>
      </c>
      <c r="AB16" s="12">
        <f>ROUND((Y16/Y$119)*(0.98*AB$124),0)</f>
        <v>1307</v>
      </c>
    </row>
    <row r="17" spans="1:28" ht="12.75">
      <c r="A17" s="12" t="s">
        <v>27</v>
      </c>
      <c r="B17" s="12">
        <v>21</v>
      </c>
      <c r="C17" s="12" t="s">
        <v>28</v>
      </c>
      <c r="D17" s="13" t="s">
        <v>29</v>
      </c>
      <c r="E17" s="12" t="s">
        <v>30</v>
      </c>
      <c r="F17" s="12" t="s">
        <v>30</v>
      </c>
      <c r="G17" s="12" t="s">
        <v>31</v>
      </c>
      <c r="H17" s="12">
        <f aca="true" t="shared" si="0" ref="H17:H80">AB$124</f>
        <v>83205</v>
      </c>
      <c r="I17" s="12" t="s">
        <v>36</v>
      </c>
      <c r="J17" s="12">
        <v>816</v>
      </c>
      <c r="K17" s="13" t="s">
        <v>33</v>
      </c>
      <c r="L17" s="12" t="s">
        <v>34</v>
      </c>
      <c r="M17" s="12">
        <v>1</v>
      </c>
      <c r="N17" s="12">
        <v>52203394</v>
      </c>
      <c r="O17" s="12">
        <v>37719242</v>
      </c>
      <c r="P17" s="12">
        <v>41246314</v>
      </c>
      <c r="Q17" s="12">
        <v>44962998</v>
      </c>
      <c r="R17" s="12">
        <v>53422103</v>
      </c>
      <c r="S17" s="12">
        <f aca="true" t="shared" si="1" ref="S17:S80">ROUND(N17*M17,0)</f>
        <v>52203394</v>
      </c>
      <c r="T17" s="12">
        <f aca="true" t="shared" si="2" ref="T17:T80">ROUND(O17*M17,0)</f>
        <v>37719242</v>
      </c>
      <c r="U17" s="12">
        <f aca="true" t="shared" si="3" ref="U17:U80">ROUND(P17*M17,0)</f>
        <v>41246314</v>
      </c>
      <c r="V17" s="12">
        <f aca="true" t="shared" si="4" ref="V17:V80">ROUND(Q17*M17,0)</f>
        <v>44962998</v>
      </c>
      <c r="W17" s="12">
        <f aca="true" t="shared" si="5" ref="W17:W80">ROUND(R17*M17,0)</f>
        <v>53422103</v>
      </c>
      <c r="X17" s="12" t="s">
        <v>35</v>
      </c>
      <c r="Y17" s="16">
        <f aca="true" t="shared" si="6" ref="Y17:Y80">ROUND((SUMPRODUCT((S17:W17&gt;=LARGE(S17:W17,3))*S17:W17)-LARGE(S17:W17,3)*(COUNTIF(S17:W17,"&gt;="&amp;LARGE(S17:W17,3))-3))/3,0)</f>
        <v>50196165</v>
      </c>
      <c r="Z17" s="16">
        <f aca="true" t="shared" si="7" ref="Z17:Z80">Y$119</f>
        <v>1029610765</v>
      </c>
      <c r="AA17" s="12">
        <f aca="true" t="shared" si="8" ref="AA17:AA80">(Y17/Y$119)*(0.98*AB$124)</f>
        <v>3975.3279683789046</v>
      </c>
      <c r="AB17" s="12">
        <f aca="true" t="shared" si="9" ref="AB17:AB80">ROUND((Y17/Y$119)*(0.98*AB$124),0)</f>
        <v>3975</v>
      </c>
    </row>
    <row r="18" spans="1:28" ht="12.75">
      <c r="A18" s="12" t="s">
        <v>27</v>
      </c>
      <c r="B18" s="12">
        <v>21</v>
      </c>
      <c r="C18" s="12" t="s">
        <v>37</v>
      </c>
      <c r="D18" s="13" t="s">
        <v>38</v>
      </c>
      <c r="E18" s="12" t="s">
        <v>39</v>
      </c>
      <c r="F18" s="12" t="s">
        <v>40</v>
      </c>
      <c r="G18" s="12" t="s">
        <v>41</v>
      </c>
      <c r="H18" s="12">
        <f t="shared" si="0"/>
        <v>83205</v>
      </c>
      <c r="I18" s="12" t="s">
        <v>42</v>
      </c>
      <c r="J18" s="12">
        <v>114</v>
      </c>
      <c r="K18" s="13" t="s">
        <v>33</v>
      </c>
      <c r="L18" s="12" t="s">
        <v>34</v>
      </c>
      <c r="M18" s="12">
        <v>1</v>
      </c>
      <c r="N18" s="12">
        <v>6889703</v>
      </c>
      <c r="O18" s="12">
        <v>6829953</v>
      </c>
      <c r="P18" s="16">
        <v>7432074</v>
      </c>
      <c r="Q18" s="12">
        <v>6983251</v>
      </c>
      <c r="R18" s="12">
        <v>6964790</v>
      </c>
      <c r="S18" s="12">
        <f t="shared" si="1"/>
        <v>6889703</v>
      </c>
      <c r="T18" s="12">
        <f t="shared" si="2"/>
        <v>6829953</v>
      </c>
      <c r="U18" s="12">
        <f t="shared" si="3"/>
        <v>7432074</v>
      </c>
      <c r="V18" s="12">
        <f t="shared" si="4"/>
        <v>6983251</v>
      </c>
      <c r="W18" s="12">
        <f t="shared" si="5"/>
        <v>6964790</v>
      </c>
      <c r="X18" s="12" t="s">
        <v>35</v>
      </c>
      <c r="Y18" s="16">
        <f t="shared" si="6"/>
        <v>7126705</v>
      </c>
      <c r="Z18" s="16">
        <f t="shared" si="7"/>
        <v>1029610765</v>
      </c>
      <c r="AA18" s="12">
        <f t="shared" si="8"/>
        <v>564.4054622277574</v>
      </c>
      <c r="AB18" s="12">
        <f t="shared" si="9"/>
        <v>564</v>
      </c>
    </row>
    <row r="19" spans="1:28" ht="12.75">
      <c r="A19" s="12" t="s">
        <v>27</v>
      </c>
      <c r="B19" s="12">
        <v>21</v>
      </c>
      <c r="C19" s="12" t="s">
        <v>37</v>
      </c>
      <c r="D19" s="13" t="s">
        <v>38</v>
      </c>
      <c r="E19" s="12" t="s">
        <v>39</v>
      </c>
      <c r="F19" s="12" t="s">
        <v>40</v>
      </c>
      <c r="G19" s="12" t="s">
        <v>41</v>
      </c>
      <c r="H19" s="12">
        <f t="shared" si="0"/>
        <v>83205</v>
      </c>
      <c r="I19" s="12" t="s">
        <v>43</v>
      </c>
      <c r="J19" s="12">
        <v>110</v>
      </c>
      <c r="K19" s="13" t="s">
        <v>44</v>
      </c>
      <c r="L19" s="12" t="s">
        <v>45</v>
      </c>
      <c r="M19" s="12">
        <v>0.4</v>
      </c>
      <c r="N19" s="12">
        <v>219244</v>
      </c>
      <c r="O19" s="12">
        <v>279363</v>
      </c>
      <c r="P19" s="12">
        <v>63452</v>
      </c>
      <c r="Q19" s="12">
        <v>26074</v>
      </c>
      <c r="R19" s="12">
        <v>34394</v>
      </c>
      <c r="S19" s="12">
        <f t="shared" si="1"/>
        <v>87698</v>
      </c>
      <c r="T19" s="12">
        <f t="shared" si="2"/>
        <v>111745</v>
      </c>
      <c r="U19" s="12">
        <f t="shared" si="3"/>
        <v>25381</v>
      </c>
      <c r="V19" s="12">
        <f t="shared" si="4"/>
        <v>10430</v>
      </c>
      <c r="W19" s="12">
        <f t="shared" si="5"/>
        <v>13758</v>
      </c>
      <c r="X19" s="12" t="s">
        <v>35</v>
      </c>
      <c r="Y19" s="16">
        <f t="shared" si="6"/>
        <v>74941</v>
      </c>
      <c r="Z19" s="16">
        <f t="shared" si="7"/>
        <v>1029610765</v>
      </c>
      <c r="AA19" s="12">
        <f t="shared" si="8"/>
        <v>5.935016216443696</v>
      </c>
      <c r="AB19" s="12">
        <f t="shared" si="9"/>
        <v>6</v>
      </c>
    </row>
    <row r="20" spans="1:28" ht="12.75">
      <c r="A20" s="12" t="s">
        <v>27</v>
      </c>
      <c r="B20" s="12">
        <v>21</v>
      </c>
      <c r="C20" s="12" t="s">
        <v>37</v>
      </c>
      <c r="D20" s="13" t="s">
        <v>38</v>
      </c>
      <c r="E20" s="12" t="s">
        <v>39</v>
      </c>
      <c r="F20" s="12" t="s">
        <v>40</v>
      </c>
      <c r="G20" s="12" t="s">
        <v>41</v>
      </c>
      <c r="H20" s="12">
        <f t="shared" si="0"/>
        <v>83205</v>
      </c>
      <c r="I20" s="12" t="s">
        <v>46</v>
      </c>
      <c r="J20" s="12">
        <v>110</v>
      </c>
      <c r="K20" s="13" t="s">
        <v>44</v>
      </c>
      <c r="L20" s="12" t="s">
        <v>45</v>
      </c>
      <c r="M20" s="12">
        <v>0.4</v>
      </c>
      <c r="N20" s="12">
        <v>137948</v>
      </c>
      <c r="O20" s="12">
        <v>164866</v>
      </c>
      <c r="P20" s="12">
        <v>30870</v>
      </c>
      <c r="Q20" s="12">
        <v>30713</v>
      </c>
      <c r="R20" s="12">
        <v>35089</v>
      </c>
      <c r="S20" s="12">
        <f t="shared" si="1"/>
        <v>55179</v>
      </c>
      <c r="T20" s="12">
        <f t="shared" si="2"/>
        <v>65946</v>
      </c>
      <c r="U20" s="12">
        <f t="shared" si="3"/>
        <v>12348</v>
      </c>
      <c r="V20" s="12">
        <f t="shared" si="4"/>
        <v>12285</v>
      </c>
      <c r="W20" s="12">
        <f t="shared" si="5"/>
        <v>14036</v>
      </c>
      <c r="X20" s="12" t="s">
        <v>35</v>
      </c>
      <c r="Y20" s="16">
        <f t="shared" si="6"/>
        <v>45054</v>
      </c>
      <c r="Z20" s="16">
        <f t="shared" si="7"/>
        <v>1029610765</v>
      </c>
      <c r="AA20" s="12">
        <f t="shared" si="8"/>
        <v>3.5680898388819773</v>
      </c>
      <c r="AB20" s="12">
        <f t="shared" si="9"/>
        <v>4</v>
      </c>
    </row>
    <row r="21" spans="1:28" ht="12.75">
      <c r="A21" s="12" t="s">
        <v>27</v>
      </c>
      <c r="B21" s="12">
        <v>21</v>
      </c>
      <c r="C21" s="12" t="s">
        <v>37</v>
      </c>
      <c r="D21" s="13" t="s">
        <v>38</v>
      </c>
      <c r="E21" s="12" t="s">
        <v>39</v>
      </c>
      <c r="F21" s="12" t="s">
        <v>40</v>
      </c>
      <c r="G21" s="12" t="s">
        <v>41</v>
      </c>
      <c r="H21" s="12">
        <f t="shared" si="0"/>
        <v>83205</v>
      </c>
      <c r="I21" s="12" t="s">
        <v>47</v>
      </c>
      <c r="J21" s="12">
        <v>180</v>
      </c>
      <c r="K21" s="13" t="s">
        <v>48</v>
      </c>
      <c r="L21" s="12" t="s">
        <v>34</v>
      </c>
      <c r="M21" s="12">
        <v>1</v>
      </c>
      <c r="N21" s="12">
        <v>8143248</v>
      </c>
      <c r="O21" s="12">
        <v>9298038</v>
      </c>
      <c r="P21" s="12">
        <v>11171090</v>
      </c>
      <c r="Q21" s="12">
        <v>10301801</v>
      </c>
      <c r="R21" s="12">
        <v>10973877</v>
      </c>
      <c r="S21" s="12">
        <f t="shared" si="1"/>
        <v>8143248</v>
      </c>
      <c r="T21" s="12">
        <f t="shared" si="2"/>
        <v>9298038</v>
      </c>
      <c r="U21" s="12">
        <f t="shared" si="3"/>
        <v>11171090</v>
      </c>
      <c r="V21" s="12">
        <f t="shared" si="4"/>
        <v>10301801</v>
      </c>
      <c r="W21" s="12">
        <f t="shared" si="5"/>
        <v>10973877</v>
      </c>
      <c r="X21" s="12" t="s">
        <v>35</v>
      </c>
      <c r="Y21" s="16">
        <f t="shared" si="6"/>
        <v>10815589</v>
      </c>
      <c r="Z21" s="16">
        <f t="shared" si="7"/>
        <v>1029610765</v>
      </c>
      <c r="AA21" s="12">
        <f t="shared" si="8"/>
        <v>856.5497672220821</v>
      </c>
      <c r="AB21" s="12">
        <f t="shared" si="9"/>
        <v>857</v>
      </c>
    </row>
    <row r="22" spans="1:28" ht="12.75">
      <c r="A22" s="12" t="s">
        <v>27</v>
      </c>
      <c r="B22" s="12">
        <v>21</v>
      </c>
      <c r="C22" s="12" t="s">
        <v>37</v>
      </c>
      <c r="D22" s="13" t="s">
        <v>38</v>
      </c>
      <c r="E22" s="12" t="s">
        <v>39</v>
      </c>
      <c r="F22" s="12" t="s">
        <v>40</v>
      </c>
      <c r="G22" s="12" t="s">
        <v>41</v>
      </c>
      <c r="H22" s="12">
        <f t="shared" si="0"/>
        <v>83205</v>
      </c>
      <c r="I22" s="12" t="s">
        <v>49</v>
      </c>
      <c r="J22" s="12">
        <v>446</v>
      </c>
      <c r="K22" s="13" t="s">
        <v>48</v>
      </c>
      <c r="L22" s="12" t="s">
        <v>34</v>
      </c>
      <c r="M22" s="12">
        <v>1</v>
      </c>
      <c r="N22" s="12">
        <v>24795511</v>
      </c>
      <c r="O22" s="12">
        <v>23176171</v>
      </c>
      <c r="P22" s="12">
        <v>28418079</v>
      </c>
      <c r="Q22" s="12">
        <v>23742966</v>
      </c>
      <c r="R22" s="12">
        <v>16385071</v>
      </c>
      <c r="S22" s="12">
        <f t="shared" si="1"/>
        <v>24795511</v>
      </c>
      <c r="T22" s="12">
        <f t="shared" si="2"/>
        <v>23176171</v>
      </c>
      <c r="U22" s="12">
        <f t="shared" si="3"/>
        <v>28418079</v>
      </c>
      <c r="V22" s="12">
        <f t="shared" si="4"/>
        <v>23742966</v>
      </c>
      <c r="W22" s="12">
        <f t="shared" si="5"/>
        <v>16385071</v>
      </c>
      <c r="X22" s="12" t="s">
        <v>35</v>
      </c>
      <c r="Y22" s="16">
        <f t="shared" si="6"/>
        <v>25652185</v>
      </c>
      <c r="Z22" s="16">
        <f t="shared" si="7"/>
        <v>1029610765</v>
      </c>
      <c r="AA22" s="12">
        <f t="shared" si="8"/>
        <v>2031.5466028237379</v>
      </c>
      <c r="AB22" s="12">
        <f t="shared" si="9"/>
        <v>2032</v>
      </c>
    </row>
    <row r="23" spans="1:28" ht="12.75">
      <c r="A23" s="12" t="s">
        <v>27</v>
      </c>
      <c r="B23" s="12">
        <v>21</v>
      </c>
      <c r="C23" s="12" t="s">
        <v>37</v>
      </c>
      <c r="D23" s="13" t="s">
        <v>38</v>
      </c>
      <c r="E23" s="12" t="s">
        <v>39</v>
      </c>
      <c r="F23" s="12" t="s">
        <v>50</v>
      </c>
      <c r="G23" s="12" t="s">
        <v>41</v>
      </c>
      <c r="H23" s="12">
        <f t="shared" si="0"/>
        <v>83205</v>
      </c>
      <c r="I23" s="12" t="s">
        <v>51</v>
      </c>
      <c r="J23" s="12">
        <v>145</v>
      </c>
      <c r="K23" s="13" t="s">
        <v>52</v>
      </c>
      <c r="L23" s="12" t="s">
        <v>45</v>
      </c>
      <c r="M23" s="12">
        <v>0.4</v>
      </c>
      <c r="N23" s="12">
        <v>683514</v>
      </c>
      <c r="O23" s="12">
        <v>923895</v>
      </c>
      <c r="P23" s="12">
        <v>37865</v>
      </c>
      <c r="Q23" s="12">
        <v>11859</v>
      </c>
      <c r="R23" s="12">
        <v>1556537</v>
      </c>
      <c r="S23" s="12">
        <f t="shared" si="1"/>
        <v>273406</v>
      </c>
      <c r="T23" s="12">
        <f t="shared" si="2"/>
        <v>369558</v>
      </c>
      <c r="U23" s="12">
        <f t="shared" si="3"/>
        <v>15146</v>
      </c>
      <c r="V23" s="12">
        <f t="shared" si="4"/>
        <v>4744</v>
      </c>
      <c r="W23" s="12">
        <f t="shared" si="5"/>
        <v>622615</v>
      </c>
      <c r="X23" s="12" t="s">
        <v>35</v>
      </c>
      <c r="Y23" s="16">
        <f t="shared" si="6"/>
        <v>421860</v>
      </c>
      <c r="Z23" s="16">
        <f t="shared" si="7"/>
        <v>1029610765</v>
      </c>
      <c r="AA23" s="12">
        <f t="shared" si="8"/>
        <v>33.409561402555845</v>
      </c>
      <c r="AB23" s="12">
        <f t="shared" si="9"/>
        <v>33</v>
      </c>
    </row>
    <row r="24" spans="1:28" ht="12.75">
      <c r="A24" s="12" t="s">
        <v>27</v>
      </c>
      <c r="B24" s="12">
        <v>21</v>
      </c>
      <c r="C24" s="12" t="s">
        <v>37</v>
      </c>
      <c r="D24" s="13" t="s">
        <v>38</v>
      </c>
      <c r="E24" s="12" t="s">
        <v>39</v>
      </c>
      <c r="F24" s="12" t="s">
        <v>40</v>
      </c>
      <c r="G24" s="12" t="s">
        <v>41</v>
      </c>
      <c r="H24" s="12">
        <f t="shared" si="0"/>
        <v>83205</v>
      </c>
      <c r="I24" s="12" t="s">
        <v>53</v>
      </c>
      <c r="J24" s="12">
        <v>177</v>
      </c>
      <c r="K24" s="13" t="s">
        <v>44</v>
      </c>
      <c r="L24" s="12" t="s">
        <v>45</v>
      </c>
      <c r="M24" s="12">
        <v>0.4</v>
      </c>
      <c r="N24" s="12">
        <v>78794</v>
      </c>
      <c r="O24" s="12">
        <v>1260093</v>
      </c>
      <c r="P24" s="12">
        <v>236013</v>
      </c>
      <c r="Q24" s="12">
        <v>159139</v>
      </c>
      <c r="R24" s="12">
        <v>1945085</v>
      </c>
      <c r="S24" s="12">
        <f t="shared" si="1"/>
        <v>31518</v>
      </c>
      <c r="T24" s="12">
        <f t="shared" si="2"/>
        <v>504037</v>
      </c>
      <c r="U24" s="12">
        <f t="shared" si="3"/>
        <v>94405</v>
      </c>
      <c r="V24" s="12">
        <f t="shared" si="4"/>
        <v>63656</v>
      </c>
      <c r="W24" s="12">
        <f t="shared" si="5"/>
        <v>778034</v>
      </c>
      <c r="X24" s="12" t="s">
        <v>35</v>
      </c>
      <c r="Y24" s="16">
        <f t="shared" si="6"/>
        <v>458825</v>
      </c>
      <c r="Z24" s="16">
        <f t="shared" si="7"/>
        <v>1029610765</v>
      </c>
      <c r="AA24" s="12">
        <f t="shared" si="8"/>
        <v>36.33703600845704</v>
      </c>
      <c r="AB24" s="12">
        <f t="shared" si="9"/>
        <v>36</v>
      </c>
    </row>
    <row r="25" spans="1:28" ht="12.75">
      <c r="A25" s="12" t="s">
        <v>27</v>
      </c>
      <c r="B25" s="12">
        <v>21</v>
      </c>
      <c r="C25" s="12" t="s">
        <v>37</v>
      </c>
      <c r="D25" s="13" t="s">
        <v>38</v>
      </c>
      <c r="E25" s="12" t="s">
        <v>39</v>
      </c>
      <c r="F25" s="12" t="s">
        <v>40</v>
      </c>
      <c r="G25" s="12" t="s">
        <v>41</v>
      </c>
      <c r="H25" s="12">
        <f t="shared" si="0"/>
        <v>83205</v>
      </c>
      <c r="I25" s="12" t="s">
        <v>54</v>
      </c>
      <c r="J25" s="12">
        <v>177</v>
      </c>
      <c r="K25" s="13" t="s">
        <v>44</v>
      </c>
      <c r="L25" s="12" t="s">
        <v>45</v>
      </c>
      <c r="M25" s="12">
        <v>0.4</v>
      </c>
      <c r="N25" s="12">
        <v>559765</v>
      </c>
      <c r="O25" s="12">
        <v>918464</v>
      </c>
      <c r="P25" s="16">
        <v>186947</v>
      </c>
      <c r="Q25" s="12">
        <v>262331</v>
      </c>
      <c r="R25" s="12">
        <v>1807410</v>
      </c>
      <c r="S25" s="12">
        <f t="shared" si="1"/>
        <v>223906</v>
      </c>
      <c r="T25" s="12">
        <f t="shared" si="2"/>
        <v>367386</v>
      </c>
      <c r="U25" s="12">
        <f t="shared" si="3"/>
        <v>74779</v>
      </c>
      <c r="V25" s="12">
        <f t="shared" si="4"/>
        <v>104932</v>
      </c>
      <c r="W25" s="12">
        <f t="shared" si="5"/>
        <v>722964</v>
      </c>
      <c r="X25" s="12" t="s">
        <v>35</v>
      </c>
      <c r="Y25" s="16">
        <f t="shared" si="6"/>
        <v>438085</v>
      </c>
      <c r="Z25" s="16">
        <f t="shared" si="7"/>
        <v>1029610765</v>
      </c>
      <c r="AA25" s="12">
        <f t="shared" si="8"/>
        <v>34.69451407348096</v>
      </c>
      <c r="AB25" s="12">
        <f t="shared" si="9"/>
        <v>35</v>
      </c>
    </row>
    <row r="26" spans="1:28" ht="12.75">
      <c r="A26" s="12" t="s">
        <v>27</v>
      </c>
      <c r="B26" s="12">
        <v>21</v>
      </c>
      <c r="C26" s="12" t="s">
        <v>37</v>
      </c>
      <c r="D26" s="13" t="s">
        <v>38</v>
      </c>
      <c r="E26" s="12" t="s">
        <v>39</v>
      </c>
      <c r="F26" s="12" t="s">
        <v>40</v>
      </c>
      <c r="G26" s="12" t="s">
        <v>41</v>
      </c>
      <c r="H26" s="12">
        <f t="shared" si="0"/>
        <v>83205</v>
      </c>
      <c r="I26" s="12" t="s">
        <v>55</v>
      </c>
      <c r="J26" s="12">
        <v>110</v>
      </c>
      <c r="K26" s="13" t="s">
        <v>44</v>
      </c>
      <c r="L26" s="12" t="s">
        <v>56</v>
      </c>
      <c r="M26" s="12">
        <v>0.4</v>
      </c>
      <c r="N26" s="12">
        <v>572036</v>
      </c>
      <c r="O26" s="12">
        <v>504728</v>
      </c>
      <c r="P26" s="12">
        <v>85396</v>
      </c>
      <c r="Q26" s="12">
        <v>13372</v>
      </c>
      <c r="R26" s="12">
        <v>56025</v>
      </c>
      <c r="S26" s="12">
        <f t="shared" si="1"/>
        <v>228814</v>
      </c>
      <c r="T26" s="12">
        <f t="shared" si="2"/>
        <v>201891</v>
      </c>
      <c r="U26" s="12">
        <f t="shared" si="3"/>
        <v>34158</v>
      </c>
      <c r="V26" s="12">
        <f t="shared" si="4"/>
        <v>5349</v>
      </c>
      <c r="W26" s="12">
        <f t="shared" si="5"/>
        <v>22410</v>
      </c>
      <c r="X26" s="12" t="s">
        <v>35</v>
      </c>
      <c r="Y26" s="16">
        <f t="shared" si="6"/>
        <v>154954</v>
      </c>
      <c r="Z26" s="16">
        <f t="shared" si="7"/>
        <v>1029610765</v>
      </c>
      <c r="AA26" s="12">
        <f t="shared" si="8"/>
        <v>12.271713785548851</v>
      </c>
      <c r="AB26" s="12">
        <f t="shared" si="9"/>
        <v>12</v>
      </c>
    </row>
    <row r="27" spans="1:28" ht="12.75">
      <c r="A27" s="12" t="s">
        <v>27</v>
      </c>
      <c r="B27" s="12">
        <v>21</v>
      </c>
      <c r="C27" s="12" t="s">
        <v>37</v>
      </c>
      <c r="D27" s="13" t="s">
        <v>38</v>
      </c>
      <c r="E27" s="12" t="s">
        <v>39</v>
      </c>
      <c r="F27" s="12" t="s">
        <v>40</v>
      </c>
      <c r="G27" s="12" t="s">
        <v>41</v>
      </c>
      <c r="H27" s="12">
        <f t="shared" si="0"/>
        <v>83205</v>
      </c>
      <c r="I27" s="12" t="s">
        <v>57</v>
      </c>
      <c r="J27" s="12">
        <v>110</v>
      </c>
      <c r="K27" s="13" t="s">
        <v>44</v>
      </c>
      <c r="L27" s="12" t="s">
        <v>56</v>
      </c>
      <c r="M27" s="12">
        <v>0.4</v>
      </c>
      <c r="N27" s="12">
        <v>344687</v>
      </c>
      <c r="O27" s="12">
        <v>373772</v>
      </c>
      <c r="P27" s="12">
        <v>62540</v>
      </c>
      <c r="Q27" s="12">
        <v>22563</v>
      </c>
      <c r="R27" s="12">
        <v>38199</v>
      </c>
      <c r="S27" s="12">
        <f t="shared" si="1"/>
        <v>137875</v>
      </c>
      <c r="T27" s="12">
        <f t="shared" si="2"/>
        <v>149509</v>
      </c>
      <c r="U27" s="12">
        <f t="shared" si="3"/>
        <v>25016</v>
      </c>
      <c r="V27" s="12">
        <f t="shared" si="4"/>
        <v>9025</v>
      </c>
      <c r="W27" s="12">
        <f t="shared" si="5"/>
        <v>15280</v>
      </c>
      <c r="X27" s="12" t="s">
        <v>35</v>
      </c>
      <c r="Y27" s="16">
        <f t="shared" si="6"/>
        <v>104133</v>
      </c>
      <c r="Z27" s="16">
        <f t="shared" si="7"/>
        <v>1029610765</v>
      </c>
      <c r="AA27" s="12">
        <f t="shared" si="8"/>
        <v>8.246901478055156</v>
      </c>
      <c r="AB27" s="12">
        <f t="shared" si="9"/>
        <v>8</v>
      </c>
    </row>
    <row r="28" spans="1:28" ht="12.75">
      <c r="A28" s="12" t="s">
        <v>27</v>
      </c>
      <c r="B28" s="12">
        <v>21</v>
      </c>
      <c r="C28" s="12" t="s">
        <v>58</v>
      </c>
      <c r="D28" s="13" t="s">
        <v>38</v>
      </c>
      <c r="E28" s="12" t="s">
        <v>59</v>
      </c>
      <c r="F28" s="12" t="s">
        <v>59</v>
      </c>
      <c r="G28" s="12" t="s">
        <v>60</v>
      </c>
      <c r="H28" s="12">
        <f t="shared" si="0"/>
        <v>83205</v>
      </c>
      <c r="I28" s="12" t="s">
        <v>42</v>
      </c>
      <c r="J28" s="12">
        <v>557</v>
      </c>
      <c r="K28" s="13" t="s">
        <v>48</v>
      </c>
      <c r="L28" s="12" t="s">
        <v>34</v>
      </c>
      <c r="M28" s="12">
        <v>1</v>
      </c>
      <c r="N28" s="12">
        <v>39788760</v>
      </c>
      <c r="O28" s="12">
        <v>33865535</v>
      </c>
      <c r="P28" s="12">
        <v>35100337</v>
      </c>
      <c r="Q28" s="12">
        <v>33447166</v>
      </c>
      <c r="R28" s="12">
        <v>37402490</v>
      </c>
      <c r="S28" s="12">
        <f t="shared" si="1"/>
        <v>39788760</v>
      </c>
      <c r="T28" s="12">
        <f t="shared" si="2"/>
        <v>33865535</v>
      </c>
      <c r="U28" s="12">
        <f t="shared" si="3"/>
        <v>35100337</v>
      </c>
      <c r="V28" s="12">
        <f t="shared" si="4"/>
        <v>33447166</v>
      </c>
      <c r="W28" s="12">
        <f t="shared" si="5"/>
        <v>37402490</v>
      </c>
      <c r="X28" s="12" t="s">
        <v>35</v>
      </c>
      <c r="Y28" s="16">
        <f t="shared" si="6"/>
        <v>37430529</v>
      </c>
      <c r="Z28" s="16">
        <f t="shared" si="7"/>
        <v>1029610765</v>
      </c>
      <c r="AA28" s="12">
        <f t="shared" si="8"/>
        <v>2964.342570889981</v>
      </c>
      <c r="AB28" s="12">
        <f t="shared" si="9"/>
        <v>2964</v>
      </c>
    </row>
    <row r="29" spans="1:28" ht="12.75">
      <c r="A29" s="12" t="s">
        <v>27</v>
      </c>
      <c r="B29" s="12">
        <v>21</v>
      </c>
      <c r="C29" s="12" t="s">
        <v>58</v>
      </c>
      <c r="D29" s="13" t="s">
        <v>38</v>
      </c>
      <c r="E29" s="12" t="s">
        <v>59</v>
      </c>
      <c r="F29" s="12" t="s">
        <v>59</v>
      </c>
      <c r="G29" s="12" t="s">
        <v>60</v>
      </c>
      <c r="H29" s="12">
        <f t="shared" si="0"/>
        <v>83205</v>
      </c>
      <c r="I29" s="12" t="s">
        <v>47</v>
      </c>
      <c r="J29" s="12">
        <v>556</v>
      </c>
      <c r="K29" s="13" t="s">
        <v>48</v>
      </c>
      <c r="L29" s="12" t="s">
        <v>34</v>
      </c>
      <c r="M29" s="12">
        <v>1</v>
      </c>
      <c r="N29" s="12">
        <v>31094915</v>
      </c>
      <c r="O29" s="12">
        <v>30417850</v>
      </c>
      <c r="P29" s="12">
        <v>29645864</v>
      </c>
      <c r="Q29" s="12">
        <v>28207308</v>
      </c>
      <c r="R29" s="12">
        <v>27381043</v>
      </c>
      <c r="S29" s="12">
        <f t="shared" si="1"/>
        <v>31094915</v>
      </c>
      <c r="T29" s="12">
        <f t="shared" si="2"/>
        <v>30417850</v>
      </c>
      <c r="U29" s="12">
        <f t="shared" si="3"/>
        <v>29645864</v>
      </c>
      <c r="V29" s="12">
        <f t="shared" si="4"/>
        <v>28207308</v>
      </c>
      <c r="W29" s="12">
        <f t="shared" si="5"/>
        <v>27381043</v>
      </c>
      <c r="X29" s="12" t="s">
        <v>35</v>
      </c>
      <c r="Y29" s="16">
        <f t="shared" si="6"/>
        <v>30386210</v>
      </c>
      <c r="Z29" s="16">
        <f t="shared" si="7"/>
        <v>1029610765</v>
      </c>
      <c r="AA29" s="12">
        <f t="shared" si="8"/>
        <v>2406.461737984062</v>
      </c>
      <c r="AB29" s="12">
        <f t="shared" si="9"/>
        <v>2406</v>
      </c>
    </row>
    <row r="30" spans="1:28" ht="12.75">
      <c r="A30" s="12" t="s">
        <v>27</v>
      </c>
      <c r="B30" s="12">
        <v>21</v>
      </c>
      <c r="C30" s="12" t="s">
        <v>58</v>
      </c>
      <c r="D30" s="13" t="s">
        <v>38</v>
      </c>
      <c r="E30" s="12" t="s">
        <v>59</v>
      </c>
      <c r="F30" s="12" t="s">
        <v>59</v>
      </c>
      <c r="G30" s="12" t="s">
        <v>60</v>
      </c>
      <c r="H30" s="12">
        <f t="shared" si="0"/>
        <v>83205</v>
      </c>
      <c r="I30" s="12" t="s">
        <v>49</v>
      </c>
      <c r="J30" s="12">
        <v>557</v>
      </c>
      <c r="K30" s="13" t="s">
        <v>33</v>
      </c>
      <c r="L30" s="12" t="s">
        <v>34</v>
      </c>
      <c r="M30" s="12">
        <v>1</v>
      </c>
      <c r="N30" s="12">
        <v>31224720</v>
      </c>
      <c r="O30" s="12">
        <v>32033562</v>
      </c>
      <c r="P30" s="12">
        <v>23600021</v>
      </c>
      <c r="Q30" s="12">
        <v>28475370</v>
      </c>
      <c r="R30" s="12">
        <v>30655764</v>
      </c>
      <c r="S30" s="12">
        <f t="shared" si="1"/>
        <v>31224720</v>
      </c>
      <c r="T30" s="12">
        <f t="shared" si="2"/>
        <v>32033562</v>
      </c>
      <c r="U30" s="12">
        <f t="shared" si="3"/>
        <v>23600021</v>
      </c>
      <c r="V30" s="12">
        <f t="shared" si="4"/>
        <v>28475370</v>
      </c>
      <c r="W30" s="12">
        <f t="shared" si="5"/>
        <v>30655764</v>
      </c>
      <c r="X30" s="12" t="s">
        <v>35</v>
      </c>
      <c r="Y30" s="16">
        <f t="shared" si="6"/>
        <v>31304682</v>
      </c>
      <c r="Z30" s="16">
        <f t="shared" si="7"/>
        <v>1029610765</v>
      </c>
      <c r="AA30" s="12">
        <f t="shared" si="8"/>
        <v>2479.200908989913</v>
      </c>
      <c r="AB30" s="12">
        <f t="shared" si="9"/>
        <v>2479</v>
      </c>
    </row>
    <row r="31" spans="1:28" ht="12.75">
      <c r="A31" s="12" t="s">
        <v>27</v>
      </c>
      <c r="B31" s="12">
        <v>21</v>
      </c>
      <c r="C31" s="12" t="s">
        <v>58</v>
      </c>
      <c r="D31" s="13" t="s">
        <v>38</v>
      </c>
      <c r="E31" s="12" t="s">
        <v>59</v>
      </c>
      <c r="F31" s="12" t="s">
        <v>59</v>
      </c>
      <c r="G31" s="12" t="s">
        <v>60</v>
      </c>
      <c r="H31" s="12">
        <f t="shared" si="0"/>
        <v>83205</v>
      </c>
      <c r="I31" s="12" t="s">
        <v>61</v>
      </c>
      <c r="J31" s="12">
        <v>556</v>
      </c>
      <c r="K31" s="13" t="s">
        <v>33</v>
      </c>
      <c r="L31" s="12" t="s">
        <v>34</v>
      </c>
      <c r="M31" s="12">
        <v>1</v>
      </c>
      <c r="N31" s="12">
        <v>32694533</v>
      </c>
      <c r="O31" s="12">
        <v>22798417</v>
      </c>
      <c r="P31" s="12">
        <v>28994728</v>
      </c>
      <c r="Q31" s="12">
        <v>30710533</v>
      </c>
      <c r="R31" s="12">
        <v>31763688</v>
      </c>
      <c r="S31" s="12">
        <f t="shared" si="1"/>
        <v>32694533</v>
      </c>
      <c r="T31" s="12">
        <f t="shared" si="2"/>
        <v>22798417</v>
      </c>
      <c r="U31" s="12">
        <f t="shared" si="3"/>
        <v>28994728</v>
      </c>
      <c r="V31" s="12">
        <f t="shared" si="4"/>
        <v>30710533</v>
      </c>
      <c r="W31" s="12">
        <f t="shared" si="5"/>
        <v>31763688</v>
      </c>
      <c r="X31" s="12" t="s">
        <v>35</v>
      </c>
      <c r="Y31" s="16">
        <f t="shared" si="6"/>
        <v>31722918</v>
      </c>
      <c r="Z31" s="16">
        <f t="shared" si="7"/>
        <v>1029610765</v>
      </c>
      <c r="AA31" s="12">
        <f t="shared" si="8"/>
        <v>2512.3234646310248</v>
      </c>
      <c r="AB31" s="12">
        <f t="shared" si="9"/>
        <v>2512</v>
      </c>
    </row>
    <row r="32" spans="1:28" ht="12.75">
      <c r="A32" s="12" t="s">
        <v>27</v>
      </c>
      <c r="B32" s="12">
        <v>21</v>
      </c>
      <c r="C32" s="12" t="s">
        <v>62</v>
      </c>
      <c r="D32" s="13" t="s">
        <v>38</v>
      </c>
      <c r="E32" s="12" t="s">
        <v>258</v>
      </c>
      <c r="F32" s="12" t="s">
        <v>63</v>
      </c>
      <c r="G32" s="12" t="s">
        <v>64</v>
      </c>
      <c r="H32" s="12">
        <f t="shared" si="0"/>
        <v>83205</v>
      </c>
      <c r="I32" s="12" t="s">
        <v>42</v>
      </c>
      <c r="J32" s="12">
        <v>37.5</v>
      </c>
      <c r="K32" s="13" t="s">
        <v>33</v>
      </c>
      <c r="L32" s="12" t="s">
        <v>34</v>
      </c>
      <c r="M32" s="12">
        <v>1</v>
      </c>
      <c r="N32" s="12">
        <v>491041</v>
      </c>
      <c r="O32" s="12">
        <v>406118</v>
      </c>
      <c r="P32" s="12">
        <v>244510</v>
      </c>
      <c r="Q32" s="12">
        <v>0</v>
      </c>
      <c r="R32" s="12">
        <v>0</v>
      </c>
      <c r="S32" s="12">
        <f t="shared" si="1"/>
        <v>491041</v>
      </c>
      <c r="T32" s="12">
        <f t="shared" si="2"/>
        <v>406118</v>
      </c>
      <c r="U32" s="12">
        <f t="shared" si="3"/>
        <v>244510</v>
      </c>
      <c r="V32" s="12">
        <f t="shared" si="4"/>
        <v>0</v>
      </c>
      <c r="W32" s="12">
        <f t="shared" si="5"/>
        <v>0</v>
      </c>
      <c r="X32" s="12" t="s">
        <v>65</v>
      </c>
      <c r="Y32" s="16">
        <f t="shared" si="6"/>
        <v>380556</v>
      </c>
      <c r="Z32" s="16">
        <f t="shared" si="7"/>
        <v>1029610765</v>
      </c>
      <c r="AA32" s="12">
        <f t="shared" si="8"/>
        <v>30.1384560022544</v>
      </c>
      <c r="AB32" s="12">
        <f t="shared" si="9"/>
        <v>30</v>
      </c>
    </row>
    <row r="33" spans="1:28" ht="12.75">
      <c r="A33" s="12" t="s">
        <v>27</v>
      </c>
      <c r="B33" s="12">
        <v>21</v>
      </c>
      <c r="C33" s="12" t="s">
        <v>62</v>
      </c>
      <c r="D33" s="13" t="s">
        <v>38</v>
      </c>
      <c r="E33" s="12" t="s">
        <v>258</v>
      </c>
      <c r="F33" s="12" t="s">
        <v>63</v>
      </c>
      <c r="G33" s="12" t="s">
        <v>64</v>
      </c>
      <c r="H33" s="12">
        <f t="shared" si="0"/>
        <v>83205</v>
      </c>
      <c r="I33" s="12" t="s">
        <v>47</v>
      </c>
      <c r="J33" s="12">
        <v>37.5</v>
      </c>
      <c r="K33" s="13" t="s">
        <v>33</v>
      </c>
      <c r="L33" s="12" t="s">
        <v>34</v>
      </c>
      <c r="M33" s="12">
        <v>1</v>
      </c>
      <c r="N33" s="12">
        <v>461533</v>
      </c>
      <c r="O33" s="12">
        <v>411266</v>
      </c>
      <c r="P33" s="12">
        <v>312743</v>
      </c>
      <c r="Q33" s="12">
        <v>0</v>
      </c>
      <c r="R33" s="12">
        <v>0</v>
      </c>
      <c r="S33" s="12">
        <f t="shared" si="1"/>
        <v>461533</v>
      </c>
      <c r="T33" s="12">
        <f t="shared" si="2"/>
        <v>411266</v>
      </c>
      <c r="U33" s="12">
        <f t="shared" si="3"/>
        <v>312743</v>
      </c>
      <c r="V33" s="12">
        <f t="shared" si="4"/>
        <v>0</v>
      </c>
      <c r="W33" s="12">
        <f t="shared" si="5"/>
        <v>0</v>
      </c>
      <c r="X33" s="12" t="s">
        <v>65</v>
      </c>
      <c r="Y33" s="16">
        <f t="shared" si="6"/>
        <v>395181</v>
      </c>
      <c r="Z33" s="16">
        <f t="shared" si="7"/>
        <v>1029610765</v>
      </c>
      <c r="AA33" s="12">
        <f t="shared" si="8"/>
        <v>31.296695312718487</v>
      </c>
      <c r="AB33" s="12">
        <f t="shared" si="9"/>
        <v>31</v>
      </c>
    </row>
    <row r="34" spans="1:28" ht="12.75">
      <c r="A34" s="12" t="s">
        <v>27</v>
      </c>
      <c r="B34" s="12">
        <v>21</v>
      </c>
      <c r="C34" s="12" t="s">
        <v>62</v>
      </c>
      <c r="D34" s="13" t="s">
        <v>38</v>
      </c>
      <c r="E34" s="12" t="s">
        <v>258</v>
      </c>
      <c r="F34" s="12" t="s">
        <v>63</v>
      </c>
      <c r="G34" s="12" t="s">
        <v>64</v>
      </c>
      <c r="H34" s="12">
        <f t="shared" si="0"/>
        <v>83205</v>
      </c>
      <c r="I34" s="12" t="s">
        <v>49</v>
      </c>
      <c r="J34" s="12">
        <v>37.5</v>
      </c>
      <c r="K34" s="13" t="s">
        <v>33</v>
      </c>
      <c r="L34" s="12" t="s">
        <v>34</v>
      </c>
      <c r="M34" s="12">
        <v>1</v>
      </c>
      <c r="N34" s="12">
        <v>406490</v>
      </c>
      <c r="O34" s="12">
        <v>334050</v>
      </c>
      <c r="P34" s="12">
        <v>218016</v>
      </c>
      <c r="Q34" s="12">
        <v>0</v>
      </c>
      <c r="R34" s="12">
        <v>0</v>
      </c>
      <c r="S34" s="12">
        <f t="shared" si="1"/>
        <v>406490</v>
      </c>
      <c r="T34" s="12">
        <f t="shared" si="2"/>
        <v>334050</v>
      </c>
      <c r="U34" s="12">
        <f t="shared" si="3"/>
        <v>218016</v>
      </c>
      <c r="V34" s="12">
        <f t="shared" si="4"/>
        <v>0</v>
      </c>
      <c r="W34" s="12">
        <f t="shared" si="5"/>
        <v>0</v>
      </c>
      <c r="X34" s="12" t="s">
        <v>65</v>
      </c>
      <c r="Y34" s="16">
        <f t="shared" si="6"/>
        <v>319519</v>
      </c>
      <c r="Z34" s="16">
        <f t="shared" si="7"/>
        <v>1029610765</v>
      </c>
      <c r="AA34" s="12">
        <f t="shared" si="8"/>
        <v>25.30457888821704</v>
      </c>
      <c r="AB34" s="12">
        <f t="shared" si="9"/>
        <v>25</v>
      </c>
    </row>
    <row r="35" spans="1:28" ht="12.75">
      <c r="A35" s="12" t="s">
        <v>27</v>
      </c>
      <c r="B35" s="12">
        <v>21</v>
      </c>
      <c r="C35" s="12" t="s">
        <v>62</v>
      </c>
      <c r="D35" s="13" t="s">
        <v>38</v>
      </c>
      <c r="E35" s="12" t="s">
        <v>63</v>
      </c>
      <c r="F35" s="12" t="s">
        <v>63</v>
      </c>
      <c r="G35" s="12" t="s">
        <v>64</v>
      </c>
      <c r="H35" s="12">
        <f t="shared" si="0"/>
        <v>83205</v>
      </c>
      <c r="I35" s="12" t="s">
        <v>61</v>
      </c>
      <c r="J35" s="12">
        <v>75</v>
      </c>
      <c r="K35" s="13" t="s">
        <v>33</v>
      </c>
      <c r="L35" s="12" t="s">
        <v>34</v>
      </c>
      <c r="M35" s="12">
        <v>1</v>
      </c>
      <c r="N35" s="12">
        <v>4609609</v>
      </c>
      <c r="O35" s="12">
        <v>2825661</v>
      </c>
      <c r="P35" s="12">
        <v>3760322</v>
      </c>
      <c r="Q35" s="12">
        <v>3923034</v>
      </c>
      <c r="R35" s="12">
        <v>4441837</v>
      </c>
      <c r="S35" s="12">
        <f t="shared" si="1"/>
        <v>4609609</v>
      </c>
      <c r="T35" s="12">
        <f t="shared" si="2"/>
        <v>2825661</v>
      </c>
      <c r="U35" s="12">
        <f t="shared" si="3"/>
        <v>3760322</v>
      </c>
      <c r="V35" s="12">
        <f t="shared" si="4"/>
        <v>3923034</v>
      </c>
      <c r="W35" s="12">
        <f t="shared" si="5"/>
        <v>4441837</v>
      </c>
      <c r="X35" s="12" t="s">
        <v>35</v>
      </c>
      <c r="Y35" s="16">
        <f t="shared" si="6"/>
        <v>4324827</v>
      </c>
      <c r="Z35" s="16">
        <f t="shared" si="7"/>
        <v>1029610765</v>
      </c>
      <c r="AA35" s="12">
        <f t="shared" si="8"/>
        <v>342.508351614117</v>
      </c>
      <c r="AB35" s="12">
        <f t="shared" si="9"/>
        <v>343</v>
      </c>
    </row>
    <row r="36" spans="1:28" ht="12.75">
      <c r="A36" s="12" t="s">
        <v>27</v>
      </c>
      <c r="B36" s="12">
        <v>21</v>
      </c>
      <c r="C36" s="12" t="s">
        <v>62</v>
      </c>
      <c r="D36" s="13" t="s">
        <v>38</v>
      </c>
      <c r="E36" s="12" t="s">
        <v>63</v>
      </c>
      <c r="F36" s="12" t="s">
        <v>63</v>
      </c>
      <c r="G36" s="12" t="s">
        <v>64</v>
      </c>
      <c r="H36" s="12">
        <f t="shared" si="0"/>
        <v>83205</v>
      </c>
      <c r="I36" s="12" t="s">
        <v>51</v>
      </c>
      <c r="J36" s="12">
        <v>114</v>
      </c>
      <c r="K36" s="13" t="s">
        <v>33</v>
      </c>
      <c r="L36" s="12" t="s">
        <v>34</v>
      </c>
      <c r="M36" s="12">
        <v>1</v>
      </c>
      <c r="N36" s="12">
        <v>5933060</v>
      </c>
      <c r="O36" s="12">
        <v>5091515</v>
      </c>
      <c r="P36" s="12">
        <v>3694847</v>
      </c>
      <c r="Q36" s="12">
        <v>4816026</v>
      </c>
      <c r="R36" s="12">
        <v>3335088</v>
      </c>
      <c r="S36" s="12">
        <f t="shared" si="1"/>
        <v>5933060</v>
      </c>
      <c r="T36" s="12">
        <f t="shared" si="2"/>
        <v>5091515</v>
      </c>
      <c r="U36" s="12">
        <f t="shared" si="3"/>
        <v>3694847</v>
      </c>
      <c r="V36" s="12">
        <f t="shared" si="4"/>
        <v>4816026</v>
      </c>
      <c r="W36" s="12">
        <f t="shared" si="5"/>
        <v>3335088</v>
      </c>
      <c r="X36" s="12" t="s">
        <v>35</v>
      </c>
      <c r="Y36" s="16">
        <f t="shared" si="6"/>
        <v>5280200</v>
      </c>
      <c r="Z36" s="16">
        <f t="shared" si="7"/>
        <v>1029610765</v>
      </c>
      <c r="AA36" s="12">
        <f t="shared" si="8"/>
        <v>418.16992869145065</v>
      </c>
      <c r="AB36" s="12">
        <f t="shared" si="9"/>
        <v>418</v>
      </c>
    </row>
    <row r="37" spans="1:28" ht="12.75">
      <c r="A37" s="12" t="s">
        <v>27</v>
      </c>
      <c r="B37" s="12">
        <v>21</v>
      </c>
      <c r="C37" s="12" t="s">
        <v>66</v>
      </c>
      <c r="D37" s="13" t="s">
        <v>38</v>
      </c>
      <c r="E37" s="12" t="s">
        <v>259</v>
      </c>
      <c r="F37" s="12" t="s">
        <v>67</v>
      </c>
      <c r="G37" s="12" t="s">
        <v>68</v>
      </c>
      <c r="H37" s="12">
        <f t="shared" si="0"/>
        <v>83205</v>
      </c>
      <c r="I37" s="12" t="s">
        <v>49</v>
      </c>
      <c r="J37" s="12">
        <v>37.5</v>
      </c>
      <c r="K37" s="13" t="s">
        <v>33</v>
      </c>
      <c r="L37" s="12" t="s">
        <v>34</v>
      </c>
      <c r="M37" s="12">
        <v>1</v>
      </c>
      <c r="N37" s="12">
        <v>1650641</v>
      </c>
      <c r="O37" s="12">
        <v>0</v>
      </c>
      <c r="P37" s="12">
        <v>0</v>
      </c>
      <c r="Q37" s="12">
        <v>0</v>
      </c>
      <c r="R37" s="12">
        <v>0</v>
      </c>
      <c r="S37" s="12">
        <f t="shared" si="1"/>
        <v>1650641</v>
      </c>
      <c r="T37" s="12">
        <f t="shared" si="2"/>
        <v>0</v>
      </c>
      <c r="U37" s="12">
        <f t="shared" si="3"/>
        <v>0</v>
      </c>
      <c r="V37" s="12">
        <f t="shared" si="4"/>
        <v>0</v>
      </c>
      <c r="W37" s="12">
        <f t="shared" si="5"/>
        <v>0</v>
      </c>
      <c r="X37" s="12" t="s">
        <v>65</v>
      </c>
      <c r="Y37" s="16">
        <f t="shared" si="6"/>
        <v>550214</v>
      </c>
      <c r="Z37" s="16">
        <f t="shared" si="7"/>
        <v>1029610765</v>
      </c>
      <c r="AA37" s="12">
        <f t="shared" si="8"/>
        <v>43.574665570440104</v>
      </c>
      <c r="AB37" s="12">
        <f t="shared" si="9"/>
        <v>44</v>
      </c>
    </row>
    <row r="38" spans="1:28" ht="12.75">
      <c r="A38" s="12" t="s">
        <v>27</v>
      </c>
      <c r="B38" s="12">
        <v>21</v>
      </c>
      <c r="C38" s="12" t="s">
        <v>69</v>
      </c>
      <c r="D38" s="13" t="s">
        <v>38</v>
      </c>
      <c r="E38" s="12" t="s">
        <v>70</v>
      </c>
      <c r="F38" s="12" t="s">
        <v>70</v>
      </c>
      <c r="G38" s="12" t="s">
        <v>71</v>
      </c>
      <c r="H38" s="12">
        <f t="shared" si="0"/>
        <v>83205</v>
      </c>
      <c r="I38" s="12" t="s">
        <v>42</v>
      </c>
      <c r="J38" s="12">
        <v>31.3</v>
      </c>
      <c r="K38" s="13" t="s">
        <v>33</v>
      </c>
      <c r="L38" s="12" t="s">
        <v>56</v>
      </c>
      <c r="M38" s="12">
        <v>0.6</v>
      </c>
      <c r="N38" s="12">
        <v>1455</v>
      </c>
      <c r="O38" s="12">
        <v>0</v>
      </c>
      <c r="P38" s="12">
        <v>0</v>
      </c>
      <c r="Q38" s="12">
        <v>0</v>
      </c>
      <c r="R38" s="12">
        <v>0</v>
      </c>
      <c r="S38" s="12">
        <f t="shared" si="1"/>
        <v>873</v>
      </c>
      <c r="T38" s="12">
        <f t="shared" si="2"/>
        <v>0</v>
      </c>
      <c r="U38" s="12">
        <f t="shared" si="3"/>
        <v>0</v>
      </c>
      <c r="V38" s="12">
        <f t="shared" si="4"/>
        <v>0</v>
      </c>
      <c r="W38" s="12">
        <f t="shared" si="5"/>
        <v>0</v>
      </c>
      <c r="X38" s="12" t="s">
        <v>65</v>
      </c>
      <c r="Y38" s="16">
        <f t="shared" si="6"/>
        <v>291</v>
      </c>
      <c r="Z38" s="16">
        <f t="shared" si="7"/>
        <v>1029610765</v>
      </c>
      <c r="AA38" s="12">
        <f t="shared" si="8"/>
        <v>0.0230459924338495</v>
      </c>
      <c r="AB38" s="12">
        <f t="shared" si="9"/>
        <v>0</v>
      </c>
    </row>
    <row r="39" spans="1:28" ht="12.75">
      <c r="A39" s="12" t="s">
        <v>27</v>
      </c>
      <c r="B39" s="12">
        <v>21</v>
      </c>
      <c r="C39" s="12" t="s">
        <v>69</v>
      </c>
      <c r="D39" s="13" t="s">
        <v>38</v>
      </c>
      <c r="E39" s="12" t="s">
        <v>70</v>
      </c>
      <c r="F39" s="12" t="s">
        <v>70</v>
      </c>
      <c r="G39" s="12" t="s">
        <v>71</v>
      </c>
      <c r="H39" s="12">
        <f t="shared" si="0"/>
        <v>83205</v>
      </c>
      <c r="I39" s="12" t="s">
        <v>47</v>
      </c>
      <c r="J39" s="12">
        <v>31.3</v>
      </c>
      <c r="K39" s="13" t="s">
        <v>33</v>
      </c>
      <c r="L39" s="12" t="s">
        <v>56</v>
      </c>
      <c r="M39" s="12">
        <v>0.6</v>
      </c>
      <c r="N39" s="12">
        <v>1433</v>
      </c>
      <c r="O39" s="12">
        <v>53</v>
      </c>
      <c r="P39" s="12">
        <v>0</v>
      </c>
      <c r="Q39" s="12">
        <v>0</v>
      </c>
      <c r="R39" s="12">
        <v>0</v>
      </c>
      <c r="S39" s="12">
        <f t="shared" si="1"/>
        <v>860</v>
      </c>
      <c r="T39" s="12">
        <f t="shared" si="2"/>
        <v>32</v>
      </c>
      <c r="U39" s="12">
        <f t="shared" si="3"/>
        <v>0</v>
      </c>
      <c r="V39" s="12">
        <f t="shared" si="4"/>
        <v>0</v>
      </c>
      <c r="W39" s="12">
        <f t="shared" si="5"/>
        <v>0</v>
      </c>
      <c r="X39" s="12" t="s">
        <v>65</v>
      </c>
      <c r="Y39" s="16">
        <f t="shared" si="6"/>
        <v>297</v>
      </c>
      <c r="Z39" s="16">
        <f t="shared" si="7"/>
        <v>1029610765</v>
      </c>
      <c r="AA39" s="12">
        <f t="shared" si="8"/>
        <v>0.02352116753557836</v>
      </c>
      <c r="AB39" s="12">
        <f t="shared" si="9"/>
        <v>0</v>
      </c>
    </row>
    <row r="40" spans="1:28" ht="12.75">
      <c r="A40" s="12" t="s">
        <v>27</v>
      </c>
      <c r="B40" s="12">
        <v>21</v>
      </c>
      <c r="C40" s="12" t="s">
        <v>69</v>
      </c>
      <c r="D40" s="13" t="s">
        <v>38</v>
      </c>
      <c r="E40" s="12" t="s">
        <v>70</v>
      </c>
      <c r="F40" s="12" t="s">
        <v>70</v>
      </c>
      <c r="G40" s="12" t="s">
        <v>71</v>
      </c>
      <c r="H40" s="12">
        <f t="shared" si="0"/>
        <v>83205</v>
      </c>
      <c r="I40" s="12" t="s">
        <v>49</v>
      </c>
      <c r="J40" s="12">
        <v>31.3</v>
      </c>
      <c r="K40" s="13" t="s">
        <v>33</v>
      </c>
      <c r="L40" s="12" t="s">
        <v>56</v>
      </c>
      <c r="M40" s="12">
        <v>0.6</v>
      </c>
      <c r="N40" s="12">
        <v>1502</v>
      </c>
      <c r="O40" s="12">
        <v>0</v>
      </c>
      <c r="P40" s="12">
        <v>0</v>
      </c>
      <c r="Q40" s="12">
        <v>0</v>
      </c>
      <c r="R40" s="12">
        <v>0</v>
      </c>
      <c r="S40" s="12">
        <f t="shared" si="1"/>
        <v>901</v>
      </c>
      <c r="T40" s="12">
        <f t="shared" si="2"/>
        <v>0</v>
      </c>
      <c r="U40" s="12">
        <f t="shared" si="3"/>
        <v>0</v>
      </c>
      <c r="V40" s="12">
        <f t="shared" si="4"/>
        <v>0</v>
      </c>
      <c r="W40" s="12">
        <f t="shared" si="5"/>
        <v>0</v>
      </c>
      <c r="X40" s="12" t="s">
        <v>65</v>
      </c>
      <c r="Y40" s="16">
        <f t="shared" si="6"/>
        <v>300</v>
      </c>
      <c r="Z40" s="16">
        <f t="shared" si="7"/>
        <v>1029610765</v>
      </c>
      <c r="AA40" s="12">
        <f t="shared" si="8"/>
        <v>0.023758755086442786</v>
      </c>
      <c r="AB40" s="12">
        <f t="shared" si="9"/>
        <v>0</v>
      </c>
    </row>
    <row r="41" spans="1:28" ht="12.75">
      <c r="A41" s="12" t="s">
        <v>27</v>
      </c>
      <c r="B41" s="12">
        <v>21</v>
      </c>
      <c r="C41" s="12" t="s">
        <v>69</v>
      </c>
      <c r="D41" s="13" t="s">
        <v>38</v>
      </c>
      <c r="E41" s="12" t="s">
        <v>70</v>
      </c>
      <c r="F41" s="12" t="s">
        <v>70</v>
      </c>
      <c r="G41" s="12" t="s">
        <v>71</v>
      </c>
      <c r="H41" s="12">
        <f t="shared" si="0"/>
        <v>83205</v>
      </c>
      <c r="I41" s="12" t="s">
        <v>61</v>
      </c>
      <c r="J41" s="12">
        <v>31.3</v>
      </c>
      <c r="K41" s="13" t="s">
        <v>33</v>
      </c>
      <c r="L41" s="12" t="s">
        <v>56</v>
      </c>
      <c r="M41" s="12">
        <v>0.6</v>
      </c>
      <c r="N41" s="12">
        <v>1262</v>
      </c>
      <c r="O41" s="12">
        <v>0</v>
      </c>
      <c r="P41" s="12">
        <v>0</v>
      </c>
      <c r="Q41" s="12">
        <v>0</v>
      </c>
      <c r="R41" s="12">
        <v>0</v>
      </c>
      <c r="S41" s="12">
        <f t="shared" si="1"/>
        <v>757</v>
      </c>
      <c r="T41" s="12">
        <f t="shared" si="2"/>
        <v>0</v>
      </c>
      <c r="U41" s="12">
        <f t="shared" si="3"/>
        <v>0</v>
      </c>
      <c r="V41" s="12">
        <f t="shared" si="4"/>
        <v>0</v>
      </c>
      <c r="W41" s="12">
        <f t="shared" si="5"/>
        <v>0</v>
      </c>
      <c r="X41" s="12" t="s">
        <v>65</v>
      </c>
      <c r="Y41" s="16">
        <f t="shared" si="6"/>
        <v>252</v>
      </c>
      <c r="Z41" s="16">
        <f t="shared" si="7"/>
        <v>1029610765</v>
      </c>
      <c r="AA41" s="12">
        <f t="shared" si="8"/>
        <v>0.019957354272611944</v>
      </c>
      <c r="AB41" s="12">
        <f t="shared" si="9"/>
        <v>0</v>
      </c>
    </row>
    <row r="42" spans="1:28" ht="12.75">
      <c r="A42" s="12" t="s">
        <v>27</v>
      </c>
      <c r="B42" s="12">
        <v>21</v>
      </c>
      <c r="C42" s="12" t="s">
        <v>69</v>
      </c>
      <c r="D42" s="13" t="s">
        <v>38</v>
      </c>
      <c r="E42" s="12" t="s">
        <v>70</v>
      </c>
      <c r="F42" s="12" t="s">
        <v>70</v>
      </c>
      <c r="G42" s="12" t="s">
        <v>71</v>
      </c>
      <c r="H42" s="12">
        <f t="shared" si="0"/>
        <v>83205</v>
      </c>
      <c r="I42" s="12" t="s">
        <v>51</v>
      </c>
      <c r="J42" s="12">
        <v>75</v>
      </c>
      <c r="K42" s="13" t="s">
        <v>33</v>
      </c>
      <c r="L42" s="12" t="s">
        <v>34</v>
      </c>
      <c r="M42" s="12">
        <v>1</v>
      </c>
      <c r="N42" s="12">
        <v>3875270</v>
      </c>
      <c r="O42" s="12">
        <v>3636433</v>
      </c>
      <c r="P42" s="12">
        <v>3470885</v>
      </c>
      <c r="Q42" s="12">
        <v>3081364</v>
      </c>
      <c r="R42" s="12">
        <v>4561802</v>
      </c>
      <c r="S42" s="12">
        <f t="shared" si="1"/>
        <v>3875270</v>
      </c>
      <c r="T42" s="12">
        <f t="shared" si="2"/>
        <v>3636433</v>
      </c>
      <c r="U42" s="12">
        <f t="shared" si="3"/>
        <v>3470885</v>
      </c>
      <c r="V42" s="12">
        <f t="shared" si="4"/>
        <v>3081364</v>
      </c>
      <c r="W42" s="12">
        <f t="shared" si="5"/>
        <v>4561802</v>
      </c>
      <c r="X42" s="12" t="s">
        <v>35</v>
      </c>
      <c r="Y42" s="16">
        <f t="shared" si="6"/>
        <v>4024502</v>
      </c>
      <c r="Z42" s="16">
        <f t="shared" si="7"/>
        <v>1029610765</v>
      </c>
      <c r="AA42" s="12">
        <f t="shared" si="8"/>
        <v>318.7238578763305</v>
      </c>
      <c r="AB42" s="12">
        <f t="shared" si="9"/>
        <v>319</v>
      </c>
    </row>
    <row r="43" spans="1:28" ht="12.75">
      <c r="A43" s="12" t="s">
        <v>27</v>
      </c>
      <c r="B43" s="12">
        <v>21</v>
      </c>
      <c r="C43" s="12" t="s">
        <v>72</v>
      </c>
      <c r="D43" s="13" t="s">
        <v>38</v>
      </c>
      <c r="E43" s="12" t="s">
        <v>73</v>
      </c>
      <c r="F43" s="12" t="s">
        <v>73</v>
      </c>
      <c r="G43" s="12" t="s">
        <v>74</v>
      </c>
      <c r="H43" s="12">
        <f t="shared" si="0"/>
        <v>83205</v>
      </c>
      <c r="I43" s="12" t="s">
        <v>61</v>
      </c>
      <c r="J43" s="12">
        <v>163</v>
      </c>
      <c r="K43" s="13" t="s">
        <v>33</v>
      </c>
      <c r="L43" s="12" t="s">
        <v>34</v>
      </c>
      <c r="M43" s="12">
        <v>1</v>
      </c>
      <c r="N43" s="12">
        <v>10794589</v>
      </c>
      <c r="O43" s="12">
        <v>10438996</v>
      </c>
      <c r="P43" s="12">
        <v>10539158</v>
      </c>
      <c r="Q43" s="12">
        <v>8744885</v>
      </c>
      <c r="R43" s="12">
        <v>11616391</v>
      </c>
      <c r="S43" s="12">
        <f t="shared" si="1"/>
        <v>10794589</v>
      </c>
      <c r="T43" s="12">
        <f t="shared" si="2"/>
        <v>10438996</v>
      </c>
      <c r="U43" s="12">
        <f t="shared" si="3"/>
        <v>10539158</v>
      </c>
      <c r="V43" s="12">
        <f t="shared" si="4"/>
        <v>8744885</v>
      </c>
      <c r="W43" s="12">
        <f t="shared" si="5"/>
        <v>11616391</v>
      </c>
      <c r="X43" s="12" t="s">
        <v>35</v>
      </c>
      <c r="Y43" s="16">
        <f t="shared" si="6"/>
        <v>10983379</v>
      </c>
      <c r="Z43" s="16">
        <f t="shared" si="7"/>
        <v>1029610765</v>
      </c>
      <c r="AA43" s="12">
        <f t="shared" si="8"/>
        <v>869.8380389419295</v>
      </c>
      <c r="AB43" s="12">
        <f t="shared" si="9"/>
        <v>870</v>
      </c>
    </row>
    <row r="44" spans="1:28" ht="12.75">
      <c r="A44" s="12" t="s">
        <v>27</v>
      </c>
      <c r="B44" s="12">
        <v>21</v>
      </c>
      <c r="C44" s="12" t="s">
        <v>72</v>
      </c>
      <c r="D44" s="13" t="s">
        <v>38</v>
      </c>
      <c r="E44" s="12" t="s">
        <v>73</v>
      </c>
      <c r="F44" s="12" t="s">
        <v>73</v>
      </c>
      <c r="G44" s="12" t="s">
        <v>74</v>
      </c>
      <c r="H44" s="12">
        <f t="shared" si="0"/>
        <v>83205</v>
      </c>
      <c r="I44" s="12" t="s">
        <v>51</v>
      </c>
      <c r="J44" s="12">
        <v>209</v>
      </c>
      <c r="K44" s="13" t="s">
        <v>33</v>
      </c>
      <c r="L44" s="12" t="s">
        <v>34</v>
      </c>
      <c r="M44" s="12">
        <v>1</v>
      </c>
      <c r="N44" s="12">
        <v>11069450</v>
      </c>
      <c r="O44" s="12">
        <v>11388214</v>
      </c>
      <c r="P44" s="12">
        <v>10414830</v>
      </c>
      <c r="Q44" s="12">
        <v>9106646</v>
      </c>
      <c r="R44" s="12">
        <v>10794524</v>
      </c>
      <c r="S44" s="12">
        <f t="shared" si="1"/>
        <v>11069450</v>
      </c>
      <c r="T44" s="12">
        <f t="shared" si="2"/>
        <v>11388214</v>
      </c>
      <c r="U44" s="12">
        <f t="shared" si="3"/>
        <v>10414830</v>
      </c>
      <c r="V44" s="12">
        <f t="shared" si="4"/>
        <v>9106646</v>
      </c>
      <c r="W44" s="12">
        <f t="shared" si="5"/>
        <v>10794524</v>
      </c>
      <c r="X44" s="12" t="s">
        <v>35</v>
      </c>
      <c r="Y44" s="16">
        <f t="shared" si="6"/>
        <v>11084063</v>
      </c>
      <c r="Z44" s="16">
        <f t="shared" si="7"/>
        <v>1029610765</v>
      </c>
      <c r="AA44" s="12">
        <f t="shared" si="8"/>
        <v>877.811793932341</v>
      </c>
      <c r="AB44" s="12">
        <f t="shared" si="9"/>
        <v>878</v>
      </c>
    </row>
    <row r="45" spans="1:28" ht="12.75">
      <c r="A45" s="12" t="s">
        <v>27</v>
      </c>
      <c r="B45" s="12">
        <v>21</v>
      </c>
      <c r="C45" s="12" t="s">
        <v>72</v>
      </c>
      <c r="D45" s="13" t="s">
        <v>38</v>
      </c>
      <c r="E45" s="12" t="s">
        <v>73</v>
      </c>
      <c r="F45" s="12" t="s">
        <v>73</v>
      </c>
      <c r="G45" s="12" t="s">
        <v>74</v>
      </c>
      <c r="H45" s="12">
        <f t="shared" si="0"/>
        <v>83205</v>
      </c>
      <c r="I45" s="12" t="s">
        <v>53</v>
      </c>
      <c r="J45" s="12">
        <v>272</v>
      </c>
      <c r="K45" s="13" t="s">
        <v>48</v>
      </c>
      <c r="L45" s="12" t="s">
        <v>34</v>
      </c>
      <c r="M45" s="12">
        <v>1</v>
      </c>
      <c r="N45" s="12">
        <v>13748599</v>
      </c>
      <c r="O45" s="12">
        <v>9632307</v>
      </c>
      <c r="P45" s="12">
        <v>14563168</v>
      </c>
      <c r="Q45" s="12">
        <v>14325956</v>
      </c>
      <c r="R45" s="12">
        <v>16263413</v>
      </c>
      <c r="S45" s="12">
        <f t="shared" si="1"/>
        <v>13748599</v>
      </c>
      <c r="T45" s="12">
        <f t="shared" si="2"/>
        <v>9632307</v>
      </c>
      <c r="U45" s="12">
        <f t="shared" si="3"/>
        <v>14563168</v>
      </c>
      <c r="V45" s="12">
        <f t="shared" si="4"/>
        <v>14325956</v>
      </c>
      <c r="W45" s="12">
        <f t="shared" si="5"/>
        <v>16263413</v>
      </c>
      <c r="X45" s="12" t="s">
        <v>35</v>
      </c>
      <c r="Y45" s="16">
        <f t="shared" si="6"/>
        <v>15050846</v>
      </c>
      <c r="Z45" s="16">
        <f t="shared" si="7"/>
        <v>1029610765</v>
      </c>
      <c r="AA45" s="12">
        <f t="shared" si="8"/>
        <v>1191.9645465258902</v>
      </c>
      <c r="AB45" s="12">
        <f t="shared" si="9"/>
        <v>1192</v>
      </c>
    </row>
    <row r="46" spans="1:28" ht="12.75">
      <c r="A46" s="12" t="s">
        <v>27</v>
      </c>
      <c r="B46" s="12">
        <v>21</v>
      </c>
      <c r="C46" s="12" t="s">
        <v>72</v>
      </c>
      <c r="D46" s="13" t="s">
        <v>38</v>
      </c>
      <c r="E46" s="12" t="s">
        <v>75</v>
      </c>
      <c r="F46" s="12" t="s">
        <v>75</v>
      </c>
      <c r="G46" s="12" t="s">
        <v>76</v>
      </c>
      <c r="H46" s="12">
        <f t="shared" si="0"/>
        <v>83205</v>
      </c>
      <c r="I46" s="12" t="s">
        <v>42</v>
      </c>
      <c r="J46" s="12">
        <v>356</v>
      </c>
      <c r="K46" s="13" t="s">
        <v>48</v>
      </c>
      <c r="L46" s="12" t="s">
        <v>34</v>
      </c>
      <c r="M46" s="12">
        <v>1</v>
      </c>
      <c r="N46" s="12">
        <v>22255762</v>
      </c>
      <c r="O46" s="12">
        <v>19079190</v>
      </c>
      <c r="P46" s="12">
        <v>18001102</v>
      </c>
      <c r="Q46" s="12">
        <v>17049959</v>
      </c>
      <c r="R46" s="12">
        <v>20157853</v>
      </c>
      <c r="S46" s="12">
        <f t="shared" si="1"/>
        <v>22255762</v>
      </c>
      <c r="T46" s="12">
        <f t="shared" si="2"/>
        <v>19079190</v>
      </c>
      <c r="U46" s="12">
        <f t="shared" si="3"/>
        <v>18001102</v>
      </c>
      <c r="V46" s="12">
        <f t="shared" si="4"/>
        <v>17049959</v>
      </c>
      <c r="W46" s="12">
        <f t="shared" si="5"/>
        <v>20157853</v>
      </c>
      <c r="X46" s="12" t="s">
        <v>35</v>
      </c>
      <c r="Y46" s="16">
        <f t="shared" si="6"/>
        <v>20497602</v>
      </c>
      <c r="Z46" s="16">
        <f t="shared" si="7"/>
        <v>1029610765</v>
      </c>
      <c r="AA46" s="12">
        <f t="shared" si="8"/>
        <v>1623.3250192579328</v>
      </c>
      <c r="AB46" s="12">
        <f t="shared" si="9"/>
        <v>1623</v>
      </c>
    </row>
    <row r="47" spans="1:28" ht="12.75">
      <c r="A47" s="12" t="s">
        <v>27</v>
      </c>
      <c r="B47" s="12">
        <v>21</v>
      </c>
      <c r="C47" s="12" t="s">
        <v>72</v>
      </c>
      <c r="D47" s="13" t="s">
        <v>38</v>
      </c>
      <c r="E47" s="12" t="s">
        <v>75</v>
      </c>
      <c r="F47" s="12" t="s">
        <v>75</v>
      </c>
      <c r="G47" s="12" t="s">
        <v>76</v>
      </c>
      <c r="H47" s="12">
        <f t="shared" si="0"/>
        <v>83205</v>
      </c>
      <c r="I47" s="12" t="s">
        <v>47</v>
      </c>
      <c r="J47" s="12">
        <v>356</v>
      </c>
      <c r="K47" s="13" t="s">
        <v>48</v>
      </c>
      <c r="L47" s="12" t="s">
        <v>34</v>
      </c>
      <c r="M47" s="12">
        <v>1</v>
      </c>
      <c r="N47" s="12">
        <v>20077207</v>
      </c>
      <c r="O47" s="12">
        <v>18954850</v>
      </c>
      <c r="P47" s="12">
        <v>16757279</v>
      </c>
      <c r="Q47" s="12">
        <v>19570983</v>
      </c>
      <c r="R47" s="12">
        <v>18185459</v>
      </c>
      <c r="S47" s="12">
        <f t="shared" si="1"/>
        <v>20077207</v>
      </c>
      <c r="T47" s="12">
        <f t="shared" si="2"/>
        <v>18954850</v>
      </c>
      <c r="U47" s="12">
        <f t="shared" si="3"/>
        <v>16757279</v>
      </c>
      <c r="V47" s="12">
        <f t="shared" si="4"/>
        <v>19570983</v>
      </c>
      <c r="W47" s="12">
        <f t="shared" si="5"/>
        <v>18185459</v>
      </c>
      <c r="X47" s="12" t="s">
        <v>35</v>
      </c>
      <c r="Y47" s="16">
        <f t="shared" si="6"/>
        <v>19534347</v>
      </c>
      <c r="Z47" s="16">
        <f t="shared" si="7"/>
        <v>1029610765</v>
      </c>
      <c r="AA47" s="12">
        <f t="shared" si="8"/>
        <v>1547.039220488628</v>
      </c>
      <c r="AB47" s="12">
        <f t="shared" si="9"/>
        <v>1547</v>
      </c>
    </row>
    <row r="48" spans="1:28" ht="12.75">
      <c r="A48" s="12" t="s">
        <v>27</v>
      </c>
      <c r="B48" s="12">
        <v>21</v>
      </c>
      <c r="C48" s="12" t="s">
        <v>72</v>
      </c>
      <c r="D48" s="13" t="s">
        <v>38</v>
      </c>
      <c r="E48" s="12" t="s">
        <v>75</v>
      </c>
      <c r="F48" s="12" t="s">
        <v>75</v>
      </c>
      <c r="G48" s="12" t="s">
        <v>76</v>
      </c>
      <c r="H48" s="12">
        <f t="shared" si="0"/>
        <v>83205</v>
      </c>
      <c r="I48" s="12" t="s">
        <v>49</v>
      </c>
      <c r="J48" s="12">
        <v>463</v>
      </c>
      <c r="K48" s="13" t="s">
        <v>33</v>
      </c>
      <c r="L48" s="12" t="s">
        <v>34</v>
      </c>
      <c r="M48" s="12">
        <v>1</v>
      </c>
      <c r="N48" s="12">
        <v>31118559</v>
      </c>
      <c r="O48" s="12">
        <v>23838086</v>
      </c>
      <c r="P48" s="12">
        <v>26342013</v>
      </c>
      <c r="Q48" s="12">
        <v>22942338</v>
      </c>
      <c r="R48" s="12">
        <v>29907175</v>
      </c>
      <c r="S48" s="12">
        <f t="shared" si="1"/>
        <v>31118559</v>
      </c>
      <c r="T48" s="12">
        <f t="shared" si="2"/>
        <v>23838086</v>
      </c>
      <c r="U48" s="12">
        <f t="shared" si="3"/>
        <v>26342013</v>
      </c>
      <c r="V48" s="12">
        <f t="shared" si="4"/>
        <v>22942338</v>
      </c>
      <c r="W48" s="12">
        <f t="shared" si="5"/>
        <v>29907175</v>
      </c>
      <c r="X48" s="12" t="s">
        <v>35</v>
      </c>
      <c r="Y48" s="16">
        <f t="shared" si="6"/>
        <v>29122582</v>
      </c>
      <c r="Z48" s="16">
        <f t="shared" si="7"/>
        <v>1029610765</v>
      </c>
      <c r="AA48" s="12">
        <f t="shared" si="8"/>
        <v>2306.387644076157</v>
      </c>
      <c r="AB48" s="12">
        <f t="shared" si="9"/>
        <v>2306</v>
      </c>
    </row>
    <row r="49" spans="1:28" ht="12.75">
      <c r="A49" s="12" t="s">
        <v>27</v>
      </c>
      <c r="B49" s="12">
        <v>21</v>
      </c>
      <c r="C49" s="12" t="s">
        <v>72</v>
      </c>
      <c r="D49" s="13" t="s">
        <v>38</v>
      </c>
      <c r="E49" s="12" t="s">
        <v>75</v>
      </c>
      <c r="F49" s="12" t="s">
        <v>75</v>
      </c>
      <c r="G49" s="12" t="s">
        <v>76</v>
      </c>
      <c r="H49" s="12">
        <f t="shared" si="0"/>
        <v>83205</v>
      </c>
      <c r="I49" s="12" t="s">
        <v>61</v>
      </c>
      <c r="J49" s="12">
        <v>544</v>
      </c>
      <c r="K49" s="13" t="s">
        <v>33</v>
      </c>
      <c r="L49" s="12" t="s">
        <v>34</v>
      </c>
      <c r="M49" s="12">
        <v>1</v>
      </c>
      <c r="N49" s="12">
        <v>27578637</v>
      </c>
      <c r="O49" s="12">
        <v>31325831</v>
      </c>
      <c r="P49" s="12">
        <v>30906021</v>
      </c>
      <c r="Q49" s="12">
        <v>35452977</v>
      </c>
      <c r="R49" s="12">
        <v>32152848</v>
      </c>
      <c r="S49" s="12">
        <f t="shared" si="1"/>
        <v>27578637</v>
      </c>
      <c r="T49" s="12">
        <f t="shared" si="2"/>
        <v>31325831</v>
      </c>
      <c r="U49" s="12">
        <f t="shared" si="3"/>
        <v>30906021</v>
      </c>
      <c r="V49" s="12">
        <f t="shared" si="4"/>
        <v>35452977</v>
      </c>
      <c r="W49" s="12">
        <f t="shared" si="5"/>
        <v>32152848</v>
      </c>
      <c r="X49" s="12" t="s">
        <v>35</v>
      </c>
      <c r="Y49" s="16">
        <f t="shared" si="6"/>
        <v>32977219</v>
      </c>
      <c r="Z49" s="16">
        <f t="shared" si="7"/>
        <v>1029610765</v>
      </c>
      <c r="AA49" s="12">
        <f t="shared" si="8"/>
        <v>2611.6588988432927</v>
      </c>
      <c r="AB49" s="12">
        <f t="shared" si="9"/>
        <v>2612</v>
      </c>
    </row>
    <row r="50" spans="1:28" ht="12.75">
      <c r="A50" s="12" t="s">
        <v>27</v>
      </c>
      <c r="B50" s="12">
        <v>21</v>
      </c>
      <c r="C50" s="12" t="s">
        <v>72</v>
      </c>
      <c r="D50" s="13" t="s">
        <v>38</v>
      </c>
      <c r="E50" s="12" t="s">
        <v>77</v>
      </c>
      <c r="F50" s="12" t="s">
        <v>77</v>
      </c>
      <c r="G50" s="12" t="s">
        <v>78</v>
      </c>
      <c r="H50" s="12">
        <f t="shared" si="0"/>
        <v>83205</v>
      </c>
      <c r="I50" s="12" t="s">
        <v>79</v>
      </c>
      <c r="J50" s="12">
        <v>29</v>
      </c>
      <c r="K50" s="13" t="s">
        <v>80</v>
      </c>
      <c r="L50" s="12" t="s">
        <v>81</v>
      </c>
      <c r="M50" s="12">
        <v>0.4</v>
      </c>
      <c r="N50" s="12">
        <v>0</v>
      </c>
      <c r="O50" s="12">
        <v>0</v>
      </c>
      <c r="P50" s="12">
        <v>2914</v>
      </c>
      <c r="Q50" s="12">
        <v>0</v>
      </c>
      <c r="R50" s="12">
        <v>0</v>
      </c>
      <c r="S50" s="12">
        <f t="shared" si="1"/>
        <v>0</v>
      </c>
      <c r="T50" s="12">
        <f t="shared" si="2"/>
        <v>0</v>
      </c>
      <c r="U50" s="12">
        <f t="shared" si="3"/>
        <v>1166</v>
      </c>
      <c r="V50" s="12">
        <f t="shared" si="4"/>
        <v>0</v>
      </c>
      <c r="W50" s="12">
        <f t="shared" si="5"/>
        <v>0</v>
      </c>
      <c r="X50" s="12" t="s">
        <v>65</v>
      </c>
      <c r="Y50" s="16">
        <f t="shared" si="6"/>
        <v>389</v>
      </c>
      <c r="Z50" s="16">
        <f t="shared" si="7"/>
        <v>1029610765</v>
      </c>
      <c r="AA50" s="12">
        <f t="shared" si="8"/>
        <v>0.03080718576208748</v>
      </c>
      <c r="AB50" s="12">
        <f t="shared" si="9"/>
        <v>0</v>
      </c>
    </row>
    <row r="51" spans="1:28" ht="12.75">
      <c r="A51" s="12" t="s">
        <v>27</v>
      </c>
      <c r="B51" s="12">
        <v>21</v>
      </c>
      <c r="C51" s="12" t="s">
        <v>72</v>
      </c>
      <c r="D51" s="13" t="s">
        <v>38</v>
      </c>
      <c r="E51" s="12" t="s">
        <v>77</v>
      </c>
      <c r="F51" s="12" t="s">
        <v>82</v>
      </c>
      <c r="G51" s="12" t="s">
        <v>78</v>
      </c>
      <c r="H51" s="12">
        <f t="shared" si="0"/>
        <v>83205</v>
      </c>
      <c r="I51" s="12" t="s">
        <v>83</v>
      </c>
      <c r="J51" s="12">
        <v>151</v>
      </c>
      <c r="K51" s="13" t="s">
        <v>84</v>
      </c>
      <c r="L51" s="12" t="s">
        <v>45</v>
      </c>
      <c r="M51" s="12">
        <v>0.4</v>
      </c>
      <c r="N51" s="12">
        <v>463048</v>
      </c>
      <c r="O51" s="12">
        <v>1022208</v>
      </c>
      <c r="P51" s="12">
        <v>282443</v>
      </c>
      <c r="Q51" s="12">
        <v>301811</v>
      </c>
      <c r="R51" s="12">
        <v>1312104</v>
      </c>
      <c r="S51" s="12">
        <f t="shared" si="1"/>
        <v>185219</v>
      </c>
      <c r="T51" s="12">
        <f t="shared" si="2"/>
        <v>408883</v>
      </c>
      <c r="U51" s="12">
        <f t="shared" si="3"/>
        <v>112977</v>
      </c>
      <c r="V51" s="12">
        <f t="shared" si="4"/>
        <v>120724</v>
      </c>
      <c r="W51" s="12">
        <f t="shared" si="5"/>
        <v>524842</v>
      </c>
      <c r="X51" s="12" t="s">
        <v>35</v>
      </c>
      <c r="Y51" s="16">
        <f t="shared" si="6"/>
        <v>372981</v>
      </c>
      <c r="Z51" s="16">
        <f t="shared" si="7"/>
        <v>1029610765</v>
      </c>
      <c r="AA51" s="12">
        <f t="shared" si="8"/>
        <v>29.53854743632172</v>
      </c>
      <c r="AB51" s="12">
        <f t="shared" si="9"/>
        <v>30</v>
      </c>
    </row>
    <row r="52" spans="1:28" ht="12.75">
      <c r="A52" s="12" t="s">
        <v>27</v>
      </c>
      <c r="B52" s="12">
        <v>21</v>
      </c>
      <c r="C52" s="12" t="s">
        <v>85</v>
      </c>
      <c r="D52" s="13" t="s">
        <v>86</v>
      </c>
      <c r="E52" s="12" t="s">
        <v>87</v>
      </c>
      <c r="F52" s="12" t="s">
        <v>87</v>
      </c>
      <c r="G52" s="12" t="s">
        <v>88</v>
      </c>
      <c r="H52" s="12">
        <f t="shared" si="0"/>
        <v>83205</v>
      </c>
      <c r="I52" s="12" t="s">
        <v>53</v>
      </c>
      <c r="J52" s="12">
        <v>32.3</v>
      </c>
      <c r="K52" s="13" t="s">
        <v>89</v>
      </c>
      <c r="L52" s="12" t="s">
        <v>34</v>
      </c>
      <c r="M52" s="12">
        <v>1</v>
      </c>
      <c r="N52" s="12">
        <v>305426</v>
      </c>
      <c r="O52" s="12">
        <v>148706</v>
      </c>
      <c r="P52" s="12">
        <v>68565</v>
      </c>
      <c r="Q52" s="12">
        <v>0</v>
      </c>
      <c r="R52" s="12">
        <v>772726</v>
      </c>
      <c r="S52" s="12">
        <f t="shared" si="1"/>
        <v>305426</v>
      </c>
      <c r="T52" s="12">
        <f t="shared" si="2"/>
        <v>148706</v>
      </c>
      <c r="U52" s="12">
        <f t="shared" si="3"/>
        <v>68565</v>
      </c>
      <c r="V52" s="12">
        <f t="shared" si="4"/>
        <v>0</v>
      </c>
      <c r="W52" s="12">
        <f t="shared" si="5"/>
        <v>772726</v>
      </c>
      <c r="X52" s="12" t="s">
        <v>65</v>
      </c>
      <c r="Y52" s="16">
        <f t="shared" si="6"/>
        <v>408953</v>
      </c>
      <c r="Z52" s="16">
        <f t="shared" si="7"/>
        <v>1029610765</v>
      </c>
      <c r="AA52" s="12">
        <f t="shared" si="8"/>
        <v>32.38738056288679</v>
      </c>
      <c r="AB52" s="12">
        <f t="shared" si="9"/>
        <v>32</v>
      </c>
    </row>
    <row r="53" spans="1:28" ht="12.75">
      <c r="A53" s="12" t="s">
        <v>27</v>
      </c>
      <c r="B53" s="12">
        <v>21</v>
      </c>
      <c r="C53" s="12" t="s">
        <v>90</v>
      </c>
      <c r="D53" s="13" t="s">
        <v>91</v>
      </c>
      <c r="E53" s="12" t="s">
        <v>92</v>
      </c>
      <c r="F53" s="12" t="s">
        <v>92</v>
      </c>
      <c r="G53" s="12" t="s">
        <v>93</v>
      </c>
      <c r="H53" s="12">
        <f t="shared" si="0"/>
        <v>83205</v>
      </c>
      <c r="I53" s="12" t="s">
        <v>42</v>
      </c>
      <c r="J53" s="12">
        <v>151</v>
      </c>
      <c r="K53" s="13" t="s">
        <v>94</v>
      </c>
      <c r="L53" s="12" t="s">
        <v>34</v>
      </c>
      <c r="M53" s="12">
        <v>1</v>
      </c>
      <c r="N53" s="12">
        <v>14000079</v>
      </c>
      <c r="O53" s="12">
        <v>9425162</v>
      </c>
      <c r="P53" s="12">
        <v>11422449</v>
      </c>
      <c r="Q53" s="12">
        <v>11650483</v>
      </c>
      <c r="R53" s="12">
        <v>11288650</v>
      </c>
      <c r="S53" s="12">
        <f t="shared" si="1"/>
        <v>14000079</v>
      </c>
      <c r="T53" s="12">
        <f t="shared" si="2"/>
        <v>9425162</v>
      </c>
      <c r="U53" s="12">
        <f t="shared" si="3"/>
        <v>11422449</v>
      </c>
      <c r="V53" s="12">
        <f t="shared" si="4"/>
        <v>11650483</v>
      </c>
      <c r="W53" s="12">
        <f t="shared" si="5"/>
        <v>11288650</v>
      </c>
      <c r="X53" s="12" t="s">
        <v>35</v>
      </c>
      <c r="Y53" s="16">
        <f t="shared" si="6"/>
        <v>12357670</v>
      </c>
      <c r="Z53" s="16">
        <f t="shared" si="7"/>
        <v>1029610765</v>
      </c>
      <c r="AA53" s="12">
        <f t="shared" si="8"/>
        <v>978.6761832302714</v>
      </c>
      <c r="AB53" s="12">
        <f t="shared" si="9"/>
        <v>979</v>
      </c>
    </row>
    <row r="54" spans="1:28" ht="12.75">
      <c r="A54" s="12" t="s">
        <v>27</v>
      </c>
      <c r="B54" s="12">
        <v>21</v>
      </c>
      <c r="C54" s="12" t="s">
        <v>90</v>
      </c>
      <c r="D54" s="13" t="s">
        <v>91</v>
      </c>
      <c r="E54" s="12" t="s">
        <v>92</v>
      </c>
      <c r="F54" s="12" t="s">
        <v>92</v>
      </c>
      <c r="G54" s="12" t="s">
        <v>93</v>
      </c>
      <c r="H54" s="12">
        <f t="shared" si="0"/>
        <v>83205</v>
      </c>
      <c r="I54" s="12" t="s">
        <v>47</v>
      </c>
      <c r="J54" s="12">
        <v>265</v>
      </c>
      <c r="K54" s="13" t="s">
        <v>48</v>
      </c>
      <c r="L54" s="12" t="s">
        <v>34</v>
      </c>
      <c r="M54" s="12">
        <v>1</v>
      </c>
      <c r="N54" s="12">
        <v>21788581</v>
      </c>
      <c r="O54" s="12">
        <v>17608433</v>
      </c>
      <c r="P54" s="12">
        <v>17866345</v>
      </c>
      <c r="Q54" s="12">
        <v>19547296</v>
      </c>
      <c r="R54" s="12">
        <v>15532562</v>
      </c>
      <c r="S54" s="12">
        <f t="shared" si="1"/>
        <v>21788581</v>
      </c>
      <c r="T54" s="12">
        <f t="shared" si="2"/>
        <v>17608433</v>
      </c>
      <c r="U54" s="12">
        <f t="shared" si="3"/>
        <v>17866345</v>
      </c>
      <c r="V54" s="12">
        <f t="shared" si="4"/>
        <v>19547296</v>
      </c>
      <c r="W54" s="12">
        <f t="shared" si="5"/>
        <v>15532562</v>
      </c>
      <c r="X54" s="12" t="s">
        <v>35</v>
      </c>
      <c r="Y54" s="16">
        <f t="shared" si="6"/>
        <v>19734074</v>
      </c>
      <c r="Z54" s="16">
        <f t="shared" si="7"/>
        <v>1029610765</v>
      </c>
      <c r="AA54" s="12">
        <f t="shared" si="8"/>
        <v>1562.8567700791277</v>
      </c>
      <c r="AB54" s="12">
        <f t="shared" si="9"/>
        <v>1563</v>
      </c>
    </row>
    <row r="55" spans="1:28" ht="12.75">
      <c r="A55" s="12" t="s">
        <v>27</v>
      </c>
      <c r="B55" s="12">
        <v>21</v>
      </c>
      <c r="C55" s="12" t="s">
        <v>62</v>
      </c>
      <c r="D55" s="13" t="s">
        <v>95</v>
      </c>
      <c r="E55" s="12" t="s">
        <v>96</v>
      </c>
      <c r="F55" s="12" t="s">
        <v>96</v>
      </c>
      <c r="G55" s="12" t="s">
        <v>97</v>
      </c>
      <c r="H55" s="12">
        <f t="shared" si="0"/>
        <v>83205</v>
      </c>
      <c r="I55" s="12" t="s">
        <v>42</v>
      </c>
      <c r="J55" s="12">
        <v>704</v>
      </c>
      <c r="K55" s="13" t="s">
        <v>94</v>
      </c>
      <c r="L55" s="12" t="s">
        <v>34</v>
      </c>
      <c r="M55" s="12">
        <v>1</v>
      </c>
      <c r="N55" s="12">
        <v>51202415</v>
      </c>
      <c r="O55" s="12">
        <v>43369993</v>
      </c>
      <c r="P55" s="12">
        <v>33795213</v>
      </c>
      <c r="Q55" s="12">
        <v>51309080</v>
      </c>
      <c r="R55" s="12">
        <v>43191734</v>
      </c>
      <c r="S55" s="12">
        <f t="shared" si="1"/>
        <v>51202415</v>
      </c>
      <c r="T55" s="12">
        <f t="shared" si="2"/>
        <v>43369993</v>
      </c>
      <c r="U55" s="12">
        <f t="shared" si="3"/>
        <v>33795213</v>
      </c>
      <c r="V55" s="12">
        <f t="shared" si="4"/>
        <v>51309080</v>
      </c>
      <c r="W55" s="12">
        <f t="shared" si="5"/>
        <v>43191734</v>
      </c>
      <c r="X55" s="12" t="s">
        <v>35</v>
      </c>
      <c r="Y55" s="16">
        <f t="shared" si="6"/>
        <v>48627163</v>
      </c>
      <c r="Z55" s="16">
        <f t="shared" si="7"/>
        <v>1029610765</v>
      </c>
      <c r="AA55" s="12">
        <f t="shared" si="8"/>
        <v>3851.0695208851084</v>
      </c>
      <c r="AB55" s="12">
        <f t="shared" si="9"/>
        <v>3851</v>
      </c>
    </row>
    <row r="56" spans="1:28" ht="12.75">
      <c r="A56" s="12" t="s">
        <v>27</v>
      </c>
      <c r="B56" s="12">
        <v>21</v>
      </c>
      <c r="C56" s="12" t="s">
        <v>62</v>
      </c>
      <c r="D56" s="13" t="s">
        <v>95</v>
      </c>
      <c r="E56" s="12" t="s">
        <v>96</v>
      </c>
      <c r="F56" s="12" t="s">
        <v>96</v>
      </c>
      <c r="G56" s="12" t="s">
        <v>97</v>
      </c>
      <c r="H56" s="12">
        <f t="shared" si="0"/>
        <v>83205</v>
      </c>
      <c r="I56" s="12" t="s">
        <v>47</v>
      </c>
      <c r="J56" s="12">
        <v>704</v>
      </c>
      <c r="K56" s="13" t="s">
        <v>94</v>
      </c>
      <c r="L56" s="12" t="s">
        <v>34</v>
      </c>
      <c r="M56" s="12">
        <v>1</v>
      </c>
      <c r="N56" s="12">
        <v>46164253</v>
      </c>
      <c r="O56" s="12">
        <v>58269001</v>
      </c>
      <c r="P56" s="12">
        <v>43512272</v>
      </c>
      <c r="Q56" s="12">
        <v>41786049</v>
      </c>
      <c r="R56" s="12">
        <v>53241516</v>
      </c>
      <c r="S56" s="12">
        <f t="shared" si="1"/>
        <v>46164253</v>
      </c>
      <c r="T56" s="12">
        <f t="shared" si="2"/>
        <v>58269001</v>
      </c>
      <c r="U56" s="12">
        <f t="shared" si="3"/>
        <v>43512272</v>
      </c>
      <c r="V56" s="12">
        <f t="shared" si="4"/>
        <v>41786049</v>
      </c>
      <c r="W56" s="12">
        <f t="shared" si="5"/>
        <v>53241516</v>
      </c>
      <c r="X56" s="12" t="s">
        <v>35</v>
      </c>
      <c r="Y56" s="16">
        <f t="shared" si="6"/>
        <v>52558257</v>
      </c>
      <c r="Z56" s="16">
        <f t="shared" si="7"/>
        <v>1029610765</v>
      </c>
      <c r="AA56" s="12">
        <f t="shared" si="8"/>
        <v>4162.395852777724</v>
      </c>
      <c r="AB56" s="12">
        <f t="shared" si="9"/>
        <v>4162</v>
      </c>
    </row>
    <row r="57" spans="1:28" ht="12.75">
      <c r="A57" s="12" t="s">
        <v>27</v>
      </c>
      <c r="B57" s="12">
        <v>21</v>
      </c>
      <c r="C57" s="12" t="s">
        <v>62</v>
      </c>
      <c r="D57" s="13" t="s">
        <v>95</v>
      </c>
      <c r="E57" s="12" t="s">
        <v>96</v>
      </c>
      <c r="F57" s="12" t="s">
        <v>96</v>
      </c>
      <c r="G57" s="12" t="s">
        <v>97</v>
      </c>
      <c r="H57" s="12">
        <f t="shared" si="0"/>
        <v>83205</v>
      </c>
      <c r="I57" s="12" t="s">
        <v>49</v>
      </c>
      <c r="J57" s="12">
        <v>1150</v>
      </c>
      <c r="K57" s="13" t="s">
        <v>94</v>
      </c>
      <c r="L57" s="12" t="s">
        <v>34</v>
      </c>
      <c r="M57" s="12">
        <v>1</v>
      </c>
      <c r="N57" s="12">
        <v>57906969</v>
      </c>
      <c r="O57" s="12">
        <v>57718638</v>
      </c>
      <c r="P57" s="12">
        <v>61701359</v>
      </c>
      <c r="Q57" s="12">
        <v>52061207</v>
      </c>
      <c r="R57" s="12">
        <v>46316269</v>
      </c>
      <c r="S57" s="12">
        <f t="shared" si="1"/>
        <v>57906969</v>
      </c>
      <c r="T57" s="12">
        <f t="shared" si="2"/>
        <v>57718638</v>
      </c>
      <c r="U57" s="12">
        <f t="shared" si="3"/>
        <v>61701359</v>
      </c>
      <c r="V57" s="12">
        <f t="shared" si="4"/>
        <v>52061207</v>
      </c>
      <c r="W57" s="12">
        <f t="shared" si="5"/>
        <v>46316269</v>
      </c>
      <c r="X57" s="12" t="s">
        <v>35</v>
      </c>
      <c r="Y57" s="16">
        <f t="shared" si="6"/>
        <v>59108989</v>
      </c>
      <c r="Z57" s="16">
        <f t="shared" si="7"/>
        <v>1029610765</v>
      </c>
      <c r="AA57" s="12">
        <f t="shared" si="8"/>
        <v>4681.186643527469</v>
      </c>
      <c r="AB57" s="12">
        <f t="shared" si="9"/>
        <v>4681</v>
      </c>
    </row>
    <row r="58" spans="1:28" ht="12.75">
      <c r="A58" s="12" t="s">
        <v>27</v>
      </c>
      <c r="B58" s="12">
        <v>21</v>
      </c>
      <c r="C58" s="12" t="s">
        <v>98</v>
      </c>
      <c r="D58" s="13" t="s">
        <v>95</v>
      </c>
      <c r="E58" s="12" t="s">
        <v>99</v>
      </c>
      <c r="F58" s="12" t="s">
        <v>99</v>
      </c>
      <c r="G58" s="12" t="s">
        <v>100</v>
      </c>
      <c r="H58" s="12">
        <f t="shared" si="0"/>
        <v>83205</v>
      </c>
      <c r="I58" s="12" t="s">
        <v>42</v>
      </c>
      <c r="J58" s="12">
        <v>175</v>
      </c>
      <c r="K58" s="13" t="s">
        <v>33</v>
      </c>
      <c r="L58" s="12" t="s">
        <v>34</v>
      </c>
      <c r="M58" s="12">
        <v>1</v>
      </c>
      <c r="N58" s="12">
        <v>9639959</v>
      </c>
      <c r="O58" s="12">
        <v>10894691</v>
      </c>
      <c r="P58" s="12">
        <v>11192055</v>
      </c>
      <c r="Q58" s="12">
        <v>10121435</v>
      </c>
      <c r="R58" s="12">
        <v>9598840</v>
      </c>
      <c r="S58" s="12">
        <f t="shared" si="1"/>
        <v>9639959</v>
      </c>
      <c r="T58" s="12">
        <f t="shared" si="2"/>
        <v>10894691</v>
      </c>
      <c r="U58" s="12">
        <f t="shared" si="3"/>
        <v>11192055</v>
      </c>
      <c r="V58" s="12">
        <f t="shared" si="4"/>
        <v>10121435</v>
      </c>
      <c r="W58" s="12">
        <f t="shared" si="5"/>
        <v>9598840</v>
      </c>
      <c r="X58" s="12" t="s">
        <v>35</v>
      </c>
      <c r="Y58" s="16">
        <f t="shared" si="6"/>
        <v>10736060</v>
      </c>
      <c r="Z58" s="16">
        <f t="shared" si="7"/>
        <v>1029610765</v>
      </c>
      <c r="AA58" s="12">
        <f t="shared" si="8"/>
        <v>850.2514004445164</v>
      </c>
      <c r="AB58" s="12">
        <f t="shared" si="9"/>
        <v>850</v>
      </c>
    </row>
    <row r="59" spans="1:28" ht="12.75">
      <c r="A59" s="12" t="s">
        <v>27</v>
      </c>
      <c r="B59" s="12">
        <v>21</v>
      </c>
      <c r="C59" s="12" t="s">
        <v>98</v>
      </c>
      <c r="D59" s="13" t="s">
        <v>95</v>
      </c>
      <c r="E59" s="12" t="s">
        <v>99</v>
      </c>
      <c r="F59" s="12" t="s">
        <v>99</v>
      </c>
      <c r="G59" s="12" t="s">
        <v>100</v>
      </c>
      <c r="H59" s="12">
        <f t="shared" si="0"/>
        <v>83205</v>
      </c>
      <c r="I59" s="12" t="s">
        <v>43</v>
      </c>
      <c r="J59" s="12">
        <v>175</v>
      </c>
      <c r="K59" s="13" t="s">
        <v>101</v>
      </c>
      <c r="L59" s="12" t="s">
        <v>34</v>
      </c>
      <c r="M59" s="12">
        <v>1</v>
      </c>
      <c r="N59" s="12">
        <v>8987433</v>
      </c>
      <c r="O59" s="12">
        <v>7004641</v>
      </c>
      <c r="P59" s="12">
        <v>9658375</v>
      </c>
      <c r="Q59" s="12">
        <v>10109194</v>
      </c>
      <c r="R59" s="12">
        <v>9609417</v>
      </c>
      <c r="S59" s="12">
        <f t="shared" si="1"/>
        <v>8987433</v>
      </c>
      <c r="T59" s="12">
        <f t="shared" si="2"/>
        <v>7004641</v>
      </c>
      <c r="U59" s="12">
        <f t="shared" si="3"/>
        <v>9658375</v>
      </c>
      <c r="V59" s="12">
        <f t="shared" si="4"/>
        <v>10109194</v>
      </c>
      <c r="W59" s="12">
        <f t="shared" si="5"/>
        <v>9609417</v>
      </c>
      <c r="X59" s="12" t="s">
        <v>35</v>
      </c>
      <c r="Y59" s="16">
        <f t="shared" si="6"/>
        <v>9792329</v>
      </c>
      <c r="Z59" s="16">
        <f t="shared" si="7"/>
        <v>1029610765</v>
      </c>
      <c r="AA59" s="12">
        <f t="shared" si="8"/>
        <v>775.5118214562374</v>
      </c>
      <c r="AB59" s="12">
        <f t="shared" si="9"/>
        <v>776</v>
      </c>
    </row>
    <row r="60" spans="1:28" ht="12.75">
      <c r="A60" s="12" t="s">
        <v>27</v>
      </c>
      <c r="B60" s="12">
        <v>21</v>
      </c>
      <c r="C60" s="12" t="s">
        <v>98</v>
      </c>
      <c r="D60" s="13" t="s">
        <v>95</v>
      </c>
      <c r="E60" s="12" t="s">
        <v>99</v>
      </c>
      <c r="F60" s="12" t="s">
        <v>99</v>
      </c>
      <c r="G60" s="12" t="s">
        <v>100</v>
      </c>
      <c r="H60" s="12">
        <f t="shared" si="0"/>
        <v>83205</v>
      </c>
      <c r="I60" s="12" t="s">
        <v>47</v>
      </c>
      <c r="J60" s="12">
        <v>175</v>
      </c>
      <c r="K60" s="13" t="s">
        <v>33</v>
      </c>
      <c r="L60" s="12" t="s">
        <v>34</v>
      </c>
      <c r="M60" s="12">
        <v>1</v>
      </c>
      <c r="N60" s="12">
        <v>10610282</v>
      </c>
      <c r="O60" s="12">
        <v>10499937</v>
      </c>
      <c r="P60" s="12">
        <v>9686162</v>
      </c>
      <c r="Q60" s="12">
        <v>10286199</v>
      </c>
      <c r="R60" s="12">
        <v>9664872</v>
      </c>
      <c r="S60" s="12">
        <f t="shared" si="1"/>
        <v>10610282</v>
      </c>
      <c r="T60" s="12">
        <f t="shared" si="2"/>
        <v>10499937</v>
      </c>
      <c r="U60" s="12">
        <f t="shared" si="3"/>
        <v>9686162</v>
      </c>
      <c r="V60" s="12">
        <f t="shared" si="4"/>
        <v>10286199</v>
      </c>
      <c r="W60" s="12">
        <f t="shared" si="5"/>
        <v>9664872</v>
      </c>
      <c r="X60" s="12" t="s">
        <v>35</v>
      </c>
      <c r="Y60" s="16">
        <f t="shared" si="6"/>
        <v>10465473</v>
      </c>
      <c r="Z60" s="16">
        <f t="shared" si="7"/>
        <v>1029610765</v>
      </c>
      <c r="AA60" s="12">
        <f t="shared" si="8"/>
        <v>828.8220329025987</v>
      </c>
      <c r="AB60" s="12">
        <f t="shared" si="9"/>
        <v>829</v>
      </c>
    </row>
    <row r="61" spans="1:28" ht="12.75">
      <c r="A61" s="12" t="s">
        <v>27</v>
      </c>
      <c r="B61" s="12">
        <v>21</v>
      </c>
      <c r="C61" s="12" t="s">
        <v>98</v>
      </c>
      <c r="D61" s="13" t="s">
        <v>95</v>
      </c>
      <c r="E61" s="12" t="s">
        <v>99</v>
      </c>
      <c r="F61" s="12" t="s">
        <v>99</v>
      </c>
      <c r="G61" s="12" t="s">
        <v>100</v>
      </c>
      <c r="H61" s="12">
        <f t="shared" si="0"/>
        <v>83205</v>
      </c>
      <c r="I61" s="12" t="s">
        <v>49</v>
      </c>
      <c r="J61" s="12">
        <v>175</v>
      </c>
      <c r="K61" s="13" t="s">
        <v>33</v>
      </c>
      <c r="L61" s="12" t="s">
        <v>34</v>
      </c>
      <c r="M61" s="12">
        <v>1</v>
      </c>
      <c r="N61" s="12">
        <v>11013277</v>
      </c>
      <c r="O61" s="12">
        <v>11481402</v>
      </c>
      <c r="P61" s="12">
        <v>10675236</v>
      </c>
      <c r="Q61" s="12">
        <v>10253148</v>
      </c>
      <c r="R61" s="12">
        <v>9289393</v>
      </c>
      <c r="S61" s="12">
        <f t="shared" si="1"/>
        <v>11013277</v>
      </c>
      <c r="T61" s="12">
        <f t="shared" si="2"/>
        <v>11481402</v>
      </c>
      <c r="U61" s="12">
        <f t="shared" si="3"/>
        <v>10675236</v>
      </c>
      <c r="V61" s="12">
        <f t="shared" si="4"/>
        <v>10253148</v>
      </c>
      <c r="W61" s="12">
        <f t="shared" si="5"/>
        <v>9289393</v>
      </c>
      <c r="X61" s="12" t="s">
        <v>35</v>
      </c>
      <c r="Y61" s="16">
        <f t="shared" si="6"/>
        <v>11056638</v>
      </c>
      <c r="Z61" s="16">
        <f t="shared" si="7"/>
        <v>1029610765</v>
      </c>
      <c r="AA61" s="12">
        <f t="shared" si="8"/>
        <v>875.6398477381887</v>
      </c>
      <c r="AB61" s="12">
        <f t="shared" si="9"/>
        <v>876</v>
      </c>
    </row>
    <row r="62" spans="1:28" ht="12.75">
      <c r="A62" s="12" t="s">
        <v>27</v>
      </c>
      <c r="B62" s="12">
        <v>21</v>
      </c>
      <c r="C62" s="12" t="s">
        <v>98</v>
      </c>
      <c r="D62" s="13" t="s">
        <v>95</v>
      </c>
      <c r="E62" s="12" t="s">
        <v>99</v>
      </c>
      <c r="F62" s="12" t="s">
        <v>99</v>
      </c>
      <c r="G62" s="12" t="s">
        <v>100</v>
      </c>
      <c r="H62" s="12">
        <f t="shared" si="0"/>
        <v>83205</v>
      </c>
      <c r="I62" s="12" t="s">
        <v>61</v>
      </c>
      <c r="J62" s="12">
        <v>175</v>
      </c>
      <c r="K62" s="13" t="s">
        <v>33</v>
      </c>
      <c r="L62" s="12" t="s">
        <v>34</v>
      </c>
      <c r="M62" s="12">
        <v>1</v>
      </c>
      <c r="N62" s="12">
        <v>10209386</v>
      </c>
      <c r="O62" s="12">
        <v>10783737</v>
      </c>
      <c r="P62" s="12">
        <v>10646874</v>
      </c>
      <c r="Q62" s="12">
        <v>8898284</v>
      </c>
      <c r="R62" s="12">
        <v>10631377</v>
      </c>
      <c r="S62" s="12">
        <f t="shared" si="1"/>
        <v>10209386</v>
      </c>
      <c r="T62" s="12">
        <f t="shared" si="2"/>
        <v>10783737</v>
      </c>
      <c r="U62" s="12">
        <f t="shared" si="3"/>
        <v>10646874</v>
      </c>
      <c r="V62" s="12">
        <f t="shared" si="4"/>
        <v>8898284</v>
      </c>
      <c r="W62" s="12">
        <f t="shared" si="5"/>
        <v>10631377</v>
      </c>
      <c r="X62" s="12" t="s">
        <v>35</v>
      </c>
      <c r="Y62" s="16">
        <f t="shared" si="6"/>
        <v>10687329</v>
      </c>
      <c r="Z62" s="16">
        <f t="shared" si="7"/>
        <v>1029610765</v>
      </c>
      <c r="AA62" s="12">
        <f t="shared" si="8"/>
        <v>846.3921074641249</v>
      </c>
      <c r="AB62" s="12">
        <f t="shared" si="9"/>
        <v>846</v>
      </c>
    </row>
    <row r="63" spans="1:28" ht="12.75">
      <c r="A63" s="12" t="s">
        <v>27</v>
      </c>
      <c r="B63" s="12">
        <v>21</v>
      </c>
      <c r="C63" s="12" t="s">
        <v>98</v>
      </c>
      <c r="D63" s="13" t="s">
        <v>95</v>
      </c>
      <c r="E63" s="12" t="s">
        <v>99</v>
      </c>
      <c r="F63" s="12" t="s">
        <v>99</v>
      </c>
      <c r="G63" s="12" t="s">
        <v>100</v>
      </c>
      <c r="H63" s="12">
        <f t="shared" si="0"/>
        <v>83205</v>
      </c>
      <c r="I63" s="12" t="s">
        <v>51</v>
      </c>
      <c r="J63" s="12">
        <v>175</v>
      </c>
      <c r="K63" s="13" t="s">
        <v>33</v>
      </c>
      <c r="L63" s="12" t="s">
        <v>34</v>
      </c>
      <c r="M63" s="12">
        <v>1</v>
      </c>
      <c r="N63" s="12">
        <v>9117514</v>
      </c>
      <c r="O63" s="12">
        <v>10806620</v>
      </c>
      <c r="P63" s="12">
        <v>10801203</v>
      </c>
      <c r="Q63" s="12">
        <v>9092535</v>
      </c>
      <c r="R63" s="12">
        <v>10796678</v>
      </c>
      <c r="S63" s="12">
        <f t="shared" si="1"/>
        <v>9117514</v>
      </c>
      <c r="T63" s="12">
        <f t="shared" si="2"/>
        <v>10806620</v>
      </c>
      <c r="U63" s="12">
        <f t="shared" si="3"/>
        <v>10801203</v>
      </c>
      <c r="V63" s="12">
        <f t="shared" si="4"/>
        <v>9092535</v>
      </c>
      <c r="W63" s="12">
        <f t="shared" si="5"/>
        <v>10796678</v>
      </c>
      <c r="X63" s="12" t="s">
        <v>35</v>
      </c>
      <c r="Y63" s="16">
        <f t="shared" si="6"/>
        <v>10801500</v>
      </c>
      <c r="Z63" s="16">
        <f t="shared" si="7"/>
        <v>1029610765</v>
      </c>
      <c r="AA63" s="12">
        <f t="shared" si="8"/>
        <v>855.4339768873725</v>
      </c>
      <c r="AB63" s="12">
        <f t="shared" si="9"/>
        <v>855</v>
      </c>
    </row>
    <row r="64" spans="1:28" ht="12.75">
      <c r="A64" s="12" t="s">
        <v>27</v>
      </c>
      <c r="B64" s="12">
        <v>21</v>
      </c>
      <c r="C64" s="12" t="s">
        <v>98</v>
      </c>
      <c r="D64" s="13" t="s">
        <v>95</v>
      </c>
      <c r="E64" s="12" t="s">
        <v>99</v>
      </c>
      <c r="F64" s="12" t="s">
        <v>99</v>
      </c>
      <c r="G64" s="12" t="s">
        <v>100</v>
      </c>
      <c r="H64" s="12">
        <f t="shared" si="0"/>
        <v>83205</v>
      </c>
      <c r="I64" s="12" t="s">
        <v>53</v>
      </c>
      <c r="J64" s="12">
        <v>175</v>
      </c>
      <c r="K64" s="13" t="s">
        <v>33</v>
      </c>
      <c r="L64" s="12" t="s">
        <v>34</v>
      </c>
      <c r="M64" s="12">
        <v>1</v>
      </c>
      <c r="N64" s="12">
        <v>9804642</v>
      </c>
      <c r="O64" s="12">
        <v>10333453</v>
      </c>
      <c r="P64" s="12">
        <v>10034841</v>
      </c>
      <c r="Q64" s="12">
        <v>10680872</v>
      </c>
      <c r="R64" s="12">
        <v>10994284</v>
      </c>
      <c r="S64" s="12">
        <f t="shared" si="1"/>
        <v>9804642</v>
      </c>
      <c r="T64" s="12">
        <f t="shared" si="2"/>
        <v>10333453</v>
      </c>
      <c r="U64" s="12">
        <f t="shared" si="3"/>
        <v>10034841</v>
      </c>
      <c r="V64" s="12">
        <f t="shared" si="4"/>
        <v>10680872</v>
      </c>
      <c r="W64" s="12">
        <f t="shared" si="5"/>
        <v>10994284</v>
      </c>
      <c r="X64" s="12" t="s">
        <v>35</v>
      </c>
      <c r="Y64" s="16">
        <f t="shared" si="6"/>
        <v>10669536</v>
      </c>
      <c r="Z64" s="16">
        <f t="shared" si="7"/>
        <v>1029610765</v>
      </c>
      <c r="AA64" s="12">
        <f t="shared" si="8"/>
        <v>844.982975699948</v>
      </c>
      <c r="AB64" s="12">
        <f t="shared" si="9"/>
        <v>845</v>
      </c>
    </row>
    <row r="65" spans="1:28" ht="12.75">
      <c r="A65" s="12" t="s">
        <v>27</v>
      </c>
      <c r="B65" s="12">
        <v>21</v>
      </c>
      <c r="C65" s="12" t="s">
        <v>98</v>
      </c>
      <c r="D65" s="13" t="s">
        <v>95</v>
      </c>
      <c r="E65" s="12" t="s">
        <v>99</v>
      </c>
      <c r="F65" s="12" t="s">
        <v>99</v>
      </c>
      <c r="G65" s="12" t="s">
        <v>100</v>
      </c>
      <c r="H65" s="12">
        <f t="shared" si="0"/>
        <v>83205</v>
      </c>
      <c r="I65" s="12" t="s">
        <v>54</v>
      </c>
      <c r="J65" s="12">
        <v>175</v>
      </c>
      <c r="K65" s="13" t="s">
        <v>33</v>
      </c>
      <c r="L65" s="12" t="s">
        <v>34</v>
      </c>
      <c r="M65" s="12">
        <v>1</v>
      </c>
      <c r="N65" s="12">
        <v>11744878</v>
      </c>
      <c r="O65" s="12">
        <v>11459182</v>
      </c>
      <c r="P65" s="12">
        <v>11660871</v>
      </c>
      <c r="Q65" s="12">
        <v>10281052</v>
      </c>
      <c r="R65" s="12">
        <v>9670610</v>
      </c>
      <c r="S65" s="12">
        <f t="shared" si="1"/>
        <v>11744878</v>
      </c>
      <c r="T65" s="12">
        <f t="shared" si="2"/>
        <v>11459182</v>
      </c>
      <c r="U65" s="12">
        <f t="shared" si="3"/>
        <v>11660871</v>
      </c>
      <c r="V65" s="12">
        <f t="shared" si="4"/>
        <v>10281052</v>
      </c>
      <c r="W65" s="12">
        <f t="shared" si="5"/>
        <v>9670610</v>
      </c>
      <c r="X65" s="12" t="s">
        <v>35</v>
      </c>
      <c r="Y65" s="16">
        <f t="shared" si="6"/>
        <v>11621644</v>
      </c>
      <c r="Z65" s="16">
        <f t="shared" si="7"/>
        <v>1029610765</v>
      </c>
      <c r="AA65" s="12">
        <f t="shared" si="8"/>
        <v>920.3859783260909</v>
      </c>
      <c r="AB65" s="12">
        <f t="shared" si="9"/>
        <v>920</v>
      </c>
    </row>
    <row r="66" spans="1:28" ht="12.75">
      <c r="A66" s="12" t="s">
        <v>27</v>
      </c>
      <c r="B66" s="12">
        <v>21</v>
      </c>
      <c r="C66" s="12" t="s">
        <v>98</v>
      </c>
      <c r="D66" s="13" t="s">
        <v>95</v>
      </c>
      <c r="E66" s="12" t="s">
        <v>99</v>
      </c>
      <c r="F66" s="12" t="s">
        <v>99</v>
      </c>
      <c r="G66" s="12" t="s">
        <v>100</v>
      </c>
      <c r="H66" s="12">
        <f t="shared" si="0"/>
        <v>83205</v>
      </c>
      <c r="I66" s="12" t="s">
        <v>55</v>
      </c>
      <c r="J66" s="12">
        <v>175</v>
      </c>
      <c r="K66" s="13" t="s">
        <v>33</v>
      </c>
      <c r="L66" s="12" t="s">
        <v>34</v>
      </c>
      <c r="M66" s="12">
        <v>1</v>
      </c>
      <c r="N66" s="12">
        <v>11111708</v>
      </c>
      <c r="O66" s="12">
        <v>11997369</v>
      </c>
      <c r="P66" s="12">
        <v>11149095</v>
      </c>
      <c r="Q66" s="12">
        <v>10364396</v>
      </c>
      <c r="R66" s="12">
        <v>10587128</v>
      </c>
      <c r="S66" s="12">
        <f t="shared" si="1"/>
        <v>11111708</v>
      </c>
      <c r="T66" s="12">
        <f t="shared" si="2"/>
        <v>11997369</v>
      </c>
      <c r="U66" s="12">
        <f t="shared" si="3"/>
        <v>11149095</v>
      </c>
      <c r="V66" s="12">
        <f t="shared" si="4"/>
        <v>10364396</v>
      </c>
      <c r="W66" s="12">
        <f t="shared" si="5"/>
        <v>10587128</v>
      </c>
      <c r="X66" s="12" t="s">
        <v>35</v>
      </c>
      <c r="Y66" s="16">
        <f t="shared" si="6"/>
        <v>11419391</v>
      </c>
      <c r="Z66" s="16">
        <f t="shared" si="7"/>
        <v>1029610765</v>
      </c>
      <c r="AA66" s="12">
        <f t="shared" si="8"/>
        <v>904.3683800177632</v>
      </c>
      <c r="AB66" s="12">
        <f t="shared" si="9"/>
        <v>904</v>
      </c>
    </row>
    <row r="67" spans="1:28" ht="12.75">
      <c r="A67" s="12" t="s">
        <v>27</v>
      </c>
      <c r="B67" s="12">
        <v>21</v>
      </c>
      <c r="C67" s="12" t="s">
        <v>98</v>
      </c>
      <c r="D67" s="13" t="s">
        <v>95</v>
      </c>
      <c r="E67" s="12" t="s">
        <v>99</v>
      </c>
      <c r="F67" s="12" t="s">
        <v>99</v>
      </c>
      <c r="G67" s="12" t="s">
        <v>100</v>
      </c>
      <c r="H67" s="12">
        <f t="shared" si="0"/>
        <v>83205</v>
      </c>
      <c r="I67" s="12" t="s">
        <v>57</v>
      </c>
      <c r="J67" s="12">
        <v>175</v>
      </c>
      <c r="K67" s="13" t="s">
        <v>33</v>
      </c>
      <c r="L67" s="12" t="s">
        <v>34</v>
      </c>
      <c r="M67" s="12">
        <v>1</v>
      </c>
      <c r="N67" s="12">
        <v>10823868</v>
      </c>
      <c r="O67" s="12">
        <v>11640656</v>
      </c>
      <c r="P67" s="12">
        <v>10855722</v>
      </c>
      <c r="Q67" s="12">
        <v>8963225</v>
      </c>
      <c r="R67" s="12">
        <v>10952655</v>
      </c>
      <c r="S67" s="12">
        <f t="shared" si="1"/>
        <v>10823868</v>
      </c>
      <c r="T67" s="12">
        <f t="shared" si="2"/>
        <v>11640656</v>
      </c>
      <c r="U67" s="12">
        <f t="shared" si="3"/>
        <v>10855722</v>
      </c>
      <c r="V67" s="12">
        <f t="shared" si="4"/>
        <v>8963225</v>
      </c>
      <c r="W67" s="12">
        <f t="shared" si="5"/>
        <v>10952655</v>
      </c>
      <c r="X67" s="12" t="s">
        <v>35</v>
      </c>
      <c r="Y67" s="16">
        <f t="shared" si="6"/>
        <v>11149678</v>
      </c>
      <c r="Z67" s="16">
        <f t="shared" si="7"/>
        <v>1029610765</v>
      </c>
      <c r="AA67" s="12">
        <f t="shared" si="8"/>
        <v>883.0082296489974</v>
      </c>
      <c r="AB67" s="12">
        <f t="shared" si="9"/>
        <v>883</v>
      </c>
    </row>
    <row r="68" spans="1:28" ht="12.75">
      <c r="A68" s="12" t="s">
        <v>27</v>
      </c>
      <c r="B68" s="12">
        <v>21</v>
      </c>
      <c r="C68" s="12" t="s">
        <v>102</v>
      </c>
      <c r="D68" s="13" t="s">
        <v>103</v>
      </c>
      <c r="E68" s="12" t="s">
        <v>104</v>
      </c>
      <c r="F68" s="12" t="s">
        <v>104</v>
      </c>
      <c r="G68" s="12" t="s">
        <v>105</v>
      </c>
      <c r="H68" s="12">
        <f t="shared" si="0"/>
        <v>83205</v>
      </c>
      <c r="I68" s="12" t="s">
        <v>106</v>
      </c>
      <c r="J68" s="12">
        <v>160</v>
      </c>
      <c r="K68" s="13" t="s">
        <v>33</v>
      </c>
      <c r="L68" s="12" t="s">
        <v>34</v>
      </c>
      <c r="M68" s="12">
        <v>1</v>
      </c>
      <c r="N68" s="12">
        <v>11971180</v>
      </c>
      <c r="O68" s="12">
        <v>10773315</v>
      </c>
      <c r="P68" s="12">
        <v>11178065</v>
      </c>
      <c r="Q68" s="12">
        <v>10865676</v>
      </c>
      <c r="R68" s="12">
        <v>10408048</v>
      </c>
      <c r="S68" s="12">
        <f t="shared" si="1"/>
        <v>11971180</v>
      </c>
      <c r="T68" s="12">
        <f t="shared" si="2"/>
        <v>10773315</v>
      </c>
      <c r="U68" s="12">
        <f t="shared" si="3"/>
        <v>11178065</v>
      </c>
      <c r="V68" s="12">
        <f t="shared" si="4"/>
        <v>10865676</v>
      </c>
      <c r="W68" s="12">
        <f t="shared" si="5"/>
        <v>10408048</v>
      </c>
      <c r="X68" s="12" t="s">
        <v>35</v>
      </c>
      <c r="Y68" s="16">
        <f t="shared" si="6"/>
        <v>11338307</v>
      </c>
      <c r="Z68" s="16">
        <f t="shared" si="7"/>
        <v>1029610765</v>
      </c>
      <c r="AA68" s="12">
        <f t="shared" si="8"/>
        <v>897.9468636929995</v>
      </c>
      <c r="AB68" s="12">
        <f t="shared" si="9"/>
        <v>898</v>
      </c>
    </row>
    <row r="69" spans="1:28" ht="12.75">
      <c r="A69" s="12" t="s">
        <v>27</v>
      </c>
      <c r="B69" s="12">
        <v>21</v>
      </c>
      <c r="C69" s="12" t="s">
        <v>102</v>
      </c>
      <c r="D69" s="13" t="s">
        <v>103</v>
      </c>
      <c r="E69" s="12" t="s">
        <v>104</v>
      </c>
      <c r="F69" s="12" t="s">
        <v>104</v>
      </c>
      <c r="G69" s="12" t="s">
        <v>105</v>
      </c>
      <c r="H69" s="12">
        <f t="shared" si="0"/>
        <v>83205</v>
      </c>
      <c r="I69" s="12" t="s">
        <v>107</v>
      </c>
      <c r="J69" s="12">
        <v>160</v>
      </c>
      <c r="K69" s="13" t="s">
        <v>33</v>
      </c>
      <c r="L69" s="12" t="s">
        <v>34</v>
      </c>
      <c r="M69" s="12">
        <v>1</v>
      </c>
      <c r="N69" s="12">
        <v>11557927</v>
      </c>
      <c r="O69" s="12">
        <v>11107134</v>
      </c>
      <c r="P69" s="12">
        <v>11337516</v>
      </c>
      <c r="Q69" s="12">
        <v>11258617</v>
      </c>
      <c r="R69" s="12">
        <v>10532631</v>
      </c>
      <c r="S69" s="12">
        <f t="shared" si="1"/>
        <v>11557927</v>
      </c>
      <c r="T69" s="12">
        <f t="shared" si="2"/>
        <v>11107134</v>
      </c>
      <c r="U69" s="12">
        <f t="shared" si="3"/>
        <v>11337516</v>
      </c>
      <c r="V69" s="12">
        <f t="shared" si="4"/>
        <v>11258617</v>
      </c>
      <c r="W69" s="12">
        <f t="shared" si="5"/>
        <v>10532631</v>
      </c>
      <c r="X69" s="12" t="s">
        <v>35</v>
      </c>
      <c r="Y69" s="16">
        <f t="shared" si="6"/>
        <v>11384687</v>
      </c>
      <c r="Z69" s="16">
        <f t="shared" si="7"/>
        <v>1029610765</v>
      </c>
      <c r="AA69" s="12">
        <f t="shared" si="8"/>
        <v>901.6199672293636</v>
      </c>
      <c r="AB69" s="12">
        <f t="shared" si="9"/>
        <v>902</v>
      </c>
    </row>
    <row r="70" spans="1:28" ht="12.75">
      <c r="A70" s="12" t="s">
        <v>27</v>
      </c>
      <c r="B70" s="12">
        <v>21</v>
      </c>
      <c r="C70" s="12" t="s">
        <v>102</v>
      </c>
      <c r="D70" s="13" t="s">
        <v>103</v>
      </c>
      <c r="E70" s="12" t="s">
        <v>104</v>
      </c>
      <c r="F70" s="12" t="s">
        <v>104</v>
      </c>
      <c r="G70" s="12" t="s">
        <v>105</v>
      </c>
      <c r="H70" s="12">
        <f t="shared" si="0"/>
        <v>83205</v>
      </c>
      <c r="I70" s="12" t="s">
        <v>108</v>
      </c>
      <c r="J70" s="12">
        <v>160</v>
      </c>
      <c r="K70" s="13" t="s">
        <v>33</v>
      </c>
      <c r="L70" s="12" t="s">
        <v>34</v>
      </c>
      <c r="M70" s="12">
        <v>1</v>
      </c>
      <c r="N70" s="12">
        <v>11061094</v>
      </c>
      <c r="O70" s="12">
        <v>10532515</v>
      </c>
      <c r="P70" s="12">
        <v>8692815</v>
      </c>
      <c r="Q70" s="12">
        <v>10654701</v>
      </c>
      <c r="R70" s="12">
        <v>11599036</v>
      </c>
      <c r="S70" s="12">
        <f t="shared" si="1"/>
        <v>11061094</v>
      </c>
      <c r="T70" s="12">
        <f t="shared" si="2"/>
        <v>10532515</v>
      </c>
      <c r="U70" s="12">
        <f t="shared" si="3"/>
        <v>8692815</v>
      </c>
      <c r="V70" s="12">
        <f t="shared" si="4"/>
        <v>10654701</v>
      </c>
      <c r="W70" s="12">
        <f t="shared" si="5"/>
        <v>11599036</v>
      </c>
      <c r="X70" s="12" t="s">
        <v>35</v>
      </c>
      <c r="Y70" s="16">
        <f t="shared" si="6"/>
        <v>11104944</v>
      </c>
      <c r="Z70" s="16">
        <f t="shared" si="7"/>
        <v>1029610765</v>
      </c>
      <c r="AA70" s="12">
        <f t="shared" si="8"/>
        <v>879.4654824822077</v>
      </c>
      <c r="AB70" s="12">
        <f t="shared" si="9"/>
        <v>879</v>
      </c>
    </row>
    <row r="71" spans="1:28" ht="12.75">
      <c r="A71" s="12" t="s">
        <v>27</v>
      </c>
      <c r="B71" s="12">
        <v>21</v>
      </c>
      <c r="C71" s="12" t="s">
        <v>109</v>
      </c>
      <c r="D71" s="13" t="s">
        <v>103</v>
      </c>
      <c r="E71" s="12" t="s">
        <v>110</v>
      </c>
      <c r="F71" s="12" t="s">
        <v>110</v>
      </c>
      <c r="G71" s="12" t="s">
        <v>111</v>
      </c>
      <c r="H71" s="12">
        <f t="shared" si="0"/>
        <v>83205</v>
      </c>
      <c r="I71" s="12" t="s">
        <v>112</v>
      </c>
      <c r="J71" s="12">
        <v>176</v>
      </c>
      <c r="K71" s="13" t="s">
        <v>33</v>
      </c>
      <c r="L71" s="12" t="s">
        <v>34</v>
      </c>
      <c r="M71" s="12">
        <v>1</v>
      </c>
      <c r="N71" s="12">
        <v>12115550</v>
      </c>
      <c r="O71" s="12">
        <v>12113416</v>
      </c>
      <c r="P71" s="12">
        <v>9765884</v>
      </c>
      <c r="Q71" s="12">
        <v>12324335</v>
      </c>
      <c r="R71" s="12">
        <v>11054419</v>
      </c>
      <c r="S71" s="12">
        <f t="shared" si="1"/>
        <v>12115550</v>
      </c>
      <c r="T71" s="12">
        <f t="shared" si="2"/>
        <v>12113416</v>
      </c>
      <c r="U71" s="12">
        <f t="shared" si="3"/>
        <v>9765884</v>
      </c>
      <c r="V71" s="12">
        <f t="shared" si="4"/>
        <v>12324335</v>
      </c>
      <c r="W71" s="12">
        <f t="shared" si="5"/>
        <v>11054419</v>
      </c>
      <c r="X71" s="12" t="s">
        <v>35</v>
      </c>
      <c r="Y71" s="16">
        <f t="shared" si="6"/>
        <v>12184434</v>
      </c>
      <c r="Z71" s="16">
        <f t="shared" si="7"/>
        <v>1029610765</v>
      </c>
      <c r="AA71" s="12">
        <f t="shared" si="8"/>
        <v>964.9566109097548</v>
      </c>
      <c r="AB71" s="12">
        <f t="shared" si="9"/>
        <v>965</v>
      </c>
    </row>
    <row r="72" spans="1:28" ht="12.75">
      <c r="A72" s="12" t="s">
        <v>27</v>
      </c>
      <c r="B72" s="12">
        <v>21</v>
      </c>
      <c r="C72" s="12" t="s">
        <v>109</v>
      </c>
      <c r="D72" s="13" t="s">
        <v>103</v>
      </c>
      <c r="E72" s="12" t="s">
        <v>110</v>
      </c>
      <c r="F72" s="12" t="s">
        <v>110</v>
      </c>
      <c r="G72" s="12" t="s">
        <v>111</v>
      </c>
      <c r="H72" s="12">
        <f t="shared" si="0"/>
        <v>83205</v>
      </c>
      <c r="I72" s="12" t="s">
        <v>113</v>
      </c>
      <c r="J72" s="12">
        <v>179</v>
      </c>
      <c r="K72" s="13" t="s">
        <v>33</v>
      </c>
      <c r="L72" s="12" t="s">
        <v>34</v>
      </c>
      <c r="M72" s="12">
        <v>1</v>
      </c>
      <c r="N72" s="12">
        <v>12004888</v>
      </c>
      <c r="O72" s="12">
        <v>12063843</v>
      </c>
      <c r="P72" s="12">
        <v>11620977</v>
      </c>
      <c r="Q72" s="12">
        <v>11362715</v>
      </c>
      <c r="R72" s="12">
        <v>13550549</v>
      </c>
      <c r="S72" s="12">
        <f t="shared" si="1"/>
        <v>12004888</v>
      </c>
      <c r="T72" s="12">
        <f t="shared" si="2"/>
        <v>12063843</v>
      </c>
      <c r="U72" s="12">
        <f t="shared" si="3"/>
        <v>11620977</v>
      </c>
      <c r="V72" s="12">
        <f t="shared" si="4"/>
        <v>11362715</v>
      </c>
      <c r="W72" s="12">
        <f t="shared" si="5"/>
        <v>13550549</v>
      </c>
      <c r="X72" s="12" t="s">
        <v>35</v>
      </c>
      <c r="Y72" s="16">
        <f t="shared" si="6"/>
        <v>12539760</v>
      </c>
      <c r="Z72" s="16">
        <f t="shared" si="7"/>
        <v>1029610765</v>
      </c>
      <c r="AA72" s="12">
        <f t="shared" si="8"/>
        <v>993.0969556092393</v>
      </c>
      <c r="AB72" s="12">
        <f t="shared" si="9"/>
        <v>993</v>
      </c>
    </row>
    <row r="73" spans="1:28" ht="12.75">
      <c r="A73" s="12" t="s">
        <v>27</v>
      </c>
      <c r="B73" s="12">
        <v>21</v>
      </c>
      <c r="C73" s="12" t="s">
        <v>109</v>
      </c>
      <c r="D73" s="13" t="s">
        <v>103</v>
      </c>
      <c r="E73" s="12" t="s">
        <v>114</v>
      </c>
      <c r="F73" s="12" t="s">
        <v>114</v>
      </c>
      <c r="G73" s="12" t="s">
        <v>115</v>
      </c>
      <c r="H73" s="12">
        <f t="shared" si="0"/>
        <v>83205</v>
      </c>
      <c r="I73" s="12" t="s">
        <v>116</v>
      </c>
      <c r="J73" s="12">
        <v>66</v>
      </c>
      <c r="K73" s="13" t="s">
        <v>33</v>
      </c>
      <c r="L73" s="12" t="s">
        <v>34</v>
      </c>
      <c r="M73" s="12">
        <v>1</v>
      </c>
      <c r="N73" s="12">
        <v>4574065</v>
      </c>
      <c r="O73" s="12">
        <v>5064137</v>
      </c>
      <c r="P73" s="12">
        <v>4634310</v>
      </c>
      <c r="Q73" s="12">
        <v>2665802</v>
      </c>
      <c r="R73" s="12">
        <v>4278592</v>
      </c>
      <c r="S73" s="12">
        <f t="shared" si="1"/>
        <v>4574065</v>
      </c>
      <c r="T73" s="12">
        <f t="shared" si="2"/>
        <v>5064137</v>
      </c>
      <c r="U73" s="12">
        <f t="shared" si="3"/>
        <v>4634310</v>
      </c>
      <c r="V73" s="12">
        <f t="shared" si="4"/>
        <v>2665802</v>
      </c>
      <c r="W73" s="12">
        <f t="shared" si="5"/>
        <v>4278592</v>
      </c>
      <c r="X73" s="12" t="s">
        <v>35</v>
      </c>
      <c r="Y73" s="16">
        <f t="shared" si="6"/>
        <v>4757504</v>
      </c>
      <c r="Z73" s="16">
        <f t="shared" si="7"/>
        <v>1029610765</v>
      </c>
      <c r="AA73" s="12">
        <f t="shared" si="8"/>
        <v>376.77457452923966</v>
      </c>
      <c r="AB73" s="12">
        <f t="shared" si="9"/>
        <v>377</v>
      </c>
    </row>
    <row r="74" spans="1:28" ht="12.75">
      <c r="A74" s="12" t="s">
        <v>27</v>
      </c>
      <c r="B74" s="12">
        <v>21</v>
      </c>
      <c r="C74" s="12" t="s">
        <v>109</v>
      </c>
      <c r="D74" s="13" t="s">
        <v>103</v>
      </c>
      <c r="E74" s="12" t="s">
        <v>114</v>
      </c>
      <c r="F74" s="12" t="s">
        <v>117</v>
      </c>
      <c r="G74" s="12" t="s">
        <v>115</v>
      </c>
      <c r="H74" s="12">
        <f t="shared" si="0"/>
        <v>83205</v>
      </c>
      <c r="I74" s="12" t="s">
        <v>118</v>
      </c>
      <c r="J74" s="12">
        <v>72</v>
      </c>
      <c r="K74" s="13" t="s">
        <v>44</v>
      </c>
      <c r="L74" s="12" t="s">
        <v>56</v>
      </c>
      <c r="M74" s="12">
        <v>0.6</v>
      </c>
      <c r="N74" s="26">
        <v>18868</v>
      </c>
      <c r="O74" s="26">
        <v>65605</v>
      </c>
      <c r="P74" s="12">
        <v>19905</v>
      </c>
      <c r="Q74" s="12">
        <v>77662</v>
      </c>
      <c r="R74" s="12">
        <v>37984</v>
      </c>
      <c r="S74" s="12">
        <f t="shared" si="1"/>
        <v>11321</v>
      </c>
      <c r="T74" s="12">
        <f t="shared" si="2"/>
        <v>39363</v>
      </c>
      <c r="U74" s="12">
        <f t="shared" si="3"/>
        <v>11943</v>
      </c>
      <c r="V74" s="12">
        <f t="shared" si="4"/>
        <v>46597</v>
      </c>
      <c r="W74" s="12">
        <f t="shared" si="5"/>
        <v>22790</v>
      </c>
      <c r="X74" s="21" t="s">
        <v>35</v>
      </c>
      <c r="Y74" s="16">
        <f t="shared" si="6"/>
        <v>36250</v>
      </c>
      <c r="Z74" s="16">
        <f t="shared" si="7"/>
        <v>1029610765</v>
      </c>
      <c r="AA74" s="12">
        <f t="shared" si="8"/>
        <v>2.87084957294517</v>
      </c>
      <c r="AB74" s="12">
        <f t="shared" si="9"/>
        <v>3</v>
      </c>
    </row>
    <row r="75" spans="1:28" ht="12.75">
      <c r="A75" s="12" t="s">
        <v>27</v>
      </c>
      <c r="B75" s="12">
        <v>21</v>
      </c>
      <c r="C75" s="12" t="s">
        <v>119</v>
      </c>
      <c r="D75" s="13" t="s">
        <v>120</v>
      </c>
      <c r="E75" s="12" t="s">
        <v>121</v>
      </c>
      <c r="F75" s="12" t="s">
        <v>122</v>
      </c>
      <c r="G75" s="12" t="s">
        <v>123</v>
      </c>
      <c r="H75" s="12">
        <f t="shared" si="0"/>
        <v>83205</v>
      </c>
      <c r="I75" s="12" t="s">
        <v>42</v>
      </c>
      <c r="J75" s="12">
        <v>100</v>
      </c>
      <c r="K75" s="13" t="s">
        <v>33</v>
      </c>
      <c r="L75" s="12" t="s">
        <v>34</v>
      </c>
      <c r="M75" s="12">
        <v>1</v>
      </c>
      <c r="N75" s="12">
        <v>6938513</v>
      </c>
      <c r="O75" s="12">
        <v>7267099</v>
      </c>
      <c r="P75" s="12">
        <v>7033241</v>
      </c>
      <c r="Q75" s="12">
        <v>7654370</v>
      </c>
      <c r="R75" s="12">
        <v>6433097</v>
      </c>
      <c r="S75" s="12">
        <f t="shared" si="1"/>
        <v>6938513</v>
      </c>
      <c r="T75" s="12">
        <f t="shared" si="2"/>
        <v>7267099</v>
      </c>
      <c r="U75" s="12">
        <f t="shared" si="3"/>
        <v>7033241</v>
      </c>
      <c r="V75" s="12">
        <f t="shared" si="4"/>
        <v>7654370</v>
      </c>
      <c r="W75" s="12">
        <f t="shared" si="5"/>
        <v>6433097</v>
      </c>
      <c r="X75" s="12" t="s">
        <v>35</v>
      </c>
      <c r="Y75" s="16">
        <f t="shared" si="6"/>
        <v>7318237</v>
      </c>
      <c r="Z75" s="16">
        <f t="shared" si="7"/>
        <v>1029610765</v>
      </c>
      <c r="AA75" s="12">
        <f t="shared" si="8"/>
        <v>579.574001825146</v>
      </c>
      <c r="AB75" s="12">
        <f t="shared" si="9"/>
        <v>580</v>
      </c>
    </row>
    <row r="76" spans="1:28" ht="12.75">
      <c r="A76" s="12" t="s">
        <v>27</v>
      </c>
      <c r="B76" s="12">
        <v>21</v>
      </c>
      <c r="C76" s="12" t="s">
        <v>119</v>
      </c>
      <c r="D76" s="13" t="s">
        <v>120</v>
      </c>
      <c r="E76" s="12" t="s">
        <v>121</v>
      </c>
      <c r="F76" s="12" t="s">
        <v>122</v>
      </c>
      <c r="G76" s="12" t="s">
        <v>123</v>
      </c>
      <c r="H76" s="12">
        <f t="shared" si="0"/>
        <v>83205</v>
      </c>
      <c r="I76" s="12" t="s">
        <v>47</v>
      </c>
      <c r="J76" s="12">
        <v>221</v>
      </c>
      <c r="K76" s="13" t="s">
        <v>33</v>
      </c>
      <c r="L76" s="12" t="s">
        <v>34</v>
      </c>
      <c r="M76" s="12">
        <v>1</v>
      </c>
      <c r="N76" s="12">
        <v>14368103</v>
      </c>
      <c r="O76" s="12">
        <v>13921429</v>
      </c>
      <c r="P76" s="12">
        <v>12067456</v>
      </c>
      <c r="Q76" s="12">
        <v>14947399</v>
      </c>
      <c r="R76" s="12">
        <v>12941963</v>
      </c>
      <c r="S76" s="12">
        <f t="shared" si="1"/>
        <v>14368103</v>
      </c>
      <c r="T76" s="12">
        <f t="shared" si="2"/>
        <v>13921429</v>
      </c>
      <c r="U76" s="12">
        <f t="shared" si="3"/>
        <v>12067456</v>
      </c>
      <c r="V76" s="12">
        <f t="shared" si="4"/>
        <v>14947399</v>
      </c>
      <c r="W76" s="12">
        <f t="shared" si="5"/>
        <v>12941963</v>
      </c>
      <c r="X76" s="12" t="s">
        <v>35</v>
      </c>
      <c r="Y76" s="16">
        <f t="shared" si="6"/>
        <v>14412310</v>
      </c>
      <c r="Z76" s="16">
        <f t="shared" si="7"/>
        <v>1029610765</v>
      </c>
      <c r="AA76" s="12">
        <f t="shared" si="8"/>
        <v>1141.3951450663008</v>
      </c>
      <c r="AB76" s="12">
        <f t="shared" si="9"/>
        <v>1141</v>
      </c>
    </row>
    <row r="77" spans="1:28" ht="12.75">
      <c r="A77" s="12" t="s">
        <v>27</v>
      </c>
      <c r="B77" s="12">
        <v>21</v>
      </c>
      <c r="C77" s="12" t="s">
        <v>124</v>
      </c>
      <c r="D77" s="13" t="s">
        <v>120</v>
      </c>
      <c r="E77" s="12" t="s">
        <v>125</v>
      </c>
      <c r="F77" s="12" t="s">
        <v>126</v>
      </c>
      <c r="G77" s="12" t="s">
        <v>127</v>
      </c>
      <c r="H77" s="12">
        <f t="shared" si="0"/>
        <v>83205</v>
      </c>
      <c r="I77" s="21" t="s">
        <v>265</v>
      </c>
      <c r="J77" s="12"/>
      <c r="K77" s="13" t="s">
        <v>33</v>
      </c>
      <c r="L77" s="12" t="s">
        <v>34</v>
      </c>
      <c r="M77" s="12">
        <v>1</v>
      </c>
      <c r="N77" s="12">
        <v>1662153</v>
      </c>
      <c r="O77" s="12">
        <v>1805320</v>
      </c>
      <c r="P77" s="12">
        <v>1828411</v>
      </c>
      <c r="Q77" s="12">
        <v>1799833</v>
      </c>
      <c r="R77" s="12">
        <v>1791108</v>
      </c>
      <c r="S77" s="12">
        <f t="shared" si="1"/>
        <v>1662153</v>
      </c>
      <c r="T77" s="12">
        <f t="shared" si="2"/>
        <v>1805320</v>
      </c>
      <c r="U77" s="12">
        <f t="shared" si="3"/>
        <v>1828411</v>
      </c>
      <c r="V77" s="12">
        <f t="shared" si="4"/>
        <v>1799833</v>
      </c>
      <c r="W77" s="12">
        <f t="shared" si="5"/>
        <v>1791108</v>
      </c>
      <c r="X77" s="21" t="s">
        <v>35</v>
      </c>
      <c r="Y77" s="16">
        <f t="shared" si="6"/>
        <v>1811188</v>
      </c>
      <c r="Z77" s="16">
        <f t="shared" si="7"/>
        <v>1029610765</v>
      </c>
      <c r="AA77" s="12">
        <f t="shared" si="8"/>
        <v>143.43857369168046</v>
      </c>
      <c r="AB77" s="12">
        <f t="shared" si="9"/>
        <v>143</v>
      </c>
    </row>
    <row r="78" spans="1:28" ht="12.75">
      <c r="A78" s="12" t="s">
        <v>27</v>
      </c>
      <c r="B78" s="12">
        <v>21</v>
      </c>
      <c r="C78" s="12" t="s">
        <v>124</v>
      </c>
      <c r="D78" s="13" t="s">
        <v>120</v>
      </c>
      <c r="E78" s="12" t="s">
        <v>125</v>
      </c>
      <c r="F78" s="12" t="s">
        <v>126</v>
      </c>
      <c r="G78" s="12" t="s">
        <v>127</v>
      </c>
      <c r="H78" s="12">
        <f t="shared" si="0"/>
        <v>83205</v>
      </c>
      <c r="I78" s="21" t="s">
        <v>266</v>
      </c>
      <c r="J78" s="12"/>
      <c r="K78" s="13" t="s">
        <v>33</v>
      </c>
      <c r="L78" s="12" t="s">
        <v>34</v>
      </c>
      <c r="M78" s="12">
        <v>1</v>
      </c>
      <c r="N78" s="12">
        <v>1662152</v>
      </c>
      <c r="O78" s="12">
        <v>1805320</v>
      </c>
      <c r="P78" s="12">
        <v>1828410</v>
      </c>
      <c r="Q78" s="12">
        <v>1799833</v>
      </c>
      <c r="R78" s="12">
        <v>1791108</v>
      </c>
      <c r="S78" s="12">
        <f t="shared" si="1"/>
        <v>1662152</v>
      </c>
      <c r="T78" s="12">
        <f t="shared" si="2"/>
        <v>1805320</v>
      </c>
      <c r="U78" s="12">
        <f t="shared" si="3"/>
        <v>1828410</v>
      </c>
      <c r="V78" s="12">
        <f t="shared" si="4"/>
        <v>1799833</v>
      </c>
      <c r="W78" s="12">
        <f t="shared" si="5"/>
        <v>1791108</v>
      </c>
      <c r="X78" s="21" t="s">
        <v>35</v>
      </c>
      <c r="Y78" s="16">
        <f t="shared" si="6"/>
        <v>1811188</v>
      </c>
      <c r="Z78" s="16">
        <f t="shared" si="7"/>
        <v>1029610765</v>
      </c>
      <c r="AA78" s="12">
        <f t="shared" si="8"/>
        <v>143.43857369168046</v>
      </c>
      <c r="AB78" s="12">
        <f t="shared" si="9"/>
        <v>143</v>
      </c>
    </row>
    <row r="79" spans="1:28" ht="12.75">
      <c r="A79" s="12" t="s">
        <v>27</v>
      </c>
      <c r="B79" s="12">
        <v>21</v>
      </c>
      <c r="C79" s="12" t="s">
        <v>124</v>
      </c>
      <c r="D79" s="13" t="s">
        <v>120</v>
      </c>
      <c r="E79" s="12" t="s">
        <v>125</v>
      </c>
      <c r="F79" s="12" t="s">
        <v>126</v>
      </c>
      <c r="G79" s="12" t="s">
        <v>127</v>
      </c>
      <c r="H79" s="12">
        <f t="shared" si="0"/>
        <v>83205</v>
      </c>
      <c r="I79" s="12" t="s">
        <v>49</v>
      </c>
      <c r="J79" s="12">
        <v>80</v>
      </c>
      <c r="K79" s="13" t="s">
        <v>33</v>
      </c>
      <c r="L79" s="12" t="s">
        <v>34</v>
      </c>
      <c r="M79" s="12">
        <v>1</v>
      </c>
      <c r="N79" s="12">
        <v>4963930</v>
      </c>
      <c r="O79" s="12">
        <v>5351628</v>
      </c>
      <c r="P79" s="12">
        <v>5215628</v>
      </c>
      <c r="Q79" s="12">
        <v>4850598</v>
      </c>
      <c r="R79" s="12">
        <v>5178578</v>
      </c>
      <c r="S79" s="12">
        <f t="shared" si="1"/>
        <v>4963930</v>
      </c>
      <c r="T79" s="12">
        <f t="shared" si="2"/>
        <v>5351628</v>
      </c>
      <c r="U79" s="12">
        <f t="shared" si="3"/>
        <v>5215628</v>
      </c>
      <c r="V79" s="12">
        <f t="shared" si="4"/>
        <v>4850598</v>
      </c>
      <c r="W79" s="12">
        <f t="shared" si="5"/>
        <v>5178578</v>
      </c>
      <c r="X79" s="12" t="s">
        <v>35</v>
      </c>
      <c r="Y79" s="16">
        <f t="shared" si="6"/>
        <v>5248611</v>
      </c>
      <c r="Z79" s="16">
        <f t="shared" si="7"/>
        <v>1029610765</v>
      </c>
      <c r="AA79" s="12">
        <f t="shared" si="8"/>
        <v>415.66821097669856</v>
      </c>
      <c r="AB79" s="12">
        <f t="shared" si="9"/>
        <v>416</v>
      </c>
    </row>
    <row r="80" spans="1:28" ht="12.75">
      <c r="A80" s="12" t="s">
        <v>27</v>
      </c>
      <c r="B80" s="12">
        <v>21</v>
      </c>
      <c r="C80" s="12" t="s">
        <v>124</v>
      </c>
      <c r="D80" s="13" t="s">
        <v>120</v>
      </c>
      <c r="E80" s="12" t="s">
        <v>125</v>
      </c>
      <c r="F80" s="12" t="s">
        <v>126</v>
      </c>
      <c r="G80" s="12" t="s">
        <v>127</v>
      </c>
      <c r="H80" s="12">
        <f t="shared" si="0"/>
        <v>83205</v>
      </c>
      <c r="I80" s="12" t="s">
        <v>61</v>
      </c>
      <c r="J80" s="12">
        <v>80</v>
      </c>
      <c r="K80" s="13" t="s">
        <v>33</v>
      </c>
      <c r="L80" s="12" t="s">
        <v>34</v>
      </c>
      <c r="M80" s="12">
        <v>1</v>
      </c>
      <c r="N80" s="12">
        <v>5154778</v>
      </c>
      <c r="O80" s="12">
        <v>5404493</v>
      </c>
      <c r="P80" s="12">
        <v>5379867</v>
      </c>
      <c r="Q80" s="12">
        <v>5335489</v>
      </c>
      <c r="R80" s="12">
        <v>5754198</v>
      </c>
      <c r="S80" s="12">
        <f t="shared" si="1"/>
        <v>5154778</v>
      </c>
      <c r="T80" s="12">
        <f t="shared" si="2"/>
        <v>5404493</v>
      </c>
      <c r="U80" s="12">
        <f t="shared" si="3"/>
        <v>5379867</v>
      </c>
      <c r="V80" s="12">
        <f t="shared" si="4"/>
        <v>5335489</v>
      </c>
      <c r="W80" s="12">
        <f t="shared" si="5"/>
        <v>5754198</v>
      </c>
      <c r="X80" s="12" t="s">
        <v>35</v>
      </c>
      <c r="Y80" s="16">
        <f t="shared" si="6"/>
        <v>5512853</v>
      </c>
      <c r="Z80" s="16">
        <f t="shared" si="7"/>
        <v>1029610765</v>
      </c>
      <c r="AA80" s="12">
        <f t="shared" si="8"/>
        <v>436.5950808485379</v>
      </c>
      <c r="AB80" s="12">
        <f t="shared" si="9"/>
        <v>437</v>
      </c>
    </row>
    <row r="81" spans="1:28" ht="12.75">
      <c r="A81" s="12" t="s">
        <v>27</v>
      </c>
      <c r="B81" s="12">
        <v>21</v>
      </c>
      <c r="C81" s="12" t="s">
        <v>124</v>
      </c>
      <c r="D81" s="13" t="s">
        <v>120</v>
      </c>
      <c r="E81" s="12" t="s">
        <v>128</v>
      </c>
      <c r="F81" s="12" t="s">
        <v>129</v>
      </c>
      <c r="G81" s="12" t="s">
        <v>130</v>
      </c>
      <c r="H81" s="12">
        <f aca="true" t="shared" si="10" ref="H81:H117">AB$124</f>
        <v>83205</v>
      </c>
      <c r="I81" s="12" t="s">
        <v>131</v>
      </c>
      <c r="J81" s="12">
        <v>120</v>
      </c>
      <c r="K81" s="13" t="s">
        <v>44</v>
      </c>
      <c r="L81" s="12" t="s">
        <v>45</v>
      </c>
      <c r="M81" s="12">
        <v>0.4</v>
      </c>
      <c r="N81" s="12">
        <v>437252</v>
      </c>
      <c r="O81" s="12">
        <v>618389</v>
      </c>
      <c r="P81" s="12">
        <v>399587</v>
      </c>
      <c r="Q81" s="12">
        <v>444625</v>
      </c>
      <c r="R81" s="12">
        <v>271568</v>
      </c>
      <c r="S81" s="12">
        <f aca="true" t="shared" si="11" ref="S81:S117">ROUND(N81*M81,0)</f>
        <v>174901</v>
      </c>
      <c r="T81" s="12">
        <f aca="true" t="shared" si="12" ref="T81:T117">ROUND(O81*M81,0)</f>
        <v>247356</v>
      </c>
      <c r="U81" s="12">
        <f aca="true" t="shared" si="13" ref="U81:U117">ROUND(P81*M81,0)</f>
        <v>159835</v>
      </c>
      <c r="V81" s="12">
        <f aca="true" t="shared" si="14" ref="V81:V117">ROUND(Q81*M81,0)</f>
        <v>177850</v>
      </c>
      <c r="W81" s="12">
        <f aca="true" t="shared" si="15" ref="W81:W117">ROUND(R81*M81,0)</f>
        <v>108627</v>
      </c>
      <c r="X81" s="12" t="s">
        <v>35</v>
      </c>
      <c r="Y81" s="16">
        <f aca="true" t="shared" si="16" ref="Y81:Y117">ROUND((SUMPRODUCT((S81:W81&gt;=LARGE(S81:W81,3))*S81:W81)-LARGE(S81:W81,3)*(COUNTIF(S81:W81,"&gt;="&amp;LARGE(S81:W81,3))-3))/3,0)</f>
        <v>200036</v>
      </c>
      <c r="Z81" s="16">
        <f aca="true" t="shared" si="17" ref="Z81:Z117">Y$119</f>
        <v>1029610765</v>
      </c>
      <c r="AA81" s="12">
        <f aca="true" t="shared" si="18" ref="AA81:AA117">(Y81/Y$119)*(0.98*AB$124)</f>
        <v>15.842021108238898</v>
      </c>
      <c r="AB81" s="12">
        <f aca="true" t="shared" si="19" ref="AB81:AB117">ROUND((Y81/Y$119)*(0.98*AB$124),0)</f>
        <v>16</v>
      </c>
    </row>
    <row r="82" spans="1:28" ht="12.75">
      <c r="A82" s="12" t="s">
        <v>27</v>
      </c>
      <c r="B82" s="12">
        <v>21</v>
      </c>
      <c r="C82" s="12" t="s">
        <v>124</v>
      </c>
      <c r="D82" s="13" t="s">
        <v>120</v>
      </c>
      <c r="E82" s="12" t="s">
        <v>128</v>
      </c>
      <c r="F82" s="12" t="s">
        <v>129</v>
      </c>
      <c r="G82" s="12" t="s">
        <v>130</v>
      </c>
      <c r="H82" s="12">
        <f t="shared" si="10"/>
        <v>83205</v>
      </c>
      <c r="I82" s="12" t="s">
        <v>132</v>
      </c>
      <c r="J82" s="12">
        <v>120</v>
      </c>
      <c r="K82" s="13" t="s">
        <v>44</v>
      </c>
      <c r="L82" s="12" t="s">
        <v>45</v>
      </c>
      <c r="M82" s="12">
        <v>0.4</v>
      </c>
      <c r="N82" s="12">
        <v>497415</v>
      </c>
      <c r="O82" s="12">
        <v>476100</v>
      </c>
      <c r="P82" s="12">
        <v>467327</v>
      </c>
      <c r="Q82" s="12">
        <v>663087</v>
      </c>
      <c r="R82" s="12">
        <v>1112506</v>
      </c>
      <c r="S82" s="12">
        <f t="shared" si="11"/>
        <v>198966</v>
      </c>
      <c r="T82" s="12">
        <f t="shared" si="12"/>
        <v>190440</v>
      </c>
      <c r="U82" s="12">
        <f t="shared" si="13"/>
        <v>186931</v>
      </c>
      <c r="V82" s="12">
        <f t="shared" si="14"/>
        <v>265235</v>
      </c>
      <c r="W82" s="12">
        <f t="shared" si="15"/>
        <v>445002</v>
      </c>
      <c r="X82" s="12" t="s">
        <v>35</v>
      </c>
      <c r="Y82" s="16">
        <f t="shared" si="16"/>
        <v>303068</v>
      </c>
      <c r="Z82" s="16">
        <f t="shared" si="17"/>
        <v>1029610765</v>
      </c>
      <c r="AA82" s="12">
        <f t="shared" si="18"/>
        <v>24.001727955126807</v>
      </c>
      <c r="AB82" s="12">
        <f t="shared" si="19"/>
        <v>24</v>
      </c>
    </row>
    <row r="83" spans="1:28" ht="12.75">
      <c r="A83" s="12" t="s">
        <v>27</v>
      </c>
      <c r="B83" s="12">
        <v>21</v>
      </c>
      <c r="C83" s="12" t="s">
        <v>124</v>
      </c>
      <c r="D83" s="13" t="s">
        <v>120</v>
      </c>
      <c r="E83" s="12" t="s">
        <v>128</v>
      </c>
      <c r="F83" s="12" t="s">
        <v>129</v>
      </c>
      <c r="G83" s="12" t="s">
        <v>130</v>
      </c>
      <c r="H83" s="12">
        <f t="shared" si="10"/>
        <v>83205</v>
      </c>
      <c r="I83" s="12" t="s">
        <v>133</v>
      </c>
      <c r="J83" s="12">
        <v>120</v>
      </c>
      <c r="K83" s="13" t="s">
        <v>44</v>
      </c>
      <c r="L83" s="12" t="s">
        <v>45</v>
      </c>
      <c r="M83" s="12">
        <v>0.4</v>
      </c>
      <c r="N83" s="12">
        <v>558316</v>
      </c>
      <c r="O83" s="12">
        <v>1251976</v>
      </c>
      <c r="P83" s="12">
        <v>599508</v>
      </c>
      <c r="Q83" s="12">
        <v>560674</v>
      </c>
      <c r="R83" s="12">
        <v>430487</v>
      </c>
      <c r="S83" s="12">
        <f t="shared" si="11"/>
        <v>223326</v>
      </c>
      <c r="T83" s="12">
        <f t="shared" si="12"/>
        <v>500790</v>
      </c>
      <c r="U83" s="12">
        <f t="shared" si="13"/>
        <v>239803</v>
      </c>
      <c r="V83" s="12">
        <f t="shared" si="14"/>
        <v>224270</v>
      </c>
      <c r="W83" s="12">
        <f t="shared" si="15"/>
        <v>172195</v>
      </c>
      <c r="X83" s="12" t="s">
        <v>35</v>
      </c>
      <c r="Y83" s="16">
        <f t="shared" si="16"/>
        <v>321621</v>
      </c>
      <c r="Z83" s="16">
        <f t="shared" si="17"/>
        <v>1029610765</v>
      </c>
      <c r="AA83" s="12">
        <f t="shared" si="18"/>
        <v>25.471048565522718</v>
      </c>
      <c r="AB83" s="12">
        <f t="shared" si="19"/>
        <v>25</v>
      </c>
    </row>
    <row r="84" spans="1:28" ht="12.75">
      <c r="A84" s="12" t="s">
        <v>27</v>
      </c>
      <c r="B84" s="12">
        <v>21</v>
      </c>
      <c r="C84" s="12" t="s">
        <v>124</v>
      </c>
      <c r="D84" s="13" t="s">
        <v>120</v>
      </c>
      <c r="E84" s="12" t="s">
        <v>128</v>
      </c>
      <c r="F84" s="12" t="s">
        <v>134</v>
      </c>
      <c r="G84" s="12" t="s">
        <v>130</v>
      </c>
      <c r="H84" s="12">
        <f t="shared" si="10"/>
        <v>83205</v>
      </c>
      <c r="I84" s="12" t="s">
        <v>135</v>
      </c>
      <c r="J84" s="12">
        <v>90</v>
      </c>
      <c r="K84" s="13" t="s">
        <v>136</v>
      </c>
      <c r="L84" s="12" t="s">
        <v>45</v>
      </c>
      <c r="M84" s="12">
        <v>0.4</v>
      </c>
      <c r="N84" s="12">
        <v>35539</v>
      </c>
      <c r="O84" s="12">
        <v>874390</v>
      </c>
      <c r="P84" s="12">
        <v>349459</v>
      </c>
      <c r="Q84" s="12">
        <v>371162</v>
      </c>
      <c r="R84" s="12">
        <v>1441839</v>
      </c>
      <c r="S84" s="12">
        <f t="shared" si="11"/>
        <v>14216</v>
      </c>
      <c r="T84" s="12">
        <f t="shared" si="12"/>
        <v>349756</v>
      </c>
      <c r="U84" s="12">
        <f t="shared" si="13"/>
        <v>139784</v>
      </c>
      <c r="V84" s="12">
        <f t="shared" si="14"/>
        <v>148465</v>
      </c>
      <c r="W84" s="12">
        <f t="shared" si="15"/>
        <v>576736</v>
      </c>
      <c r="X84" s="12" t="s">
        <v>35</v>
      </c>
      <c r="Y84" s="16">
        <f t="shared" si="16"/>
        <v>358319</v>
      </c>
      <c r="Z84" s="16">
        <f t="shared" si="17"/>
        <v>1029610765</v>
      </c>
      <c r="AA84" s="12">
        <f t="shared" si="18"/>
        <v>28.377377879396978</v>
      </c>
      <c r="AB84" s="12">
        <f t="shared" si="19"/>
        <v>28</v>
      </c>
    </row>
    <row r="85" spans="1:28" ht="12.75">
      <c r="A85" s="12" t="s">
        <v>27</v>
      </c>
      <c r="B85" s="12">
        <v>21</v>
      </c>
      <c r="C85" s="12" t="s">
        <v>124</v>
      </c>
      <c r="D85" s="13" t="s">
        <v>120</v>
      </c>
      <c r="E85" s="12" t="s">
        <v>128</v>
      </c>
      <c r="F85" s="12" t="s">
        <v>134</v>
      </c>
      <c r="G85" s="12" t="s">
        <v>130</v>
      </c>
      <c r="H85" s="12">
        <f t="shared" si="10"/>
        <v>83205</v>
      </c>
      <c r="I85" s="12" t="s">
        <v>137</v>
      </c>
      <c r="J85" s="12">
        <v>90</v>
      </c>
      <c r="K85" s="13" t="s">
        <v>138</v>
      </c>
      <c r="L85" s="12" t="s">
        <v>45</v>
      </c>
      <c r="M85" s="12">
        <v>0.4</v>
      </c>
      <c r="N85" s="12">
        <v>22285</v>
      </c>
      <c r="O85" s="12">
        <v>805927</v>
      </c>
      <c r="P85" s="12">
        <v>231472</v>
      </c>
      <c r="Q85" s="12">
        <v>274544</v>
      </c>
      <c r="R85" s="12">
        <v>745682</v>
      </c>
      <c r="S85" s="12">
        <f t="shared" si="11"/>
        <v>8914</v>
      </c>
      <c r="T85" s="12">
        <f t="shared" si="12"/>
        <v>322371</v>
      </c>
      <c r="U85" s="12">
        <f t="shared" si="13"/>
        <v>92589</v>
      </c>
      <c r="V85" s="12">
        <f t="shared" si="14"/>
        <v>109818</v>
      </c>
      <c r="W85" s="12">
        <f t="shared" si="15"/>
        <v>298273</v>
      </c>
      <c r="X85" s="12" t="s">
        <v>35</v>
      </c>
      <c r="Y85" s="16">
        <f t="shared" si="16"/>
        <v>243487</v>
      </c>
      <c r="Z85" s="16">
        <f t="shared" si="17"/>
        <v>1029610765</v>
      </c>
      <c r="AA85" s="12">
        <f t="shared" si="18"/>
        <v>19.28315999910898</v>
      </c>
      <c r="AB85" s="12">
        <f t="shared" si="19"/>
        <v>19</v>
      </c>
    </row>
    <row r="86" spans="1:28" ht="12.75">
      <c r="A86" s="12" t="s">
        <v>27</v>
      </c>
      <c r="B86" s="12">
        <v>21</v>
      </c>
      <c r="C86" s="12" t="s">
        <v>124</v>
      </c>
      <c r="D86" s="13" t="s">
        <v>120</v>
      </c>
      <c r="E86" s="12" t="s">
        <v>128</v>
      </c>
      <c r="G86" s="12" t="s">
        <v>130</v>
      </c>
      <c r="H86" s="12">
        <f t="shared" si="10"/>
        <v>83205</v>
      </c>
      <c r="I86" s="12" t="s">
        <v>139</v>
      </c>
      <c r="J86" s="1" t="s">
        <v>262</v>
      </c>
      <c r="K86" s="13" t="s">
        <v>140</v>
      </c>
      <c r="L86" s="12" t="s">
        <v>45</v>
      </c>
      <c r="M86" s="12">
        <v>0.4</v>
      </c>
      <c r="N86" s="12">
        <v>0</v>
      </c>
      <c r="O86" s="12">
        <v>0</v>
      </c>
      <c r="P86" s="12">
        <v>0</v>
      </c>
      <c r="Q86" s="12">
        <v>189719</v>
      </c>
      <c r="R86" s="12">
        <v>1382978</v>
      </c>
      <c r="S86" s="12">
        <f t="shared" si="11"/>
        <v>0</v>
      </c>
      <c r="T86" s="12">
        <f t="shared" si="12"/>
        <v>0</v>
      </c>
      <c r="U86" s="12">
        <f t="shared" si="13"/>
        <v>0</v>
      </c>
      <c r="V86" s="12">
        <f t="shared" si="14"/>
        <v>75888</v>
      </c>
      <c r="W86" s="12">
        <f t="shared" si="15"/>
        <v>553191</v>
      </c>
      <c r="X86" s="12" t="s">
        <v>65</v>
      </c>
      <c r="Y86" s="16">
        <f t="shared" si="16"/>
        <v>209693</v>
      </c>
      <c r="Z86" s="16">
        <f t="shared" si="17"/>
        <v>1029610765</v>
      </c>
      <c r="AA86" s="12">
        <f t="shared" si="18"/>
        <v>16.606815434471493</v>
      </c>
      <c r="AB86" s="12">
        <f t="shared" si="19"/>
        <v>17</v>
      </c>
    </row>
    <row r="87" spans="1:28" ht="12.75">
      <c r="A87" s="12" t="s">
        <v>27</v>
      </c>
      <c r="B87" s="12">
        <v>21</v>
      </c>
      <c r="C87" s="12" t="s">
        <v>124</v>
      </c>
      <c r="D87" s="13" t="s">
        <v>120</v>
      </c>
      <c r="E87" s="12" t="s">
        <v>128</v>
      </c>
      <c r="G87" s="12" t="s">
        <v>130</v>
      </c>
      <c r="H87" s="12">
        <f t="shared" si="10"/>
        <v>83205</v>
      </c>
      <c r="I87" s="12" t="s">
        <v>141</v>
      </c>
      <c r="J87" s="1" t="s">
        <v>262</v>
      </c>
      <c r="K87" s="13" t="s">
        <v>142</v>
      </c>
      <c r="L87" s="12" t="s">
        <v>45</v>
      </c>
      <c r="M87" s="12">
        <v>0.4</v>
      </c>
      <c r="N87" s="12">
        <v>0</v>
      </c>
      <c r="O87" s="12">
        <v>0</v>
      </c>
      <c r="P87" s="12">
        <v>0</v>
      </c>
      <c r="Q87" s="12">
        <v>86236</v>
      </c>
      <c r="R87" s="12">
        <v>1058525</v>
      </c>
      <c r="S87" s="12">
        <f t="shared" si="11"/>
        <v>0</v>
      </c>
      <c r="T87" s="12">
        <f t="shared" si="12"/>
        <v>0</v>
      </c>
      <c r="U87" s="12">
        <f t="shared" si="13"/>
        <v>0</v>
      </c>
      <c r="V87" s="12">
        <f t="shared" si="14"/>
        <v>34494</v>
      </c>
      <c r="W87" s="12">
        <f t="shared" si="15"/>
        <v>423410</v>
      </c>
      <c r="X87" s="12" t="s">
        <v>65</v>
      </c>
      <c r="Y87" s="16">
        <f t="shared" si="16"/>
        <v>152635</v>
      </c>
      <c r="Z87" s="16">
        <f t="shared" si="17"/>
        <v>1029610765</v>
      </c>
      <c r="AA87" s="12">
        <f t="shared" si="18"/>
        <v>12.088058608730648</v>
      </c>
      <c r="AB87" s="12">
        <f t="shared" si="19"/>
        <v>12</v>
      </c>
    </row>
    <row r="88" spans="1:28" ht="12.75">
      <c r="A88" s="12" t="s">
        <v>27</v>
      </c>
      <c r="B88" s="12">
        <v>21</v>
      </c>
      <c r="C88" s="12" t="s">
        <v>143</v>
      </c>
      <c r="D88" s="13" t="s">
        <v>144</v>
      </c>
      <c r="E88" s="12" t="s">
        <v>145</v>
      </c>
      <c r="F88" s="12" t="s">
        <v>146</v>
      </c>
      <c r="G88" s="12" t="s">
        <v>147</v>
      </c>
      <c r="H88" s="12">
        <f t="shared" si="10"/>
        <v>83205</v>
      </c>
      <c r="I88" s="12" t="s">
        <v>148</v>
      </c>
      <c r="J88" s="12">
        <v>208</v>
      </c>
      <c r="K88" s="13" t="s">
        <v>44</v>
      </c>
      <c r="L88" s="12" t="s">
        <v>45</v>
      </c>
      <c r="M88" s="12">
        <v>0.4</v>
      </c>
      <c r="N88" s="12">
        <v>0</v>
      </c>
      <c r="O88" s="12">
        <v>354423</v>
      </c>
      <c r="P88" s="12">
        <v>15586</v>
      </c>
      <c r="Q88" s="12">
        <v>385</v>
      </c>
      <c r="R88" s="12">
        <v>163121</v>
      </c>
      <c r="S88" s="12">
        <f t="shared" si="11"/>
        <v>0</v>
      </c>
      <c r="T88" s="12">
        <f t="shared" si="12"/>
        <v>141769</v>
      </c>
      <c r="U88" s="12">
        <f t="shared" si="13"/>
        <v>6234</v>
      </c>
      <c r="V88" s="12">
        <f t="shared" si="14"/>
        <v>154</v>
      </c>
      <c r="W88" s="12">
        <f t="shared" si="15"/>
        <v>65248</v>
      </c>
      <c r="X88" s="12" t="s">
        <v>65</v>
      </c>
      <c r="Y88" s="16">
        <f t="shared" si="16"/>
        <v>71084</v>
      </c>
      <c r="Z88" s="16">
        <f t="shared" si="17"/>
        <v>1029610765</v>
      </c>
      <c r="AA88" s="12">
        <f t="shared" si="18"/>
        <v>5.6295578218823294</v>
      </c>
      <c r="AB88" s="12">
        <f t="shared" si="19"/>
        <v>6</v>
      </c>
    </row>
    <row r="89" spans="1:28" ht="12.75">
      <c r="A89" s="12" t="s">
        <v>27</v>
      </c>
      <c r="B89" s="12">
        <v>21</v>
      </c>
      <c r="C89" s="12" t="s">
        <v>143</v>
      </c>
      <c r="D89" s="13" t="s">
        <v>144</v>
      </c>
      <c r="E89" s="12" t="s">
        <v>145</v>
      </c>
      <c r="F89" s="12" t="s">
        <v>146</v>
      </c>
      <c r="G89" s="12" t="s">
        <v>147</v>
      </c>
      <c r="H89" s="12">
        <f t="shared" si="10"/>
        <v>83205</v>
      </c>
      <c r="I89" s="12" t="s">
        <v>149</v>
      </c>
      <c r="J89" s="12">
        <v>208</v>
      </c>
      <c r="K89" s="13" t="s">
        <v>44</v>
      </c>
      <c r="L89" s="12" t="s">
        <v>45</v>
      </c>
      <c r="M89" s="12">
        <v>0.4</v>
      </c>
      <c r="N89" s="12">
        <v>0</v>
      </c>
      <c r="O89" s="12">
        <v>484752</v>
      </c>
      <c r="P89" s="12">
        <v>15505</v>
      </c>
      <c r="Q89" s="12">
        <v>519</v>
      </c>
      <c r="R89" s="12">
        <v>170274</v>
      </c>
      <c r="S89" s="12">
        <f t="shared" si="11"/>
        <v>0</v>
      </c>
      <c r="T89" s="12">
        <f t="shared" si="12"/>
        <v>193901</v>
      </c>
      <c r="U89" s="12">
        <f t="shared" si="13"/>
        <v>6202</v>
      </c>
      <c r="V89" s="12">
        <f t="shared" si="14"/>
        <v>208</v>
      </c>
      <c r="W89" s="12">
        <f t="shared" si="15"/>
        <v>68110</v>
      </c>
      <c r="X89" s="12" t="s">
        <v>65</v>
      </c>
      <c r="Y89" s="16">
        <f t="shared" si="16"/>
        <v>89404</v>
      </c>
      <c r="Z89" s="16">
        <f t="shared" si="17"/>
        <v>1029610765</v>
      </c>
      <c r="AA89" s="12">
        <f t="shared" si="18"/>
        <v>7.080425799161103</v>
      </c>
      <c r="AB89" s="12">
        <f t="shared" si="19"/>
        <v>7</v>
      </c>
    </row>
    <row r="90" spans="1:28" ht="12.75">
      <c r="A90" s="12" t="s">
        <v>27</v>
      </c>
      <c r="B90" s="12">
        <v>21</v>
      </c>
      <c r="C90" s="12" t="s">
        <v>143</v>
      </c>
      <c r="D90" s="13" t="s">
        <v>144</v>
      </c>
      <c r="E90" s="12" t="s">
        <v>145</v>
      </c>
      <c r="F90" s="12" t="s">
        <v>146</v>
      </c>
      <c r="G90" s="12" t="s">
        <v>147</v>
      </c>
      <c r="H90" s="12">
        <f t="shared" si="10"/>
        <v>83205</v>
      </c>
      <c r="I90" s="12" t="s">
        <v>150</v>
      </c>
      <c r="J90" s="12">
        <v>208</v>
      </c>
      <c r="K90" s="13" t="s">
        <v>44</v>
      </c>
      <c r="L90" s="12" t="s">
        <v>45</v>
      </c>
      <c r="M90" s="12">
        <v>0.4</v>
      </c>
      <c r="N90" s="12">
        <v>0</v>
      </c>
      <c r="O90" s="12">
        <v>388336</v>
      </c>
      <c r="P90" s="12">
        <v>10583</v>
      </c>
      <c r="Q90" s="12">
        <v>511</v>
      </c>
      <c r="R90" s="12">
        <v>237352</v>
      </c>
      <c r="S90" s="12">
        <f t="shared" si="11"/>
        <v>0</v>
      </c>
      <c r="T90" s="12">
        <f t="shared" si="12"/>
        <v>155334</v>
      </c>
      <c r="U90" s="12">
        <f t="shared" si="13"/>
        <v>4233</v>
      </c>
      <c r="V90" s="12">
        <f t="shared" si="14"/>
        <v>204</v>
      </c>
      <c r="W90" s="12">
        <f t="shared" si="15"/>
        <v>94941</v>
      </c>
      <c r="X90" s="12" t="s">
        <v>65</v>
      </c>
      <c r="Y90" s="16">
        <f t="shared" si="16"/>
        <v>84836</v>
      </c>
      <c r="Z90" s="16">
        <f t="shared" si="17"/>
        <v>1029610765</v>
      </c>
      <c r="AA90" s="12">
        <f t="shared" si="18"/>
        <v>6.718659155044867</v>
      </c>
      <c r="AB90" s="12">
        <f t="shared" si="19"/>
        <v>7</v>
      </c>
    </row>
    <row r="91" spans="1:28" ht="12.75">
      <c r="A91" s="12" t="s">
        <v>27</v>
      </c>
      <c r="B91" s="12">
        <v>21</v>
      </c>
      <c r="C91" s="12" t="s">
        <v>28</v>
      </c>
      <c r="D91" s="13" t="s">
        <v>144</v>
      </c>
      <c r="E91" s="12" t="s">
        <v>151</v>
      </c>
      <c r="F91" s="12" t="s">
        <v>152</v>
      </c>
      <c r="G91" s="12" t="s">
        <v>153</v>
      </c>
      <c r="H91" s="12">
        <f t="shared" si="10"/>
        <v>83205</v>
      </c>
      <c r="I91" s="12" t="s">
        <v>154</v>
      </c>
      <c r="J91" s="12">
        <v>208</v>
      </c>
      <c r="K91" s="13" t="s">
        <v>155</v>
      </c>
      <c r="L91" s="12" t="s">
        <v>45</v>
      </c>
      <c r="M91" s="12">
        <v>0.4</v>
      </c>
      <c r="N91" s="12">
        <v>216767</v>
      </c>
      <c r="O91" s="12">
        <v>641981</v>
      </c>
      <c r="P91" s="12">
        <v>43258</v>
      </c>
      <c r="Q91" s="12">
        <v>8912</v>
      </c>
      <c r="R91" s="12">
        <v>136998</v>
      </c>
      <c r="S91" s="12">
        <f t="shared" si="11"/>
        <v>86707</v>
      </c>
      <c r="T91" s="12">
        <f t="shared" si="12"/>
        <v>256792</v>
      </c>
      <c r="U91" s="12">
        <f t="shared" si="13"/>
        <v>17303</v>
      </c>
      <c r="V91" s="12">
        <f t="shared" si="14"/>
        <v>3565</v>
      </c>
      <c r="W91" s="12">
        <f t="shared" si="15"/>
        <v>54799</v>
      </c>
      <c r="X91" s="12" t="s">
        <v>35</v>
      </c>
      <c r="Y91" s="16">
        <f t="shared" si="16"/>
        <v>132766</v>
      </c>
      <c r="Z91" s="16">
        <f t="shared" si="17"/>
        <v>1029610765</v>
      </c>
      <c r="AA91" s="12">
        <f t="shared" si="18"/>
        <v>10.514516259355542</v>
      </c>
      <c r="AB91" s="12">
        <f t="shared" si="19"/>
        <v>11</v>
      </c>
    </row>
    <row r="92" spans="1:28" ht="12.75">
      <c r="A92" s="12" t="s">
        <v>27</v>
      </c>
      <c r="B92" s="12">
        <v>21</v>
      </c>
      <c r="C92" s="12" t="s">
        <v>28</v>
      </c>
      <c r="D92" s="13" t="s">
        <v>144</v>
      </c>
      <c r="E92" s="12" t="s">
        <v>151</v>
      </c>
      <c r="F92" s="12" t="s">
        <v>152</v>
      </c>
      <c r="G92" s="12" t="s">
        <v>153</v>
      </c>
      <c r="H92" s="12">
        <f t="shared" si="10"/>
        <v>83205</v>
      </c>
      <c r="I92" s="12" t="s">
        <v>156</v>
      </c>
      <c r="J92" s="12">
        <v>208</v>
      </c>
      <c r="K92" s="13" t="s">
        <v>157</v>
      </c>
      <c r="L92" s="12" t="s">
        <v>45</v>
      </c>
      <c r="M92" s="12">
        <v>0.4</v>
      </c>
      <c r="N92" s="12">
        <v>120701</v>
      </c>
      <c r="O92" s="12">
        <v>815694</v>
      </c>
      <c r="P92" s="12">
        <v>34569</v>
      </c>
      <c r="Q92" s="12">
        <v>1593</v>
      </c>
      <c r="R92" s="12">
        <v>162625</v>
      </c>
      <c r="S92" s="12">
        <f t="shared" si="11"/>
        <v>48280</v>
      </c>
      <c r="T92" s="12">
        <f t="shared" si="12"/>
        <v>326278</v>
      </c>
      <c r="U92" s="12">
        <f t="shared" si="13"/>
        <v>13828</v>
      </c>
      <c r="V92" s="12">
        <f t="shared" si="14"/>
        <v>637</v>
      </c>
      <c r="W92" s="12">
        <f t="shared" si="15"/>
        <v>65050</v>
      </c>
      <c r="X92" s="12" t="s">
        <v>35</v>
      </c>
      <c r="Y92" s="16">
        <f t="shared" si="16"/>
        <v>146536</v>
      </c>
      <c r="Z92" s="16">
        <f t="shared" si="17"/>
        <v>1029610765</v>
      </c>
      <c r="AA92" s="12">
        <f t="shared" si="18"/>
        <v>11.605043117823268</v>
      </c>
      <c r="AB92" s="12">
        <f t="shared" si="19"/>
        <v>12</v>
      </c>
    </row>
    <row r="93" spans="1:28" ht="12.75">
      <c r="A93" s="12" t="s">
        <v>27</v>
      </c>
      <c r="B93" s="12">
        <v>21</v>
      </c>
      <c r="C93" s="12" t="s">
        <v>28</v>
      </c>
      <c r="D93" s="13" t="s">
        <v>144</v>
      </c>
      <c r="E93" s="12" t="s">
        <v>151</v>
      </c>
      <c r="F93" s="12" t="s">
        <v>152</v>
      </c>
      <c r="G93" s="12" t="s">
        <v>153</v>
      </c>
      <c r="H93" s="12">
        <f t="shared" si="10"/>
        <v>83205</v>
      </c>
      <c r="I93" s="12" t="s">
        <v>158</v>
      </c>
      <c r="J93" s="12">
        <v>208</v>
      </c>
      <c r="K93" s="13" t="s">
        <v>159</v>
      </c>
      <c r="L93" s="12" t="s">
        <v>45</v>
      </c>
      <c r="M93" s="12">
        <v>0.4</v>
      </c>
      <c r="N93" s="12">
        <v>98119</v>
      </c>
      <c r="O93" s="12">
        <v>670649</v>
      </c>
      <c r="P93" s="12">
        <v>22520</v>
      </c>
      <c r="Q93" s="12">
        <v>1139</v>
      </c>
      <c r="R93" s="12">
        <v>87639</v>
      </c>
      <c r="S93" s="12">
        <f t="shared" si="11"/>
        <v>39248</v>
      </c>
      <c r="T93" s="12">
        <f t="shared" si="12"/>
        <v>268260</v>
      </c>
      <c r="U93" s="12">
        <f t="shared" si="13"/>
        <v>9008</v>
      </c>
      <c r="V93" s="12">
        <f t="shared" si="14"/>
        <v>456</v>
      </c>
      <c r="W93" s="12">
        <f t="shared" si="15"/>
        <v>35056</v>
      </c>
      <c r="X93" s="12" t="s">
        <v>35</v>
      </c>
      <c r="Y93" s="16">
        <f t="shared" si="16"/>
        <v>114188</v>
      </c>
      <c r="Z93" s="16">
        <f t="shared" si="17"/>
        <v>1029610765</v>
      </c>
      <c r="AA93" s="12">
        <f t="shared" si="18"/>
        <v>9.043215752702428</v>
      </c>
      <c r="AB93" s="12">
        <f t="shared" si="19"/>
        <v>9</v>
      </c>
    </row>
    <row r="94" spans="1:28" ht="12.75">
      <c r="A94" s="12" t="s">
        <v>27</v>
      </c>
      <c r="B94" s="12">
        <v>21</v>
      </c>
      <c r="C94" s="12" t="s">
        <v>28</v>
      </c>
      <c r="D94" s="13" t="s">
        <v>144</v>
      </c>
      <c r="E94" s="12" t="s">
        <v>151</v>
      </c>
      <c r="F94" s="12" t="s">
        <v>152</v>
      </c>
      <c r="G94" s="12" t="s">
        <v>153</v>
      </c>
      <c r="H94" s="12">
        <f t="shared" si="10"/>
        <v>83205</v>
      </c>
      <c r="I94" s="12" t="s">
        <v>160</v>
      </c>
      <c r="J94" s="12">
        <v>208</v>
      </c>
      <c r="K94" s="13" t="s">
        <v>161</v>
      </c>
      <c r="L94" s="12" t="s">
        <v>45</v>
      </c>
      <c r="M94" s="12">
        <v>0.4</v>
      </c>
      <c r="N94" s="12">
        <v>0</v>
      </c>
      <c r="O94" s="12">
        <v>428785</v>
      </c>
      <c r="P94" s="12">
        <v>62544</v>
      </c>
      <c r="Q94" s="12">
        <v>9338</v>
      </c>
      <c r="R94" s="12">
        <v>185283</v>
      </c>
      <c r="S94" s="12">
        <f t="shared" si="11"/>
        <v>0</v>
      </c>
      <c r="T94" s="12">
        <f t="shared" si="12"/>
        <v>171514</v>
      </c>
      <c r="U94" s="12">
        <f t="shared" si="13"/>
        <v>25018</v>
      </c>
      <c r="V94" s="12">
        <f t="shared" si="14"/>
        <v>3735</v>
      </c>
      <c r="W94" s="12">
        <f t="shared" si="15"/>
        <v>74113</v>
      </c>
      <c r="X94" s="12" t="s">
        <v>65</v>
      </c>
      <c r="Y94" s="16">
        <f t="shared" si="16"/>
        <v>90215</v>
      </c>
      <c r="Z94" s="16">
        <f t="shared" si="17"/>
        <v>1029610765</v>
      </c>
      <c r="AA94" s="12">
        <f t="shared" si="18"/>
        <v>7.144653633744786</v>
      </c>
      <c r="AB94" s="12">
        <f t="shared" si="19"/>
        <v>7</v>
      </c>
    </row>
    <row r="95" spans="1:28" ht="12.75">
      <c r="A95" s="12" t="s">
        <v>27</v>
      </c>
      <c r="B95" s="12">
        <v>21</v>
      </c>
      <c r="C95" s="12" t="s">
        <v>28</v>
      </c>
      <c r="D95" s="13" t="s">
        <v>144</v>
      </c>
      <c r="E95" s="12" t="s">
        <v>151</v>
      </c>
      <c r="F95" s="12" t="s">
        <v>152</v>
      </c>
      <c r="G95" s="12" t="s">
        <v>153</v>
      </c>
      <c r="H95" s="12">
        <f t="shared" si="10"/>
        <v>83205</v>
      </c>
      <c r="I95" s="12" t="s">
        <v>162</v>
      </c>
      <c r="J95" s="12">
        <v>208</v>
      </c>
      <c r="K95" s="13" t="s">
        <v>161</v>
      </c>
      <c r="L95" s="12" t="s">
        <v>45</v>
      </c>
      <c r="M95" s="12">
        <v>0.4</v>
      </c>
      <c r="N95" s="12">
        <v>0</v>
      </c>
      <c r="O95" s="12">
        <v>364399</v>
      </c>
      <c r="P95" s="12">
        <v>56079</v>
      </c>
      <c r="Q95" s="12">
        <v>526</v>
      </c>
      <c r="R95" s="12">
        <v>159397</v>
      </c>
      <c r="S95" s="12">
        <f t="shared" si="11"/>
        <v>0</v>
      </c>
      <c r="T95" s="12">
        <f t="shared" si="12"/>
        <v>145760</v>
      </c>
      <c r="U95" s="12">
        <f t="shared" si="13"/>
        <v>22432</v>
      </c>
      <c r="V95" s="12">
        <f t="shared" si="14"/>
        <v>210</v>
      </c>
      <c r="W95" s="12">
        <f t="shared" si="15"/>
        <v>63759</v>
      </c>
      <c r="X95" s="12" t="s">
        <v>65</v>
      </c>
      <c r="Y95" s="16">
        <f t="shared" si="16"/>
        <v>77317</v>
      </c>
      <c r="Z95" s="16">
        <f t="shared" si="17"/>
        <v>1029610765</v>
      </c>
      <c r="AA95" s="12">
        <f t="shared" si="18"/>
        <v>6.123185556728323</v>
      </c>
      <c r="AB95" s="12">
        <f t="shared" si="19"/>
        <v>6</v>
      </c>
    </row>
    <row r="96" spans="1:28" ht="12.75">
      <c r="A96" s="12" t="s">
        <v>27</v>
      </c>
      <c r="B96" s="12">
        <v>21</v>
      </c>
      <c r="C96" s="12" t="s">
        <v>163</v>
      </c>
      <c r="D96" s="13" t="s">
        <v>164</v>
      </c>
      <c r="E96" s="12" t="s">
        <v>164</v>
      </c>
      <c r="F96" s="12" t="s">
        <v>165</v>
      </c>
      <c r="G96" s="12" t="s">
        <v>166</v>
      </c>
      <c r="H96" s="12">
        <f t="shared" si="10"/>
        <v>83205</v>
      </c>
      <c r="I96" s="12" t="s">
        <v>167</v>
      </c>
      <c r="J96" s="12">
        <v>80</v>
      </c>
      <c r="K96" s="13" t="s">
        <v>44</v>
      </c>
      <c r="L96" s="12" t="s">
        <v>45</v>
      </c>
      <c r="M96" s="12">
        <v>0.4</v>
      </c>
      <c r="N96" s="12">
        <v>0</v>
      </c>
      <c r="O96" s="12">
        <v>43228</v>
      </c>
      <c r="P96" s="12">
        <v>0</v>
      </c>
      <c r="Q96" s="12">
        <v>0</v>
      </c>
      <c r="R96" s="12">
        <v>0</v>
      </c>
      <c r="S96" s="12">
        <f t="shared" si="11"/>
        <v>0</v>
      </c>
      <c r="T96" s="12">
        <f t="shared" si="12"/>
        <v>17291</v>
      </c>
      <c r="U96" s="12">
        <f t="shared" si="13"/>
        <v>0</v>
      </c>
      <c r="V96" s="12">
        <f t="shared" si="14"/>
        <v>0</v>
      </c>
      <c r="W96" s="12">
        <f t="shared" si="15"/>
        <v>0</v>
      </c>
      <c r="X96" s="12" t="s">
        <v>65</v>
      </c>
      <c r="Y96" s="16">
        <f t="shared" si="16"/>
        <v>5764</v>
      </c>
      <c r="Z96" s="16">
        <f t="shared" si="17"/>
        <v>1029610765</v>
      </c>
      <c r="AA96" s="12">
        <f t="shared" si="18"/>
        <v>0.45648488106085405</v>
      </c>
      <c r="AB96" s="12">
        <f t="shared" si="19"/>
        <v>0</v>
      </c>
    </row>
    <row r="97" spans="1:28" ht="12.75">
      <c r="A97" s="12" t="s">
        <v>27</v>
      </c>
      <c r="B97" s="12">
        <v>21</v>
      </c>
      <c r="C97" s="12" t="s">
        <v>163</v>
      </c>
      <c r="D97" s="13" t="s">
        <v>164</v>
      </c>
      <c r="E97" s="12" t="s">
        <v>164</v>
      </c>
      <c r="F97" s="12" t="s">
        <v>165</v>
      </c>
      <c r="G97" s="12" t="s">
        <v>166</v>
      </c>
      <c r="H97" s="12">
        <f t="shared" si="10"/>
        <v>83205</v>
      </c>
      <c r="I97" s="12" t="s">
        <v>168</v>
      </c>
      <c r="J97" s="12">
        <v>80</v>
      </c>
      <c r="K97" s="13" t="s">
        <v>44</v>
      </c>
      <c r="L97" s="12" t="s">
        <v>45</v>
      </c>
      <c r="M97" s="12">
        <v>0.4</v>
      </c>
      <c r="N97" s="12">
        <v>0</v>
      </c>
      <c r="O97" s="12">
        <v>27509</v>
      </c>
      <c r="P97" s="12">
        <v>0</v>
      </c>
      <c r="Q97" s="12">
        <v>0</v>
      </c>
      <c r="R97" s="12">
        <v>0</v>
      </c>
      <c r="S97" s="12">
        <f t="shared" si="11"/>
        <v>0</v>
      </c>
      <c r="T97" s="12">
        <f t="shared" si="12"/>
        <v>11004</v>
      </c>
      <c r="U97" s="12">
        <f t="shared" si="13"/>
        <v>0</v>
      </c>
      <c r="V97" s="12">
        <f t="shared" si="14"/>
        <v>0</v>
      </c>
      <c r="W97" s="12">
        <f t="shared" si="15"/>
        <v>0</v>
      </c>
      <c r="X97" s="12" t="s">
        <v>65</v>
      </c>
      <c r="Y97" s="16">
        <f t="shared" si="16"/>
        <v>3668</v>
      </c>
      <c r="Z97" s="16">
        <f t="shared" si="17"/>
        <v>1029610765</v>
      </c>
      <c r="AA97" s="12">
        <f t="shared" si="18"/>
        <v>0.2904903788569071</v>
      </c>
      <c r="AB97" s="12">
        <f t="shared" si="19"/>
        <v>0</v>
      </c>
    </row>
    <row r="98" spans="1:28" ht="12.75">
      <c r="A98" s="12" t="s">
        <v>27</v>
      </c>
      <c r="B98" s="12">
        <v>21</v>
      </c>
      <c r="C98" s="12" t="s">
        <v>163</v>
      </c>
      <c r="D98" s="13" t="s">
        <v>164</v>
      </c>
      <c r="E98" s="12" t="s">
        <v>164</v>
      </c>
      <c r="F98" s="12" t="s">
        <v>165</v>
      </c>
      <c r="G98" s="12" t="s">
        <v>166</v>
      </c>
      <c r="H98" s="12">
        <f t="shared" si="10"/>
        <v>83205</v>
      </c>
      <c r="I98" s="12" t="s">
        <v>169</v>
      </c>
      <c r="J98" s="12">
        <v>80</v>
      </c>
      <c r="K98" s="13" t="s">
        <v>44</v>
      </c>
      <c r="L98" s="12" t="s">
        <v>45</v>
      </c>
      <c r="M98" s="12">
        <v>0.4</v>
      </c>
      <c r="N98" s="12">
        <v>0</v>
      </c>
      <c r="O98" s="12">
        <v>57959</v>
      </c>
      <c r="P98" s="12">
        <v>0</v>
      </c>
      <c r="Q98" s="12">
        <v>0</v>
      </c>
      <c r="R98" s="12">
        <v>0</v>
      </c>
      <c r="S98" s="12">
        <f t="shared" si="11"/>
        <v>0</v>
      </c>
      <c r="T98" s="12">
        <f t="shared" si="12"/>
        <v>23184</v>
      </c>
      <c r="U98" s="12">
        <f t="shared" si="13"/>
        <v>0</v>
      </c>
      <c r="V98" s="12">
        <f t="shared" si="14"/>
        <v>0</v>
      </c>
      <c r="W98" s="12">
        <f t="shared" si="15"/>
        <v>0</v>
      </c>
      <c r="X98" s="12" t="s">
        <v>65</v>
      </c>
      <c r="Y98" s="16">
        <f t="shared" si="16"/>
        <v>7728</v>
      </c>
      <c r="Z98" s="16">
        <f t="shared" si="17"/>
        <v>1029610765</v>
      </c>
      <c r="AA98" s="12">
        <f t="shared" si="18"/>
        <v>0.6120255310267662</v>
      </c>
      <c r="AB98" s="12">
        <f t="shared" si="19"/>
        <v>1</v>
      </c>
    </row>
    <row r="99" spans="1:28" ht="12.75">
      <c r="A99" s="12" t="s">
        <v>27</v>
      </c>
      <c r="B99" s="12">
        <v>21</v>
      </c>
      <c r="C99" s="12" t="s">
        <v>163</v>
      </c>
      <c r="D99" s="13" t="s">
        <v>164</v>
      </c>
      <c r="E99" s="12" t="s">
        <v>164</v>
      </c>
      <c r="F99" s="12" t="s">
        <v>165</v>
      </c>
      <c r="G99" s="12" t="s">
        <v>166</v>
      </c>
      <c r="H99" s="12">
        <f t="shared" si="10"/>
        <v>83205</v>
      </c>
      <c r="I99" s="12" t="s">
        <v>170</v>
      </c>
      <c r="J99" s="12">
        <v>80</v>
      </c>
      <c r="K99" s="13" t="s">
        <v>44</v>
      </c>
      <c r="L99" s="12" t="s">
        <v>45</v>
      </c>
      <c r="M99" s="12">
        <v>0.4</v>
      </c>
      <c r="N99" s="12">
        <v>0</v>
      </c>
      <c r="O99" s="12">
        <v>213592</v>
      </c>
      <c r="P99" s="12">
        <v>0</v>
      </c>
      <c r="Q99" s="12">
        <v>0</v>
      </c>
      <c r="R99" s="12">
        <v>0</v>
      </c>
      <c r="S99" s="12">
        <f t="shared" si="11"/>
        <v>0</v>
      </c>
      <c r="T99" s="12">
        <f t="shared" si="12"/>
        <v>85437</v>
      </c>
      <c r="U99" s="12">
        <f t="shared" si="13"/>
        <v>0</v>
      </c>
      <c r="V99" s="12">
        <f t="shared" si="14"/>
        <v>0</v>
      </c>
      <c r="W99" s="12">
        <f t="shared" si="15"/>
        <v>0</v>
      </c>
      <c r="X99" s="12" t="s">
        <v>65</v>
      </c>
      <c r="Y99" s="16">
        <f t="shared" si="16"/>
        <v>28479</v>
      </c>
      <c r="Z99" s="16">
        <f t="shared" si="17"/>
        <v>1029610765</v>
      </c>
      <c r="AA99" s="12">
        <f t="shared" si="18"/>
        <v>2.255418620356014</v>
      </c>
      <c r="AB99" s="12">
        <f t="shared" si="19"/>
        <v>2</v>
      </c>
    </row>
    <row r="100" spans="1:28" ht="12.75">
      <c r="A100" s="12" t="s">
        <v>27</v>
      </c>
      <c r="B100" s="12">
        <v>21</v>
      </c>
      <c r="C100" s="12" t="s">
        <v>163</v>
      </c>
      <c r="D100" s="13" t="s">
        <v>164</v>
      </c>
      <c r="E100" s="12" t="s">
        <v>164</v>
      </c>
      <c r="F100" s="12" t="s">
        <v>165</v>
      </c>
      <c r="G100" s="12" t="s">
        <v>166</v>
      </c>
      <c r="H100" s="12">
        <f t="shared" si="10"/>
        <v>83205</v>
      </c>
      <c r="I100" s="12" t="s">
        <v>171</v>
      </c>
      <c r="J100" s="12">
        <v>80</v>
      </c>
      <c r="K100" s="13" t="s">
        <v>44</v>
      </c>
      <c r="L100" s="12" t="s">
        <v>45</v>
      </c>
      <c r="M100" s="12">
        <v>0.4</v>
      </c>
      <c r="N100" s="12">
        <v>0</v>
      </c>
      <c r="O100" s="12">
        <v>46913</v>
      </c>
      <c r="P100" s="12">
        <v>0</v>
      </c>
      <c r="Q100" s="12">
        <v>0</v>
      </c>
      <c r="R100" s="12">
        <v>0</v>
      </c>
      <c r="S100" s="12">
        <f t="shared" si="11"/>
        <v>0</v>
      </c>
      <c r="T100" s="12">
        <f t="shared" si="12"/>
        <v>18765</v>
      </c>
      <c r="U100" s="12">
        <f t="shared" si="13"/>
        <v>0</v>
      </c>
      <c r="V100" s="12">
        <f t="shared" si="14"/>
        <v>0</v>
      </c>
      <c r="W100" s="12">
        <f t="shared" si="15"/>
        <v>0</v>
      </c>
      <c r="X100" s="12" t="s">
        <v>65</v>
      </c>
      <c r="Y100" s="16">
        <f t="shared" si="16"/>
        <v>6255</v>
      </c>
      <c r="Z100" s="16">
        <f t="shared" si="17"/>
        <v>1029610765</v>
      </c>
      <c r="AA100" s="12">
        <f t="shared" si="18"/>
        <v>0.49537004355233205</v>
      </c>
      <c r="AB100" s="12">
        <f t="shared" si="19"/>
        <v>0</v>
      </c>
    </row>
    <row r="101" spans="1:28" ht="12.75">
      <c r="A101" s="12" t="s">
        <v>27</v>
      </c>
      <c r="B101" s="12">
        <v>21</v>
      </c>
      <c r="C101" s="12" t="s">
        <v>163</v>
      </c>
      <c r="D101" s="13" t="s">
        <v>164</v>
      </c>
      <c r="E101" s="12" t="s">
        <v>164</v>
      </c>
      <c r="F101" s="12" t="s">
        <v>165</v>
      </c>
      <c r="G101" s="12" t="s">
        <v>166</v>
      </c>
      <c r="H101" s="12">
        <f t="shared" si="10"/>
        <v>83205</v>
      </c>
      <c r="I101" s="12" t="s">
        <v>172</v>
      </c>
      <c r="J101" s="12">
        <v>80</v>
      </c>
      <c r="K101" s="13" t="s">
        <v>44</v>
      </c>
      <c r="L101" s="12" t="s">
        <v>45</v>
      </c>
      <c r="M101" s="12">
        <v>0.4</v>
      </c>
      <c r="N101" s="12">
        <v>0</v>
      </c>
      <c r="O101" s="12">
        <v>35227</v>
      </c>
      <c r="P101" s="12">
        <v>0</v>
      </c>
      <c r="Q101" s="12">
        <v>0</v>
      </c>
      <c r="R101" s="12">
        <v>0</v>
      </c>
      <c r="S101" s="12">
        <f t="shared" si="11"/>
        <v>0</v>
      </c>
      <c r="T101" s="12">
        <f t="shared" si="12"/>
        <v>14091</v>
      </c>
      <c r="U101" s="12">
        <f t="shared" si="13"/>
        <v>0</v>
      </c>
      <c r="V101" s="12">
        <f t="shared" si="14"/>
        <v>0</v>
      </c>
      <c r="W101" s="12">
        <f t="shared" si="15"/>
        <v>0</v>
      </c>
      <c r="X101" s="12" t="s">
        <v>65</v>
      </c>
      <c r="Y101" s="16">
        <f t="shared" si="16"/>
        <v>4697</v>
      </c>
      <c r="Z101" s="16">
        <f t="shared" si="17"/>
        <v>1029610765</v>
      </c>
      <c r="AA101" s="12">
        <f t="shared" si="18"/>
        <v>0.37198290880340584</v>
      </c>
      <c r="AB101" s="12">
        <f t="shared" si="19"/>
        <v>0</v>
      </c>
    </row>
    <row r="102" spans="1:28" ht="12.75">
      <c r="A102" s="12" t="s">
        <v>27</v>
      </c>
      <c r="B102" s="12">
        <v>21</v>
      </c>
      <c r="C102" s="12" t="s">
        <v>163</v>
      </c>
      <c r="D102" s="13" t="s">
        <v>164</v>
      </c>
      <c r="E102" s="12" t="s">
        <v>164</v>
      </c>
      <c r="F102" s="12" t="s">
        <v>165</v>
      </c>
      <c r="G102" s="12" t="s">
        <v>166</v>
      </c>
      <c r="H102" s="12">
        <f t="shared" si="10"/>
        <v>83205</v>
      </c>
      <c r="I102" s="12" t="s">
        <v>173</v>
      </c>
      <c r="J102" s="12">
        <v>80</v>
      </c>
      <c r="K102" s="13" t="s">
        <v>44</v>
      </c>
      <c r="L102" s="12" t="s">
        <v>45</v>
      </c>
      <c r="M102" s="12">
        <v>0.4</v>
      </c>
      <c r="N102" s="12">
        <v>0</v>
      </c>
      <c r="O102" s="12">
        <v>31884</v>
      </c>
      <c r="P102" s="12">
        <v>0</v>
      </c>
      <c r="Q102" s="12">
        <v>0</v>
      </c>
      <c r="R102" s="12">
        <v>0</v>
      </c>
      <c r="S102" s="12">
        <f t="shared" si="11"/>
        <v>0</v>
      </c>
      <c r="T102" s="12">
        <f t="shared" si="12"/>
        <v>12754</v>
      </c>
      <c r="U102" s="12">
        <f t="shared" si="13"/>
        <v>0</v>
      </c>
      <c r="V102" s="12">
        <f t="shared" si="14"/>
        <v>0</v>
      </c>
      <c r="W102" s="12">
        <f t="shared" si="15"/>
        <v>0</v>
      </c>
      <c r="X102" s="12" t="s">
        <v>65</v>
      </c>
      <c r="Y102" s="16">
        <f t="shared" si="16"/>
        <v>4251</v>
      </c>
      <c r="Z102" s="16">
        <f t="shared" si="17"/>
        <v>1029610765</v>
      </c>
      <c r="AA102" s="12">
        <f t="shared" si="18"/>
        <v>0.33666155957489424</v>
      </c>
      <c r="AB102" s="12">
        <f t="shared" si="19"/>
        <v>0</v>
      </c>
    </row>
    <row r="103" spans="1:28" ht="12.75">
      <c r="A103" s="12" t="s">
        <v>27</v>
      </c>
      <c r="B103" s="12">
        <v>21</v>
      </c>
      <c r="C103" s="12" t="s">
        <v>163</v>
      </c>
      <c r="D103" s="13" t="s">
        <v>164</v>
      </c>
      <c r="E103" s="12" t="s">
        <v>164</v>
      </c>
      <c r="F103" s="12" t="s">
        <v>165</v>
      </c>
      <c r="G103" s="12" t="s">
        <v>166</v>
      </c>
      <c r="H103" s="12">
        <f t="shared" si="10"/>
        <v>83205</v>
      </c>
      <c r="I103" s="12" t="s">
        <v>174</v>
      </c>
      <c r="J103" s="12">
        <v>80</v>
      </c>
      <c r="K103" s="13" t="s">
        <v>44</v>
      </c>
      <c r="L103" s="12" t="s">
        <v>45</v>
      </c>
      <c r="M103" s="12">
        <v>0.4</v>
      </c>
      <c r="N103" s="12">
        <v>0</v>
      </c>
      <c r="O103" s="12">
        <v>32900</v>
      </c>
      <c r="P103" s="12">
        <v>0</v>
      </c>
      <c r="Q103" s="12">
        <v>0</v>
      </c>
      <c r="R103" s="12">
        <v>0</v>
      </c>
      <c r="S103" s="12">
        <f t="shared" si="11"/>
        <v>0</v>
      </c>
      <c r="T103" s="12">
        <f t="shared" si="12"/>
        <v>13160</v>
      </c>
      <c r="U103" s="12">
        <f t="shared" si="13"/>
        <v>0</v>
      </c>
      <c r="V103" s="12">
        <f t="shared" si="14"/>
        <v>0</v>
      </c>
      <c r="W103" s="12">
        <f t="shared" si="15"/>
        <v>0</v>
      </c>
      <c r="X103" s="12" t="s">
        <v>65</v>
      </c>
      <c r="Y103" s="16">
        <f t="shared" si="16"/>
        <v>4387</v>
      </c>
      <c r="Z103" s="16">
        <f t="shared" si="17"/>
        <v>1029610765</v>
      </c>
      <c r="AA103" s="12">
        <f t="shared" si="18"/>
        <v>0.3474321952140817</v>
      </c>
      <c r="AB103" s="12">
        <f t="shared" si="19"/>
        <v>0</v>
      </c>
    </row>
    <row r="104" spans="1:28" ht="12.75">
      <c r="A104" s="12" t="s">
        <v>27</v>
      </c>
      <c r="B104" s="12">
        <v>21</v>
      </c>
      <c r="C104" s="12" t="s">
        <v>175</v>
      </c>
      <c r="D104" s="13" t="s">
        <v>176</v>
      </c>
      <c r="E104" s="12" t="s">
        <v>177</v>
      </c>
      <c r="F104" s="12" t="s">
        <v>177</v>
      </c>
      <c r="G104" s="12" t="s">
        <v>178</v>
      </c>
      <c r="H104" s="12">
        <f t="shared" si="10"/>
        <v>83205</v>
      </c>
      <c r="I104" s="12" t="s">
        <v>47</v>
      </c>
      <c r="J104" s="12">
        <v>669</v>
      </c>
      <c r="K104" s="13" t="s">
        <v>33</v>
      </c>
      <c r="L104" s="12" t="s">
        <v>34</v>
      </c>
      <c r="M104" s="12">
        <v>1</v>
      </c>
      <c r="N104" s="12">
        <v>41652715</v>
      </c>
      <c r="O104" s="12">
        <v>34859949</v>
      </c>
      <c r="P104" s="12">
        <v>48254884</v>
      </c>
      <c r="Q104" s="12">
        <v>42149047</v>
      </c>
      <c r="R104" s="12">
        <v>35725528</v>
      </c>
      <c r="S104" s="12">
        <f t="shared" si="11"/>
        <v>41652715</v>
      </c>
      <c r="T104" s="12">
        <f t="shared" si="12"/>
        <v>34859949</v>
      </c>
      <c r="U104" s="12">
        <f t="shared" si="13"/>
        <v>48254884</v>
      </c>
      <c r="V104" s="12">
        <f t="shared" si="14"/>
        <v>42149047</v>
      </c>
      <c r="W104" s="12">
        <f t="shared" si="15"/>
        <v>35725528</v>
      </c>
      <c r="X104" s="12" t="s">
        <v>35</v>
      </c>
      <c r="Y104" s="16">
        <f t="shared" si="16"/>
        <v>44018882</v>
      </c>
      <c r="Z104" s="16">
        <f t="shared" si="17"/>
        <v>1029610765</v>
      </c>
      <c r="AA104" s="12">
        <f t="shared" si="18"/>
        <v>3486.1127887234156</v>
      </c>
      <c r="AB104" s="12">
        <f t="shared" si="19"/>
        <v>3486</v>
      </c>
    </row>
    <row r="105" spans="1:28" ht="12.75">
      <c r="A105" s="12" t="s">
        <v>27</v>
      </c>
      <c r="B105" s="12">
        <v>21</v>
      </c>
      <c r="C105" s="12" t="s">
        <v>179</v>
      </c>
      <c r="D105" s="13" t="s">
        <v>120</v>
      </c>
      <c r="E105" s="12" t="s">
        <v>180</v>
      </c>
      <c r="F105" s="12" t="s">
        <v>180</v>
      </c>
      <c r="G105" s="12" t="s">
        <v>181</v>
      </c>
      <c r="H105" s="12">
        <f t="shared" si="10"/>
        <v>83205</v>
      </c>
      <c r="I105" s="12" t="s">
        <v>42</v>
      </c>
      <c r="J105" s="12">
        <v>305</v>
      </c>
      <c r="K105" s="13" t="s">
        <v>33</v>
      </c>
      <c r="L105" s="12" t="s">
        <v>34</v>
      </c>
      <c r="M105" s="12">
        <v>1</v>
      </c>
      <c r="N105" s="12">
        <v>21961440</v>
      </c>
      <c r="O105" s="12">
        <v>22549559</v>
      </c>
      <c r="P105" s="12">
        <v>19600617</v>
      </c>
      <c r="Q105" s="12">
        <v>13256731</v>
      </c>
      <c r="R105" s="12">
        <v>20888541</v>
      </c>
      <c r="S105" s="12">
        <f t="shared" si="11"/>
        <v>21961440</v>
      </c>
      <c r="T105" s="12">
        <f t="shared" si="12"/>
        <v>22549559</v>
      </c>
      <c r="U105" s="12">
        <f t="shared" si="13"/>
        <v>19600617</v>
      </c>
      <c r="V105" s="12">
        <f t="shared" si="14"/>
        <v>13256731</v>
      </c>
      <c r="W105" s="12">
        <f t="shared" si="15"/>
        <v>20888541</v>
      </c>
      <c r="X105" s="12" t="s">
        <v>35</v>
      </c>
      <c r="Y105" s="16">
        <f t="shared" si="16"/>
        <v>21799847</v>
      </c>
      <c r="Z105" s="16">
        <f t="shared" si="17"/>
        <v>1029610765</v>
      </c>
      <c r="AA105" s="12">
        <f t="shared" si="18"/>
        <v>1726.457419316415</v>
      </c>
      <c r="AB105" s="12">
        <f t="shared" si="19"/>
        <v>1726</v>
      </c>
    </row>
    <row r="106" spans="1:28" ht="12.75">
      <c r="A106" s="12" t="s">
        <v>27</v>
      </c>
      <c r="B106" s="12">
        <v>21</v>
      </c>
      <c r="C106" s="12" t="s">
        <v>179</v>
      </c>
      <c r="D106" s="13" t="s">
        <v>120</v>
      </c>
      <c r="E106" s="12" t="s">
        <v>180</v>
      </c>
      <c r="F106" s="12" t="s">
        <v>180</v>
      </c>
      <c r="G106" s="12" t="s">
        <v>181</v>
      </c>
      <c r="H106" s="12">
        <f t="shared" si="10"/>
        <v>83205</v>
      </c>
      <c r="I106" s="12" t="s">
        <v>47</v>
      </c>
      <c r="J106" s="12">
        <v>508</v>
      </c>
      <c r="K106" s="13" t="s">
        <v>48</v>
      </c>
      <c r="L106" s="12" t="s">
        <v>34</v>
      </c>
      <c r="M106" s="12">
        <v>1</v>
      </c>
      <c r="N106" s="12">
        <v>34206534</v>
      </c>
      <c r="O106" s="12">
        <v>39145381</v>
      </c>
      <c r="P106" s="12">
        <v>35915897</v>
      </c>
      <c r="Q106" s="12">
        <v>38430056</v>
      </c>
      <c r="R106" s="12">
        <v>37098929</v>
      </c>
      <c r="S106" s="12">
        <f t="shared" si="11"/>
        <v>34206534</v>
      </c>
      <c r="T106" s="12">
        <f t="shared" si="12"/>
        <v>39145381</v>
      </c>
      <c r="U106" s="12">
        <f t="shared" si="13"/>
        <v>35915897</v>
      </c>
      <c r="V106" s="12">
        <f t="shared" si="14"/>
        <v>38430056</v>
      </c>
      <c r="W106" s="12">
        <f t="shared" si="15"/>
        <v>37098929</v>
      </c>
      <c r="X106" s="12" t="s">
        <v>35</v>
      </c>
      <c r="Y106" s="16">
        <f t="shared" si="16"/>
        <v>38224789</v>
      </c>
      <c r="Z106" s="16">
        <f t="shared" si="17"/>
        <v>1029610765</v>
      </c>
      <c r="AA106" s="12">
        <f t="shared" si="18"/>
        <v>3027.244666939841</v>
      </c>
      <c r="AB106" s="12">
        <f t="shared" si="19"/>
        <v>3027</v>
      </c>
    </row>
    <row r="107" spans="1:28" ht="12.75">
      <c r="A107" s="12" t="s">
        <v>27</v>
      </c>
      <c r="B107" s="12">
        <v>21</v>
      </c>
      <c r="C107" s="12" t="s">
        <v>179</v>
      </c>
      <c r="D107" s="13" t="s">
        <v>120</v>
      </c>
      <c r="E107" s="12" t="s">
        <v>180</v>
      </c>
      <c r="G107" s="12" t="s">
        <v>181</v>
      </c>
      <c r="H107" s="12">
        <f t="shared" si="10"/>
        <v>83205</v>
      </c>
      <c r="I107" s="12" t="s">
        <v>49</v>
      </c>
      <c r="J107" s="1" t="s">
        <v>262</v>
      </c>
      <c r="K107" s="13" t="s">
        <v>182</v>
      </c>
      <c r="L107" s="12" t="s">
        <v>34</v>
      </c>
      <c r="M107" s="12">
        <v>1</v>
      </c>
      <c r="N107" s="12">
        <v>0</v>
      </c>
      <c r="O107" s="12">
        <v>0</v>
      </c>
      <c r="P107" s="12">
        <v>0</v>
      </c>
      <c r="Q107" s="12">
        <v>632933</v>
      </c>
      <c r="R107" s="12">
        <v>16544679</v>
      </c>
      <c r="S107" s="12">
        <f t="shared" si="11"/>
        <v>0</v>
      </c>
      <c r="T107" s="12">
        <f t="shared" si="12"/>
        <v>0</v>
      </c>
      <c r="U107" s="12">
        <f t="shared" si="13"/>
        <v>0</v>
      </c>
      <c r="V107" s="12">
        <f t="shared" si="14"/>
        <v>632933</v>
      </c>
      <c r="W107" s="12">
        <f t="shared" si="15"/>
        <v>16544679</v>
      </c>
      <c r="X107" s="12" t="s">
        <v>65</v>
      </c>
      <c r="Y107" s="16">
        <f t="shared" si="16"/>
        <v>5725871</v>
      </c>
      <c r="Z107" s="16">
        <f t="shared" si="17"/>
        <v>1029610765</v>
      </c>
      <c r="AA107" s="12">
        <f t="shared" si="18"/>
        <v>453.4652224852175</v>
      </c>
      <c r="AB107" s="12">
        <f t="shared" si="19"/>
        <v>453</v>
      </c>
    </row>
    <row r="108" spans="1:28" ht="12.75">
      <c r="A108" s="12" t="s">
        <v>27</v>
      </c>
      <c r="B108" s="12">
        <v>21</v>
      </c>
      <c r="C108" s="12" t="s">
        <v>183</v>
      </c>
      <c r="D108" s="13" t="s">
        <v>38</v>
      </c>
      <c r="E108" s="12" t="s">
        <v>184</v>
      </c>
      <c r="F108" s="12" t="s">
        <v>184</v>
      </c>
      <c r="G108" s="12" t="s">
        <v>185</v>
      </c>
      <c r="H108" s="12">
        <f t="shared" si="10"/>
        <v>83205</v>
      </c>
      <c r="I108" s="12" t="s">
        <v>42</v>
      </c>
      <c r="J108" s="12">
        <v>566</v>
      </c>
      <c r="K108" s="13" t="s">
        <v>48</v>
      </c>
      <c r="L108" s="12" t="s">
        <v>34</v>
      </c>
      <c r="M108" s="12">
        <v>1</v>
      </c>
      <c r="N108" s="12">
        <v>35325763</v>
      </c>
      <c r="O108" s="12">
        <v>39376526</v>
      </c>
      <c r="P108" s="12">
        <v>33269610</v>
      </c>
      <c r="Q108" s="12">
        <v>39017887</v>
      </c>
      <c r="R108" s="12">
        <v>34950978</v>
      </c>
      <c r="S108" s="12">
        <f t="shared" si="11"/>
        <v>35325763</v>
      </c>
      <c r="T108" s="12">
        <f t="shared" si="12"/>
        <v>39376526</v>
      </c>
      <c r="U108" s="12">
        <f t="shared" si="13"/>
        <v>33269610</v>
      </c>
      <c r="V108" s="12">
        <f t="shared" si="14"/>
        <v>39017887</v>
      </c>
      <c r="W108" s="12">
        <f t="shared" si="15"/>
        <v>34950978</v>
      </c>
      <c r="X108" s="12" t="s">
        <v>35</v>
      </c>
      <c r="Y108" s="16">
        <f t="shared" si="16"/>
        <v>37906725</v>
      </c>
      <c r="Z108" s="16">
        <f t="shared" si="17"/>
        <v>1029610765</v>
      </c>
      <c r="AA108" s="12">
        <f t="shared" si="18"/>
        <v>3002.0553180137927</v>
      </c>
      <c r="AB108" s="12">
        <f t="shared" si="19"/>
        <v>3002</v>
      </c>
    </row>
    <row r="109" spans="1:28" ht="12.75">
      <c r="A109" s="12" t="s">
        <v>27</v>
      </c>
      <c r="B109" s="12">
        <v>21</v>
      </c>
      <c r="C109" s="12" t="s">
        <v>183</v>
      </c>
      <c r="D109" s="13" t="s">
        <v>38</v>
      </c>
      <c r="E109" s="12" t="s">
        <v>184</v>
      </c>
      <c r="G109" s="12" t="s">
        <v>185</v>
      </c>
      <c r="H109" s="12">
        <f t="shared" si="10"/>
        <v>83205</v>
      </c>
      <c r="I109" s="12" t="s">
        <v>43</v>
      </c>
      <c r="J109" s="1" t="s">
        <v>262</v>
      </c>
      <c r="K109" s="13" t="s">
        <v>44</v>
      </c>
      <c r="L109" s="12" t="s">
        <v>45</v>
      </c>
      <c r="M109" s="12">
        <v>0.4</v>
      </c>
      <c r="N109" s="12">
        <v>0</v>
      </c>
      <c r="O109" s="12">
        <v>0</v>
      </c>
      <c r="P109" s="12">
        <v>0</v>
      </c>
      <c r="Q109" s="12">
        <v>148872</v>
      </c>
      <c r="R109" s="12">
        <v>1050053</v>
      </c>
      <c r="S109" s="12">
        <f t="shared" si="11"/>
        <v>0</v>
      </c>
      <c r="T109" s="12">
        <f t="shared" si="12"/>
        <v>0</v>
      </c>
      <c r="U109" s="12">
        <f t="shared" si="13"/>
        <v>0</v>
      </c>
      <c r="V109" s="12">
        <f t="shared" si="14"/>
        <v>59549</v>
      </c>
      <c r="W109" s="12">
        <f t="shared" si="15"/>
        <v>420021</v>
      </c>
      <c r="X109" s="12" t="s">
        <v>65</v>
      </c>
      <c r="Y109" s="16">
        <f t="shared" si="16"/>
        <v>159857</v>
      </c>
      <c r="Z109" s="16">
        <f t="shared" si="17"/>
        <v>1029610765</v>
      </c>
      <c r="AA109" s="12">
        <f t="shared" si="18"/>
        <v>12.660011039511614</v>
      </c>
      <c r="AB109" s="12">
        <f t="shared" si="19"/>
        <v>13</v>
      </c>
    </row>
    <row r="110" spans="1:28" ht="12.75">
      <c r="A110" s="12" t="s">
        <v>27</v>
      </c>
      <c r="B110" s="12">
        <v>21</v>
      </c>
      <c r="C110" s="12" t="s">
        <v>183</v>
      </c>
      <c r="D110" s="13" t="s">
        <v>38</v>
      </c>
      <c r="E110" s="12" t="s">
        <v>184</v>
      </c>
      <c r="F110" s="12" t="s">
        <v>186</v>
      </c>
      <c r="G110" s="12" t="s">
        <v>185</v>
      </c>
      <c r="H110" s="12">
        <f t="shared" si="10"/>
        <v>83205</v>
      </c>
      <c r="I110" s="12" t="s">
        <v>51</v>
      </c>
      <c r="J110" s="12">
        <v>160</v>
      </c>
      <c r="K110" s="13" t="s">
        <v>187</v>
      </c>
      <c r="L110" s="12" t="s">
        <v>45</v>
      </c>
      <c r="M110" s="12">
        <v>0.4</v>
      </c>
      <c r="N110" s="12">
        <v>0</v>
      </c>
      <c r="O110" s="12">
        <v>954307</v>
      </c>
      <c r="P110" s="12">
        <v>413783</v>
      </c>
      <c r="Q110" s="12">
        <v>227511</v>
      </c>
      <c r="R110" s="12">
        <v>101320</v>
      </c>
      <c r="S110" s="12">
        <f t="shared" si="11"/>
        <v>0</v>
      </c>
      <c r="T110" s="12">
        <f t="shared" si="12"/>
        <v>381723</v>
      </c>
      <c r="U110" s="12">
        <f t="shared" si="13"/>
        <v>165513</v>
      </c>
      <c r="V110" s="12">
        <f t="shared" si="14"/>
        <v>91004</v>
      </c>
      <c r="W110" s="12">
        <f t="shared" si="15"/>
        <v>40528</v>
      </c>
      <c r="X110" s="12" t="s">
        <v>65</v>
      </c>
      <c r="Y110" s="16">
        <f t="shared" si="16"/>
        <v>212747</v>
      </c>
      <c r="Z110" s="16">
        <f t="shared" si="17"/>
        <v>1029610765</v>
      </c>
      <c r="AA110" s="12">
        <f t="shared" si="18"/>
        <v>16.84867956125148</v>
      </c>
      <c r="AB110" s="12">
        <f t="shared" si="19"/>
        <v>17</v>
      </c>
    </row>
    <row r="111" spans="1:28" ht="12.75">
      <c r="A111" s="12" t="s">
        <v>27</v>
      </c>
      <c r="B111" s="12">
        <v>21</v>
      </c>
      <c r="C111" s="12" t="s">
        <v>183</v>
      </c>
      <c r="D111" s="13" t="s">
        <v>38</v>
      </c>
      <c r="E111" s="12" t="s">
        <v>184</v>
      </c>
      <c r="F111" s="12" t="s">
        <v>186</v>
      </c>
      <c r="G111" s="12" t="s">
        <v>185</v>
      </c>
      <c r="H111" s="12">
        <f t="shared" si="10"/>
        <v>83205</v>
      </c>
      <c r="I111" s="12" t="s">
        <v>53</v>
      </c>
      <c r="J111" s="12">
        <v>160</v>
      </c>
      <c r="K111" s="13" t="s">
        <v>188</v>
      </c>
      <c r="L111" s="12" t="s">
        <v>45</v>
      </c>
      <c r="M111" s="12">
        <v>0.4</v>
      </c>
      <c r="N111" s="12">
        <v>0</v>
      </c>
      <c r="O111" s="12">
        <v>918233</v>
      </c>
      <c r="P111" s="12">
        <v>319756</v>
      </c>
      <c r="Q111" s="12">
        <v>263473</v>
      </c>
      <c r="R111" s="12">
        <v>262201</v>
      </c>
      <c r="S111" s="12">
        <f t="shared" si="11"/>
        <v>0</v>
      </c>
      <c r="T111" s="12">
        <f t="shared" si="12"/>
        <v>367293</v>
      </c>
      <c r="U111" s="12">
        <f t="shared" si="13"/>
        <v>127902</v>
      </c>
      <c r="V111" s="12">
        <f t="shared" si="14"/>
        <v>105389</v>
      </c>
      <c r="W111" s="12">
        <f t="shared" si="15"/>
        <v>104880</v>
      </c>
      <c r="X111" s="12" t="s">
        <v>65</v>
      </c>
      <c r="Y111" s="16">
        <f t="shared" si="16"/>
        <v>200195</v>
      </c>
      <c r="Z111" s="16">
        <f t="shared" si="17"/>
        <v>1029610765</v>
      </c>
      <c r="AA111" s="12">
        <f t="shared" si="18"/>
        <v>15.854613248434712</v>
      </c>
      <c r="AB111" s="12">
        <f t="shared" si="19"/>
        <v>16</v>
      </c>
    </row>
    <row r="112" spans="1:28" ht="12.75">
      <c r="A112" s="12" t="s">
        <v>27</v>
      </c>
      <c r="B112" s="12">
        <v>21</v>
      </c>
      <c r="C112" s="12" t="s">
        <v>183</v>
      </c>
      <c r="D112" s="13" t="s">
        <v>38</v>
      </c>
      <c r="E112" s="12" t="s">
        <v>184</v>
      </c>
      <c r="G112" s="12" t="s">
        <v>185</v>
      </c>
      <c r="H112" s="12">
        <f t="shared" si="10"/>
        <v>83205</v>
      </c>
      <c r="I112" s="12" t="s">
        <v>54</v>
      </c>
      <c r="J112" s="1" t="s">
        <v>262</v>
      </c>
      <c r="K112" s="13" t="s">
        <v>44</v>
      </c>
      <c r="L112" s="12" t="s">
        <v>45</v>
      </c>
      <c r="M112" s="12">
        <v>0.4</v>
      </c>
      <c r="N112" s="12">
        <v>0</v>
      </c>
      <c r="O112" s="12">
        <v>0</v>
      </c>
      <c r="P112" s="12">
        <v>0</v>
      </c>
      <c r="Q112" s="12">
        <v>228216</v>
      </c>
      <c r="R112" s="12">
        <v>519097</v>
      </c>
      <c r="S112" s="12">
        <f t="shared" si="11"/>
        <v>0</v>
      </c>
      <c r="T112" s="12">
        <f t="shared" si="12"/>
        <v>0</v>
      </c>
      <c r="U112" s="12">
        <f t="shared" si="13"/>
        <v>0</v>
      </c>
      <c r="V112" s="12">
        <f t="shared" si="14"/>
        <v>91286</v>
      </c>
      <c r="W112" s="12">
        <f t="shared" si="15"/>
        <v>207639</v>
      </c>
      <c r="X112" s="12" t="s">
        <v>65</v>
      </c>
      <c r="Y112" s="16">
        <f t="shared" si="16"/>
        <v>99642</v>
      </c>
      <c r="Z112" s="16">
        <f t="shared" si="17"/>
        <v>1029610765</v>
      </c>
      <c r="AA112" s="12">
        <f t="shared" si="18"/>
        <v>7.891232914411106</v>
      </c>
      <c r="AB112" s="12">
        <f t="shared" si="19"/>
        <v>8</v>
      </c>
    </row>
    <row r="113" spans="1:28" ht="12.75">
      <c r="A113" s="12" t="s">
        <v>27</v>
      </c>
      <c r="B113" s="12">
        <v>21</v>
      </c>
      <c r="C113" s="12" t="s">
        <v>183</v>
      </c>
      <c r="D113" s="13" t="s">
        <v>38</v>
      </c>
      <c r="E113" s="12" t="s">
        <v>184</v>
      </c>
      <c r="G113" s="12" t="s">
        <v>185</v>
      </c>
      <c r="H113" s="12">
        <f t="shared" si="10"/>
        <v>83205</v>
      </c>
      <c r="I113" s="12" t="s">
        <v>55</v>
      </c>
      <c r="J113" s="1" t="s">
        <v>262</v>
      </c>
      <c r="K113" s="13" t="s">
        <v>44</v>
      </c>
      <c r="L113" s="12" t="s">
        <v>45</v>
      </c>
      <c r="M113" s="12">
        <v>0.4</v>
      </c>
      <c r="N113" s="12">
        <v>0</v>
      </c>
      <c r="O113" s="12">
        <v>0</v>
      </c>
      <c r="P113" s="12">
        <v>0</v>
      </c>
      <c r="Q113" s="12">
        <v>140407</v>
      </c>
      <c r="R113" s="12">
        <v>915457</v>
      </c>
      <c r="S113" s="12">
        <f t="shared" si="11"/>
        <v>0</v>
      </c>
      <c r="T113" s="12">
        <f t="shared" si="12"/>
        <v>0</v>
      </c>
      <c r="U113" s="12">
        <f t="shared" si="13"/>
        <v>0</v>
      </c>
      <c r="V113" s="12">
        <f t="shared" si="14"/>
        <v>56163</v>
      </c>
      <c r="W113" s="12">
        <f t="shared" si="15"/>
        <v>366183</v>
      </c>
      <c r="X113" s="12" t="s">
        <v>65</v>
      </c>
      <c r="Y113" s="16">
        <f t="shared" si="16"/>
        <v>140782</v>
      </c>
      <c r="Z113" s="16">
        <f t="shared" si="17"/>
        <v>1029610765</v>
      </c>
      <c r="AA113" s="12">
        <f t="shared" si="18"/>
        <v>11.149350195265296</v>
      </c>
      <c r="AB113" s="12">
        <f t="shared" si="19"/>
        <v>11</v>
      </c>
    </row>
    <row r="114" spans="1:28" ht="12.75">
      <c r="A114" s="12" t="s">
        <v>27</v>
      </c>
      <c r="B114" s="12">
        <v>21</v>
      </c>
      <c r="C114" s="12" t="s">
        <v>183</v>
      </c>
      <c r="D114" s="13" t="s">
        <v>38</v>
      </c>
      <c r="E114" s="12" t="s">
        <v>184</v>
      </c>
      <c r="G114" s="12" t="s">
        <v>185</v>
      </c>
      <c r="H114" s="12">
        <f t="shared" si="10"/>
        <v>83205</v>
      </c>
      <c r="I114" s="12" t="s">
        <v>57</v>
      </c>
      <c r="J114" s="1" t="s">
        <v>262</v>
      </c>
      <c r="K114" s="13" t="s">
        <v>44</v>
      </c>
      <c r="L114" s="12" t="s">
        <v>45</v>
      </c>
      <c r="M114" s="12">
        <v>0.4</v>
      </c>
      <c r="N114" s="12">
        <v>0</v>
      </c>
      <c r="O114" s="12">
        <v>0</v>
      </c>
      <c r="P114" s="12">
        <v>0</v>
      </c>
      <c r="Q114" s="12">
        <v>180551</v>
      </c>
      <c r="R114" s="12">
        <v>548417</v>
      </c>
      <c r="S114" s="12">
        <f t="shared" si="11"/>
        <v>0</v>
      </c>
      <c r="T114" s="12">
        <f t="shared" si="12"/>
        <v>0</v>
      </c>
      <c r="U114" s="12">
        <f t="shared" si="13"/>
        <v>0</v>
      </c>
      <c r="V114" s="12">
        <f t="shared" si="14"/>
        <v>72220</v>
      </c>
      <c r="W114" s="12">
        <f t="shared" si="15"/>
        <v>219367</v>
      </c>
      <c r="X114" s="12" t="s">
        <v>65</v>
      </c>
      <c r="Y114" s="16">
        <f t="shared" si="16"/>
        <v>97196</v>
      </c>
      <c r="Z114" s="16">
        <f t="shared" si="17"/>
        <v>1029610765</v>
      </c>
      <c r="AA114" s="12">
        <f t="shared" si="18"/>
        <v>7.69751986460631</v>
      </c>
      <c r="AB114" s="12">
        <f t="shared" si="19"/>
        <v>8</v>
      </c>
    </row>
    <row r="115" spans="1:28" ht="12.75">
      <c r="A115" s="12" t="s">
        <v>27</v>
      </c>
      <c r="B115" s="12">
        <v>21</v>
      </c>
      <c r="C115" s="12" t="s">
        <v>109</v>
      </c>
      <c r="D115" s="13" t="s">
        <v>103</v>
      </c>
      <c r="E115" s="12" t="s">
        <v>189</v>
      </c>
      <c r="F115" s="12" t="s">
        <v>189</v>
      </c>
      <c r="G115" s="12" t="s">
        <v>190</v>
      </c>
      <c r="H115" s="12">
        <f t="shared" si="10"/>
        <v>83205</v>
      </c>
      <c r="I115" s="12" t="s">
        <v>191</v>
      </c>
      <c r="J115" s="12">
        <v>242</v>
      </c>
      <c r="K115" s="13" t="s">
        <v>33</v>
      </c>
      <c r="L115" s="12" t="s">
        <v>34</v>
      </c>
      <c r="M115" s="12">
        <v>1</v>
      </c>
      <c r="N115" s="12">
        <v>17356493</v>
      </c>
      <c r="O115" s="12">
        <v>19045042</v>
      </c>
      <c r="P115" s="12">
        <v>18711596</v>
      </c>
      <c r="Q115" s="12">
        <v>19719635</v>
      </c>
      <c r="R115" s="12">
        <v>20804162</v>
      </c>
      <c r="S115" s="12">
        <f t="shared" si="11"/>
        <v>17356493</v>
      </c>
      <c r="T115" s="12">
        <f t="shared" si="12"/>
        <v>19045042</v>
      </c>
      <c r="U115" s="12">
        <f t="shared" si="13"/>
        <v>18711596</v>
      </c>
      <c r="V115" s="12">
        <f t="shared" si="14"/>
        <v>19719635</v>
      </c>
      <c r="W115" s="12">
        <f t="shared" si="15"/>
        <v>20804162</v>
      </c>
      <c r="X115" s="12" t="s">
        <v>35</v>
      </c>
      <c r="Y115" s="16">
        <f t="shared" si="16"/>
        <v>19856280</v>
      </c>
      <c r="Z115" s="16">
        <f t="shared" si="17"/>
        <v>1029610765</v>
      </c>
      <c r="AA115" s="12">
        <f t="shared" si="18"/>
        <v>1572.5349781594407</v>
      </c>
      <c r="AB115" s="12">
        <f t="shared" si="19"/>
        <v>1573</v>
      </c>
    </row>
    <row r="116" spans="1:28" ht="12.75">
      <c r="A116" s="12" t="s">
        <v>27</v>
      </c>
      <c r="B116" s="12">
        <v>21</v>
      </c>
      <c r="C116" s="12" t="s">
        <v>109</v>
      </c>
      <c r="D116" s="13" t="s">
        <v>103</v>
      </c>
      <c r="E116" s="12" t="s">
        <v>189</v>
      </c>
      <c r="F116" s="12" t="s">
        <v>189</v>
      </c>
      <c r="G116" s="12" t="s">
        <v>190</v>
      </c>
      <c r="H116" s="12">
        <f t="shared" si="10"/>
        <v>83205</v>
      </c>
      <c r="I116" s="12" t="s">
        <v>192</v>
      </c>
      <c r="J116" s="12">
        <v>242</v>
      </c>
      <c r="K116" s="13" t="s">
        <v>33</v>
      </c>
      <c r="L116" s="12" t="s">
        <v>34</v>
      </c>
      <c r="M116" s="12">
        <v>1</v>
      </c>
      <c r="N116" s="12">
        <v>18678247</v>
      </c>
      <c r="O116" s="12">
        <v>19560880</v>
      </c>
      <c r="P116" s="12">
        <v>18545512</v>
      </c>
      <c r="Q116" s="12">
        <v>20222840</v>
      </c>
      <c r="R116" s="12">
        <v>18985387</v>
      </c>
      <c r="S116" s="12">
        <f t="shared" si="11"/>
        <v>18678247</v>
      </c>
      <c r="T116" s="12">
        <f t="shared" si="12"/>
        <v>19560880</v>
      </c>
      <c r="U116" s="12">
        <f t="shared" si="13"/>
        <v>18545512</v>
      </c>
      <c r="V116" s="12">
        <f t="shared" si="14"/>
        <v>20222840</v>
      </c>
      <c r="W116" s="12">
        <f t="shared" si="15"/>
        <v>18985387</v>
      </c>
      <c r="X116" s="12" t="s">
        <v>35</v>
      </c>
      <c r="Y116" s="16">
        <f t="shared" si="16"/>
        <v>19589702</v>
      </c>
      <c r="Z116" s="16">
        <f t="shared" si="17"/>
        <v>1029610765</v>
      </c>
      <c r="AA116" s="12">
        <f t="shared" si="18"/>
        <v>1551.4231067813282</v>
      </c>
      <c r="AB116" s="12">
        <f t="shared" si="19"/>
        <v>1551</v>
      </c>
    </row>
    <row r="117" spans="1:28" ht="12.75">
      <c r="A117" s="12" t="s">
        <v>27</v>
      </c>
      <c r="B117" s="12">
        <v>21</v>
      </c>
      <c r="C117" s="12" t="s">
        <v>193</v>
      </c>
      <c r="D117" s="13" t="s">
        <v>103</v>
      </c>
      <c r="E117" s="12" t="s">
        <v>194</v>
      </c>
      <c r="F117" s="12" t="s">
        <v>194</v>
      </c>
      <c r="G117" s="12" t="s">
        <v>195</v>
      </c>
      <c r="H117" s="12">
        <f t="shared" si="10"/>
        <v>83205</v>
      </c>
      <c r="I117" s="12" t="s">
        <v>196</v>
      </c>
      <c r="J117" s="12">
        <v>440</v>
      </c>
      <c r="K117" s="13" t="s">
        <v>33</v>
      </c>
      <c r="L117" s="12" t="s">
        <v>34</v>
      </c>
      <c r="M117" s="12">
        <v>1</v>
      </c>
      <c r="N117" s="12">
        <v>41371028</v>
      </c>
      <c r="O117" s="12">
        <v>36598532</v>
      </c>
      <c r="P117" s="12">
        <v>33425613</v>
      </c>
      <c r="Q117" s="12">
        <v>39448180</v>
      </c>
      <c r="R117" s="12">
        <v>40766898</v>
      </c>
      <c r="S117" s="12">
        <f t="shared" si="11"/>
        <v>41371028</v>
      </c>
      <c r="T117" s="12">
        <f t="shared" si="12"/>
        <v>36598532</v>
      </c>
      <c r="U117" s="12">
        <f t="shared" si="13"/>
        <v>33425613</v>
      </c>
      <c r="V117" s="12">
        <f t="shared" si="14"/>
        <v>39448180</v>
      </c>
      <c r="W117" s="12">
        <f t="shared" si="15"/>
        <v>40766898</v>
      </c>
      <c r="X117" s="12" t="s">
        <v>35</v>
      </c>
      <c r="Y117" s="16">
        <f t="shared" si="16"/>
        <v>40528702</v>
      </c>
      <c r="Z117" s="16">
        <f t="shared" si="17"/>
        <v>1029610765</v>
      </c>
      <c r="AA117" s="12">
        <f t="shared" si="18"/>
        <v>3209.7050159647465</v>
      </c>
      <c r="AB117" s="12">
        <f t="shared" si="19"/>
        <v>3210</v>
      </c>
    </row>
    <row r="119" spans="1:26" ht="12.75">
      <c r="A119" s="4"/>
      <c r="Y119" s="20">
        <f>SUM(Y16:Y117)</f>
        <v>1029610765</v>
      </c>
      <c r="Z119" s="17"/>
    </row>
    <row r="122" spans="1:28" ht="12.75">
      <c r="A122" s="4" t="s">
        <v>273</v>
      </c>
      <c r="AA122" s="3"/>
      <c r="AB122" s="20">
        <f>SUM(AB16:AB117)</f>
        <v>81537</v>
      </c>
    </row>
    <row r="123" spans="1:28" s="11" customFormat="1" ht="12.75">
      <c r="A123" s="4" t="s">
        <v>274</v>
      </c>
      <c r="B123" s="4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4"/>
      <c r="S123" s="1"/>
      <c r="AB123" s="3">
        <f>AB124-AB122</f>
        <v>1668</v>
      </c>
    </row>
    <row r="124" spans="1:28" s="11" customFormat="1" ht="12.75">
      <c r="A124" s="4" t="s">
        <v>275</v>
      </c>
      <c r="B124" s="4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AB124" s="3">
        <v>83205</v>
      </c>
    </row>
    <row r="125" spans="1:18" s="11" customFormat="1" ht="12.75">
      <c r="A125" s="4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9" spans="1:5" ht="12.75">
      <c r="A129" s="4"/>
      <c r="B129" s="4"/>
      <c r="E129" s="2"/>
    </row>
    <row r="130" spans="1:5" ht="12.75">
      <c r="A130" s="4" t="s">
        <v>243</v>
      </c>
      <c r="B130" s="4"/>
      <c r="E130" s="2"/>
    </row>
    <row r="131" spans="1:5" ht="12.75">
      <c r="A131" s="4"/>
      <c r="B131" s="4"/>
      <c r="E131" s="2"/>
    </row>
    <row r="132" spans="1:5" ht="12.75">
      <c r="A132" s="4" t="s">
        <v>244</v>
      </c>
      <c r="B132" s="4"/>
      <c r="E132" s="2"/>
    </row>
    <row r="133" spans="1:5" ht="12.75">
      <c r="A133" s="4"/>
      <c r="B133" s="4"/>
      <c r="E133" s="2"/>
    </row>
    <row r="134" spans="1:5" ht="12.75">
      <c r="A134" s="4"/>
      <c r="B134" s="4" t="s">
        <v>245</v>
      </c>
      <c r="E134" s="2"/>
    </row>
    <row r="135" spans="1:5" ht="12.75">
      <c r="A135" s="4"/>
      <c r="B135" s="4" t="s">
        <v>246</v>
      </c>
      <c r="E135" s="2"/>
    </row>
    <row r="136" spans="1:5" ht="12.75">
      <c r="A136" s="4"/>
      <c r="B136" s="15"/>
      <c r="E136" s="2"/>
    </row>
    <row r="137" spans="1:5" ht="12.75">
      <c r="A137" s="4" t="s">
        <v>247</v>
      </c>
      <c r="B137" s="4"/>
      <c r="E137" s="2"/>
    </row>
    <row r="138" spans="1:5" ht="12.75">
      <c r="A138" s="4" t="s">
        <v>248</v>
      </c>
      <c r="B138" s="4"/>
      <c r="E138" s="2"/>
    </row>
    <row r="139" spans="1:18" s="11" customFormat="1" ht="12.75">
      <c r="A139" s="4" t="s">
        <v>249</v>
      </c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1" ht="12.75">
      <c r="A141" s="4" t="s">
        <v>267</v>
      </c>
    </row>
    <row r="142" spans="1:11" ht="12.75">
      <c r="A142" s="23"/>
      <c r="C142" s="19"/>
      <c r="D142" s="25" t="s">
        <v>250</v>
      </c>
      <c r="E142" s="24"/>
      <c r="F142" s="18"/>
      <c r="G142" s="18"/>
      <c r="H142" s="24"/>
      <c r="I142" s="24"/>
      <c r="J142" s="24"/>
      <c r="K142" s="24"/>
    </row>
    <row r="143" ht="12.75">
      <c r="A143" s="4"/>
    </row>
    <row r="144" ht="12.75">
      <c r="A144" s="4" t="s">
        <v>251</v>
      </c>
    </row>
    <row r="145" ht="12.75">
      <c r="A145" s="4" t="s">
        <v>252</v>
      </c>
    </row>
    <row r="147" ht="12.75">
      <c r="A147" s="22" t="s">
        <v>263</v>
      </c>
    </row>
    <row r="149" ht="12.75">
      <c r="A149" s="4" t="s">
        <v>264</v>
      </c>
    </row>
    <row r="151" ht="12.75">
      <c r="A151" s="4" t="s">
        <v>268</v>
      </c>
    </row>
    <row r="152" ht="12.75">
      <c r="A152" s="4" t="s">
        <v>269</v>
      </c>
    </row>
  </sheetData>
  <sheetProtection password="D906" sheet="1" objects="1" scenarios="1"/>
  <hyperlinks>
    <hyperlink ref="D142" r:id="rId1" display="HTTP://CFPUB.EPA.GOV/GDM/INDEX.CFM?FUSEACTION=EMISSIONS.WIZARD."/>
  </hyperlinks>
  <printOptions gridLines="1"/>
  <pageMargins left="0.75" right="0.75" top="1" bottom="1" header="0.5" footer="0.5"/>
  <pageSetup horizontalDpi="600" verticalDpi="600" orientation="landscape" paperSize="5" scale="70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luther</cp:lastModifiedBy>
  <cp:lastPrinted>2007-03-16T00:16:11Z</cp:lastPrinted>
  <dcterms:created xsi:type="dcterms:W3CDTF">2006-08-25T08:57:02Z</dcterms:created>
  <dcterms:modified xsi:type="dcterms:W3CDTF">2007-05-24T15:34:06Z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