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FINAL EGU OS ALLOCATIONS" sheetId="1" r:id="rId1"/>
  </sheets>
  <definedNames>
    <definedName name="KOCH2">'FINAL EGU OS ALLOCATIONS'!$A$14:$AG$115</definedName>
    <definedName name="_xlnm.Print_Area" localSheetId="0">'FINAL EGU OS ALLOCATIONS'!$A$1:$AI$155</definedName>
    <definedName name="_xlnm.Print_Titles" localSheetId="0">'FINAL EGU OS ALLOCATIONS'!$A:$I,'FINAL EGU OS ALLOCATIONS'!$1:$13</definedName>
  </definedNames>
  <calcPr calcMode="manual" fullCalcOnLoad="1"/>
</workbook>
</file>

<file path=xl/sharedStrings.xml><?xml version="1.0" encoding="utf-8"?>
<sst xmlns="http://schemas.openxmlformats.org/spreadsheetml/2006/main" count="1764" uniqueCount="280">
  <si>
    <t>COMPANY</t>
  </si>
  <si>
    <t>FACILITY_NAME</t>
  </si>
  <si>
    <t>PLANT_NAME</t>
  </si>
  <si>
    <t>ORISPL_CODE</t>
  </si>
  <si>
    <t>UNITID</t>
  </si>
  <si>
    <t>KY</t>
  </si>
  <si>
    <t>127</t>
  </si>
  <si>
    <t>American Electric Power</t>
  </si>
  <si>
    <t>Big Sandy</t>
  </si>
  <si>
    <t>1353</t>
  </si>
  <si>
    <t>BSU1</t>
  </si>
  <si>
    <t>Dry bottom wall-fired boiler</t>
  </si>
  <si>
    <t>Coal</t>
  </si>
  <si>
    <t>YES</t>
  </si>
  <si>
    <t>BSU2</t>
  </si>
  <si>
    <t>167</t>
  </si>
  <si>
    <t>KU &amp; LG&amp;E</t>
  </si>
  <si>
    <t>E W Brown</t>
  </si>
  <si>
    <t>E. W. Brown</t>
  </si>
  <si>
    <t>1355</t>
  </si>
  <si>
    <t>1</t>
  </si>
  <si>
    <t>10</t>
  </si>
  <si>
    <t>Combustion turbine</t>
  </si>
  <si>
    <t>Pipeline Natural Gas</t>
  </si>
  <si>
    <t>11</t>
  </si>
  <si>
    <t>2</t>
  </si>
  <si>
    <t>Tangentially-fired</t>
  </si>
  <si>
    <t>3</t>
  </si>
  <si>
    <t>E. W. Brown****</t>
  </si>
  <si>
    <t>5</t>
  </si>
  <si>
    <t>Combustion turbine (Started 09-JUN-01)</t>
  </si>
  <si>
    <t>6</t>
  </si>
  <si>
    <t>7</t>
  </si>
  <si>
    <t>8</t>
  </si>
  <si>
    <t>Diesel Oil</t>
  </si>
  <si>
    <t>9</t>
  </si>
  <si>
    <t>041</t>
  </si>
  <si>
    <t>Ghent</t>
  </si>
  <si>
    <t>1356</t>
  </si>
  <si>
    <t>4</t>
  </si>
  <si>
    <t>177</t>
  </si>
  <si>
    <t>Green River</t>
  </si>
  <si>
    <t>1357</t>
  </si>
  <si>
    <t>NO</t>
  </si>
  <si>
    <t>013</t>
  </si>
  <si>
    <t>Pineville</t>
  </si>
  <si>
    <t>1360</t>
  </si>
  <si>
    <t>239</t>
  </si>
  <si>
    <t>Tyrone</t>
  </si>
  <si>
    <t>1361</t>
  </si>
  <si>
    <t>111</t>
  </si>
  <si>
    <t>Cane Run</t>
  </si>
  <si>
    <t>1363</t>
  </si>
  <si>
    <t>Mill Creek</t>
  </si>
  <si>
    <t>1364</t>
  </si>
  <si>
    <t>Paddy's Run</t>
  </si>
  <si>
    <t>1366</t>
  </si>
  <si>
    <t>12</t>
  </si>
  <si>
    <t>Combustion Turbine</t>
  </si>
  <si>
    <t>Natural Gas</t>
  </si>
  <si>
    <t>Paddy's Run****</t>
  </si>
  <si>
    <t>13</t>
  </si>
  <si>
    <t>Combustion turbine (Started 30-JUN-01)</t>
  </si>
  <si>
    <t>101</t>
  </si>
  <si>
    <t>Henderson Power &amp; Light</t>
  </si>
  <si>
    <t>Henderson I</t>
  </si>
  <si>
    <t>1372</t>
  </si>
  <si>
    <t>Stoker</t>
  </si>
  <si>
    <t>059</t>
  </si>
  <si>
    <t>Owensboro Mun. Utility</t>
  </si>
  <si>
    <t>Elmer Smith</t>
  </si>
  <si>
    <t>1374</t>
  </si>
  <si>
    <t>Cyclone boiler</t>
  </si>
  <si>
    <t>TVA</t>
  </si>
  <si>
    <t>Paradise</t>
  </si>
  <si>
    <t>1378</t>
  </si>
  <si>
    <t>145</t>
  </si>
  <si>
    <t>Shawnee</t>
  </si>
  <si>
    <t>1379</t>
  </si>
  <si>
    <t>Other boiler</t>
  </si>
  <si>
    <t>091</t>
  </si>
  <si>
    <t>Western Ky Energy</t>
  </si>
  <si>
    <t>Coleman</t>
  </si>
  <si>
    <t>1381</t>
  </si>
  <si>
    <t>C1</t>
  </si>
  <si>
    <t>C2</t>
  </si>
  <si>
    <t>C3</t>
  </si>
  <si>
    <t>233</t>
  </si>
  <si>
    <t>HMP&amp;L Station 2</t>
  </si>
  <si>
    <t>1382</t>
  </si>
  <si>
    <t>H1</t>
  </si>
  <si>
    <t>H2</t>
  </si>
  <si>
    <t>Robert Reid</t>
  </si>
  <si>
    <t>1383</t>
  </si>
  <si>
    <t>R1</t>
  </si>
  <si>
    <t>Robert Reid Turbine</t>
  </si>
  <si>
    <t>RT</t>
  </si>
  <si>
    <t>199</t>
  </si>
  <si>
    <t>East Ky Power</t>
  </si>
  <si>
    <t>John S. Cooper</t>
  </si>
  <si>
    <t>Cooper</t>
  </si>
  <si>
    <t>1384</t>
  </si>
  <si>
    <t>049</t>
  </si>
  <si>
    <t>William C. Dale</t>
  </si>
  <si>
    <t>Dale</t>
  </si>
  <si>
    <t>1385</t>
  </si>
  <si>
    <t>Smith Generating Facility</t>
  </si>
  <si>
    <t>J. K. Smith</t>
  </si>
  <si>
    <t>54</t>
  </si>
  <si>
    <t>SCT1</t>
  </si>
  <si>
    <t>SCT2</t>
  </si>
  <si>
    <t>SCT3</t>
  </si>
  <si>
    <t>J. K. Smith****</t>
  </si>
  <si>
    <t>SCT4</t>
  </si>
  <si>
    <t>SCT5</t>
  </si>
  <si>
    <t>SCT6</t>
  </si>
  <si>
    <t>SCT7</t>
  </si>
  <si>
    <t>185</t>
  </si>
  <si>
    <t>Dynegy</t>
  </si>
  <si>
    <t>Bluegrass Generating Company, LLC</t>
  </si>
  <si>
    <t>Bluegrass Generating****</t>
  </si>
  <si>
    <t>55164</t>
  </si>
  <si>
    <t>GTG1</t>
  </si>
  <si>
    <t>GTG2</t>
  </si>
  <si>
    <t>GTG3</t>
  </si>
  <si>
    <t>Riverside Generating Company</t>
  </si>
  <si>
    <t>Riverside Generating****</t>
  </si>
  <si>
    <t>55198</t>
  </si>
  <si>
    <t>GTG101</t>
  </si>
  <si>
    <t>Combustion turbine (Started 12-JUN-01)</t>
  </si>
  <si>
    <t>GTG201</t>
  </si>
  <si>
    <t>Combustion turbine (Started 04-JUL-01)</t>
  </si>
  <si>
    <t>GTG301</t>
  </si>
  <si>
    <t>Combustion turbine (Started 07-JUL-01)</t>
  </si>
  <si>
    <t>GTG401</t>
  </si>
  <si>
    <t>Combustion turbine (Started 27-MAR-02)</t>
  </si>
  <si>
    <t>GTG501</t>
  </si>
  <si>
    <t>157</t>
  </si>
  <si>
    <t>KGen Marshall LLC</t>
  </si>
  <si>
    <t>KGen Marshall LLC****</t>
  </si>
  <si>
    <t>55232</t>
  </si>
  <si>
    <t>CT1</t>
  </si>
  <si>
    <t>CT2</t>
  </si>
  <si>
    <t>CT3</t>
  </si>
  <si>
    <t>CT4</t>
  </si>
  <si>
    <t>CT5</t>
  </si>
  <si>
    <t>CT6</t>
  </si>
  <si>
    <t>CT7</t>
  </si>
  <si>
    <t>CT8</t>
  </si>
  <si>
    <t>015</t>
  </si>
  <si>
    <t>Cincinnati Gas &amp; Electric</t>
  </si>
  <si>
    <t>East Bend</t>
  </si>
  <si>
    <t>6018</t>
  </si>
  <si>
    <t>161</t>
  </si>
  <si>
    <t>H L Spurlock</t>
  </si>
  <si>
    <t>6041</t>
  </si>
  <si>
    <t>Circulating fluidized bed boiler</t>
  </si>
  <si>
    <t>223</t>
  </si>
  <si>
    <t>Trimble County</t>
  </si>
  <si>
    <t>6071</t>
  </si>
  <si>
    <t>Trimble County****</t>
  </si>
  <si>
    <t>Combustion turbine (Started 25-MAR-02)</t>
  </si>
  <si>
    <t>Combustion turbine (Started 01-APR-02)</t>
  </si>
  <si>
    <t>R D Green</t>
  </si>
  <si>
    <t>6639</t>
  </si>
  <si>
    <t>G1</t>
  </si>
  <si>
    <t>G2</t>
  </si>
  <si>
    <t>183</t>
  </si>
  <si>
    <t>D B Wilson</t>
  </si>
  <si>
    <t>6823</t>
  </si>
  <si>
    <t>W1</t>
  </si>
  <si>
    <t>AVERAGE</t>
  </si>
  <si>
    <t>CAIR KY EGU</t>
  </si>
  <si>
    <t>ADJUSTED**</t>
  </si>
  <si>
    <t>OF THREE</t>
  </si>
  <si>
    <t xml:space="preserve">SUM TOTAL OF </t>
  </si>
  <si>
    <t>EGU NOx</t>
  </si>
  <si>
    <t>OZONE</t>
  </si>
  <si>
    <t>GENERATOR</t>
  </si>
  <si>
    <t>EPA 2001***</t>
  </si>
  <si>
    <t>EPA 2002***</t>
  </si>
  <si>
    <t>2003***</t>
  </si>
  <si>
    <t>2004***</t>
  </si>
  <si>
    <t>2005***</t>
  </si>
  <si>
    <t>EPA 2001</t>
  </si>
  <si>
    <t>EPA 2002</t>
  </si>
  <si>
    <t>2003</t>
  </si>
  <si>
    <t>2004</t>
  </si>
  <si>
    <t>2005</t>
  </si>
  <si>
    <t>HIGHEST</t>
  </si>
  <si>
    <t>HIGH THREE</t>
  </si>
  <si>
    <t>ALLOWANCES</t>
  </si>
  <si>
    <t>FIPS</t>
  </si>
  <si>
    <t>SEASON</t>
  </si>
  <si>
    <t>NAMEPLATE</t>
  </si>
  <si>
    <t>HEAT INPUT**</t>
  </si>
  <si>
    <t>OZONE SEASON</t>
  </si>
  <si>
    <t>BASLINE****</t>
  </si>
  <si>
    <t>YEARS</t>
  </si>
  <si>
    <t>(OZONE SEASON</t>
  </si>
  <si>
    <t>ST</t>
  </si>
  <si>
    <t>CTNY</t>
  </si>
  <si>
    <t>NOx BUDGET</t>
  </si>
  <si>
    <t>CAPACITY</t>
  </si>
  <si>
    <t>UNIT</t>
  </si>
  <si>
    <t>PRIMARY</t>
  </si>
  <si>
    <t>FUEL</t>
  </si>
  <si>
    <t>HEAT INPUT</t>
  </si>
  <si>
    <t>TONS)</t>
  </si>
  <si>
    <t>ID</t>
  </si>
  <si>
    <t>ORISPL</t>
  </si>
  <si>
    <t>(MWe)</t>
  </si>
  <si>
    <t>TYPE</t>
  </si>
  <si>
    <t>ADJUSTMENT</t>
  </si>
  <si>
    <t>(MMBTU)</t>
  </si>
  <si>
    <t>ESTABLISHED</t>
  </si>
  <si>
    <t xml:space="preserve">FACTOR </t>
  </si>
  <si>
    <t>2009-2014</t>
  </si>
  <si>
    <t>CONTROL PERIOD</t>
  </si>
  <si>
    <t>2009-2014*</t>
  </si>
  <si>
    <t>(BEFORE ROUNDING)</t>
  </si>
  <si>
    <t>NOTES:</t>
  </si>
  <si>
    <t>*1. PER 401 KAR 51:220, OZONE SEASON (OS) KY CAIR EGU NOX ALLOCATIONS WERE CALCULATED AS FOLLOWS:</t>
  </si>
  <si>
    <t>CAIR EGU OZONE SEASON NOX ALLOCATION (OS TONS)  = ((UNIT HIGH THREE OS AVERAGE ADJUSTED HEAT INPUT  /  SUM TOTAL</t>
  </si>
  <si>
    <t xml:space="preserve">        HIGH THREE OS AVERAGE ADJUSTED HEAT INPUT) X CAIR KY EGU OS BUDGET * 0.98)).</t>
  </si>
  <si>
    <t xml:space="preserve">        ON THE UNIT'S PRIMARY FUEL.</t>
  </si>
  <si>
    <t xml:space="preserve">        PER 401 KAR 51:220, FOR COAL, OIL AND ANY OTHER FUEL THE HEAT INPUT ADJUSTMENT FACTOR IS 1.0, 0.6, AND 0.4 RESPECTIVELY.</t>
  </si>
  <si>
    <t>HTTP://CFPUB.EPA.GOV/GDM/INDEX.CFM?FUSEACTION=EMISSIONS.WIZARD.</t>
  </si>
  <si>
    <t>****4. PER 401 KAR 51:220, ONCE A UNIT HAS OPERATED FOR FIVE CONSECUTIVE YEARS ITS BASELINE HEAT INPUT IS ESTABLISHED,</t>
  </si>
  <si>
    <t xml:space="preserve">         WHICH WILL ALSO BE UTILIZED TO DETERMINE FUTURE CONTROL PERIOD ALLOCATIONS.</t>
  </si>
  <si>
    <t>AUX2</t>
  </si>
  <si>
    <t>Operating</t>
  </si>
  <si>
    <t>Air Products &amp; Chemicals</t>
  </si>
  <si>
    <t>Calvert City Cogen</t>
  </si>
  <si>
    <t>Air Products</t>
  </si>
  <si>
    <t>55308</t>
  </si>
  <si>
    <t>A</t>
  </si>
  <si>
    <t>B</t>
  </si>
  <si>
    <t>019</t>
  </si>
  <si>
    <t>Marathon Ashland Petroleum</t>
  </si>
  <si>
    <t>Catlettsburg Refining, LLC</t>
  </si>
  <si>
    <t>880038</t>
  </si>
  <si>
    <t>061</t>
  </si>
  <si>
    <t>Process Gas</t>
  </si>
  <si>
    <t>007</t>
  </si>
  <si>
    <t>MeadWestvaco</t>
  </si>
  <si>
    <t>Wickliffe Paper Company</t>
  </si>
  <si>
    <t>880065</t>
  </si>
  <si>
    <t>01</t>
  </si>
  <si>
    <t>02</t>
  </si>
  <si>
    <t xml:space="preserve"> KY TOTAL</t>
  </si>
  <si>
    <t xml:space="preserve"> (OS TONS)*</t>
  </si>
  <si>
    <t>Green River*****</t>
  </si>
  <si>
    <t>Pineville*****</t>
  </si>
  <si>
    <t>THE KY CAIR OZONE SEASON BUDGET AND NOx ALLOCATIONS HAVE BEEN REVISED TO INCLUDE BOTH EGU (36,045 OS TONS) AND NON-EGU (64 OS TONS) UNITS.</t>
  </si>
  <si>
    <t>(Calculated Using 2001-2005 Ozone Season Heat Input Data***)</t>
  </si>
  <si>
    <t>C</t>
  </si>
  <si>
    <t>N</t>
  </si>
  <si>
    <t>*****5. APPLICABLE RETIRED UNITS INCLUDED.</t>
  </si>
  <si>
    <t>******6. EKPC DALE UNITS 1 AND 2 HAVE BEEN INCLUDED IN THE ABOVE KY CAIR OZONE SEASON NOX ALLOCATIONS.</t>
  </si>
  <si>
    <t>1******</t>
  </si>
  <si>
    <t>2******</t>
  </si>
  <si>
    <t>262.7/310 MMBTU/HR</t>
  </si>
  <si>
    <t>295 MMBTU/HR</t>
  </si>
  <si>
    <t>325 MMBTU/HR</t>
  </si>
  <si>
    <t>PRIFUEL</t>
  </si>
  <si>
    <t>Marathon Ashland Petroleu</t>
  </si>
  <si>
    <t>n</t>
  </si>
  <si>
    <t>642 MMBTU/HR</t>
  </si>
  <si>
    <t xml:space="preserve">***3. OZONE SEASON 2001-2005 HEAT INPUT DATA UTILIZED FOR THE CAIR OS ALLOCATIONS WAS OBTAINED </t>
  </si>
  <si>
    <t>PLANT</t>
  </si>
  <si>
    <t>NAME</t>
  </si>
  <si>
    <t>**2. OZONE SEASON HEAT INPUT WAS ADJUSTED BY MULTIPLYING THE OS HEAT INPUT BY THE HEAT INPUT ADJUSTMENT FACTOR BASED</t>
  </si>
  <si>
    <t>(ROUNDED)</t>
  </si>
  <si>
    <t xml:space="preserve">       FROM THE FOLLOWING EPA CLEAN AIR MARKETS DIVISION WEB SITE OR OTHER AVAILABLE DATA WAS UTILIZED FOR CAIR.</t>
  </si>
  <si>
    <t>FINAL 2009-2014 CAIR OZONE SEASON NOX ALLOCATIONS* FOR KENTUCKY SOURCES IN THE CAIR NOX OZONE SEASON TRADING PROGRAM - 2% TO BE SOLD</t>
  </si>
  <si>
    <t>FINAL</t>
  </si>
  <si>
    <t>FINAL TOTAL KENTUCKY CAIR OZONE SEASON NOX ALLOWANCES FOR THE 2009-2014 CONTROL PERIODS (OS TONS)</t>
  </si>
  <si>
    <t>FINAL TOTAL KENTUCKY CAIR  OZONE SEASON BUDGET PORTION ( 2%) TO BE SOLD BY THE COMMONWEALTH OF KY (OS TONS)</t>
  </si>
  <si>
    <t>FINAL TOTAL KENTUCKY CAIR OZONE SEASON NOX TRADING PROGRAM BUDGET 2009-2014 (OS TONS)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</si>
</sst>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0.000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left"/>
    </xf>
    <xf numFmtId="166" fontId="6" fillId="0" borderId="0" xfId="0" applyNumberFormat="1" applyFont="1" applyAlignment="1">
      <alignment horizontal="center"/>
    </xf>
    <xf numFmtId="165" fontId="6" fillId="0" borderId="0" xfId="0" applyNumberFormat="1" applyFont="1" applyAlignment="1" quotePrefix="1">
      <alignment horizontal="center"/>
    </xf>
    <xf numFmtId="1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10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0" fontId="0" fillId="0" borderId="0" xfId="0" applyNumberFormat="1" applyAlignment="1" quotePrefix="1">
      <alignment/>
    </xf>
    <xf numFmtId="0" fontId="4" fillId="0" borderId="0" xfId="20" applyAlignment="1">
      <alignment horizontal="left"/>
    </xf>
    <xf numFmtId="165" fontId="7" fillId="0" borderId="0" xfId="0" applyNumberFormat="1" applyFont="1" applyAlignment="1">
      <alignment horizontal="center"/>
    </xf>
    <xf numFmtId="0" fontId="6" fillId="0" borderId="1" xfId="0" applyNumberFormat="1" applyFont="1" applyBorder="1" applyAlignment="1" quotePrefix="1">
      <alignment horizontal="center"/>
    </xf>
    <xf numFmtId="0" fontId="6" fillId="0" borderId="1" xfId="0" applyNumberFormat="1" applyFont="1" applyBorder="1" applyAlignment="1" quotePrefix="1">
      <alignment/>
    </xf>
    <xf numFmtId="0" fontId="6" fillId="0" borderId="1" xfId="0" applyNumberFormat="1" applyFont="1" applyBorder="1" applyAlignment="1" quotePrefix="1">
      <alignment horizontal="left"/>
    </xf>
    <xf numFmtId="165" fontId="6" fillId="0" borderId="1" xfId="0" applyNumberFormat="1" applyFont="1" applyBorder="1" applyAlignment="1" quotePrefix="1">
      <alignment horizontal="center"/>
    </xf>
    <xf numFmtId="165" fontId="7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 quotePrefix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left"/>
    </xf>
    <xf numFmtId="167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fpub.epa.gov/GDM/INDEX.CFM?FUSEACTION=EMISSIONS.WIZARD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55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3.00390625" style="2" customWidth="1"/>
    <col min="2" max="2" width="4.140625" style="2" customWidth="1"/>
    <col min="3" max="3" width="6.140625" style="2" customWidth="1"/>
    <col min="4" max="4" width="10.7109375" style="3" customWidth="1"/>
    <col min="5" max="5" width="13.7109375" style="3" customWidth="1"/>
    <col min="6" max="6" width="0" style="3" hidden="1" customWidth="1"/>
    <col min="7" max="7" width="7.7109375" style="2" customWidth="1"/>
    <col min="8" max="8" width="13.421875" style="2" customWidth="1"/>
    <col min="9" max="9" width="7.57421875" style="2" customWidth="1"/>
    <col min="10" max="10" width="11.7109375" style="2" customWidth="1"/>
    <col min="11" max="11" width="9.140625" style="3" customWidth="1"/>
    <col min="12" max="12" width="18.28125" style="2" customWidth="1"/>
    <col min="13" max="13" width="13.57421875" style="2" customWidth="1"/>
    <col min="14" max="14" width="9.28125" style="2" hidden="1" customWidth="1"/>
    <col min="15" max="18" width="13.57421875" style="2" hidden="1" customWidth="1"/>
    <col min="19" max="19" width="1.57421875" style="2" hidden="1" customWidth="1"/>
    <col min="20" max="20" width="15.421875" style="2" customWidth="1"/>
    <col min="21" max="21" width="15.00390625" style="2" customWidth="1"/>
    <col min="22" max="22" width="15.140625" style="2" customWidth="1"/>
    <col min="23" max="24" width="14.7109375" style="2" customWidth="1"/>
    <col min="25" max="25" width="15.421875" style="2" customWidth="1"/>
    <col min="26" max="26" width="15.140625" style="2" customWidth="1"/>
    <col min="27" max="27" width="16.57421875" style="2" customWidth="1"/>
    <col min="28" max="28" width="14.8515625" style="2" customWidth="1"/>
    <col min="29" max="29" width="15.140625" style="2" customWidth="1"/>
    <col min="30" max="30" width="13.140625" style="2" customWidth="1"/>
    <col min="31" max="31" width="12.8515625" style="2" customWidth="1"/>
    <col min="32" max="32" width="15.421875" style="2" customWidth="1"/>
    <col min="33" max="33" width="19.57421875" style="2" customWidth="1"/>
    <col min="34" max="34" width="0" style="2" hidden="1" customWidth="1"/>
    <col min="35" max="35" width="17.421875" style="2" customWidth="1"/>
    <col min="36" max="39" width="9.140625" style="2" customWidth="1"/>
    <col min="40" max="40" width="10.00390625" style="2" bestFit="1" customWidth="1"/>
    <col min="41" max="16384" width="9.140625" style="2" customWidth="1"/>
  </cols>
  <sheetData>
    <row r="2" spans="1:33" ht="12.75">
      <c r="A2" s="5" t="s">
        <v>275</v>
      </c>
      <c r="AG2" s="4"/>
    </row>
    <row r="3" spans="1:33" ht="12.75">
      <c r="A3" s="5" t="s">
        <v>255</v>
      </c>
      <c r="B3" s="4"/>
      <c r="C3" s="4"/>
      <c r="D3" s="5"/>
      <c r="E3" s="5"/>
      <c r="F3" s="5"/>
      <c r="G3" s="4"/>
      <c r="H3" s="4"/>
      <c r="I3" s="6"/>
      <c r="J3" s="6"/>
      <c r="K3" s="7"/>
      <c r="AG3" s="4"/>
    </row>
    <row r="4" spans="1:35" ht="12.75">
      <c r="A4" s="25"/>
      <c r="AG4" s="4" t="s">
        <v>250</v>
      </c>
      <c r="AI4" s="4" t="s">
        <v>276</v>
      </c>
    </row>
    <row r="5" spans="1:35" ht="12.75">
      <c r="A5" s="23"/>
      <c r="AG5" s="4" t="s">
        <v>217</v>
      </c>
      <c r="AI5" s="4" t="s">
        <v>250</v>
      </c>
    </row>
    <row r="6" spans="1:35" ht="12.75">
      <c r="A6" s="23"/>
      <c r="AG6" s="4" t="s">
        <v>218</v>
      </c>
      <c r="AI6" s="4" t="s">
        <v>219</v>
      </c>
    </row>
    <row r="7" spans="1:35" ht="12.75">
      <c r="A7" s="22"/>
      <c r="H7" s="4" t="s">
        <v>172</v>
      </c>
      <c r="AE7" s="4" t="s">
        <v>171</v>
      </c>
      <c r="AG7" s="4" t="s">
        <v>176</v>
      </c>
      <c r="AI7" s="4" t="s">
        <v>218</v>
      </c>
    </row>
    <row r="8" spans="8:35" ht="12.75">
      <c r="H8" s="4" t="s">
        <v>177</v>
      </c>
      <c r="Y8" s="8" t="s">
        <v>173</v>
      </c>
      <c r="Z8" s="8" t="s">
        <v>173</v>
      </c>
      <c r="AA8" s="8" t="s">
        <v>173</v>
      </c>
      <c r="AB8" s="8" t="s">
        <v>173</v>
      </c>
      <c r="AC8" s="8" t="s">
        <v>173</v>
      </c>
      <c r="AE8" s="4" t="s">
        <v>174</v>
      </c>
      <c r="AF8" s="4" t="s">
        <v>175</v>
      </c>
      <c r="AG8" s="4" t="s">
        <v>196</v>
      </c>
      <c r="AI8" s="4" t="s">
        <v>196</v>
      </c>
    </row>
    <row r="9" spans="8:35" ht="12.75">
      <c r="H9" s="4" t="s">
        <v>193</v>
      </c>
      <c r="J9" s="6" t="s">
        <v>178</v>
      </c>
      <c r="M9" s="4" t="s">
        <v>195</v>
      </c>
      <c r="N9" s="4"/>
      <c r="O9" s="4"/>
      <c r="P9" s="4"/>
      <c r="Q9" s="4"/>
      <c r="R9" s="4"/>
      <c r="S9" s="4"/>
      <c r="T9" s="6" t="s">
        <v>179</v>
      </c>
      <c r="U9" s="6" t="s">
        <v>180</v>
      </c>
      <c r="V9" s="8" t="s">
        <v>181</v>
      </c>
      <c r="W9" s="8" t="s">
        <v>182</v>
      </c>
      <c r="X9" s="8" t="s">
        <v>183</v>
      </c>
      <c r="Y9" s="6" t="s">
        <v>184</v>
      </c>
      <c r="Z9" s="6" t="s">
        <v>185</v>
      </c>
      <c r="AA9" s="8" t="s">
        <v>186</v>
      </c>
      <c r="AB9" s="8" t="s">
        <v>187</v>
      </c>
      <c r="AC9" s="8" t="s">
        <v>188</v>
      </c>
      <c r="AE9" s="6" t="s">
        <v>189</v>
      </c>
      <c r="AF9" s="4" t="s">
        <v>190</v>
      </c>
      <c r="AG9" s="6" t="s">
        <v>191</v>
      </c>
      <c r="AI9" s="6" t="s">
        <v>191</v>
      </c>
    </row>
    <row r="10" spans="1:35" ht="12.75">
      <c r="A10" s="4"/>
      <c r="B10" s="4" t="s">
        <v>192</v>
      </c>
      <c r="C10" s="4" t="s">
        <v>192</v>
      </c>
      <c r="D10" s="5"/>
      <c r="E10" s="5"/>
      <c r="F10" s="5"/>
      <c r="G10" s="4"/>
      <c r="H10" s="4" t="s">
        <v>202</v>
      </c>
      <c r="J10" s="6" t="s">
        <v>194</v>
      </c>
      <c r="M10" s="9" t="s">
        <v>206</v>
      </c>
      <c r="N10" s="9"/>
      <c r="O10" s="9"/>
      <c r="P10" s="9"/>
      <c r="Q10" s="9"/>
      <c r="R10" s="9"/>
      <c r="S10" s="9"/>
      <c r="T10" s="6" t="s">
        <v>196</v>
      </c>
      <c r="U10" s="6" t="s">
        <v>196</v>
      </c>
      <c r="V10" s="6" t="s">
        <v>196</v>
      </c>
      <c r="W10" s="6" t="s">
        <v>196</v>
      </c>
      <c r="X10" s="6" t="s">
        <v>196</v>
      </c>
      <c r="Y10" s="6" t="s">
        <v>196</v>
      </c>
      <c r="Z10" s="6" t="s">
        <v>196</v>
      </c>
      <c r="AA10" s="6" t="s">
        <v>196</v>
      </c>
      <c r="AB10" s="6" t="s">
        <v>196</v>
      </c>
      <c r="AC10" s="6" t="s">
        <v>196</v>
      </c>
      <c r="AD10" s="8" t="s">
        <v>197</v>
      </c>
      <c r="AE10" s="8" t="s">
        <v>198</v>
      </c>
      <c r="AF10" s="4" t="s">
        <v>171</v>
      </c>
      <c r="AG10" s="6" t="s">
        <v>199</v>
      </c>
      <c r="AI10" s="6" t="s">
        <v>199</v>
      </c>
    </row>
    <row r="11" spans="1:35" ht="12.75">
      <c r="A11" s="4"/>
      <c r="B11" s="9" t="s">
        <v>200</v>
      </c>
      <c r="C11" s="9" t="s">
        <v>201</v>
      </c>
      <c r="D11" s="5"/>
      <c r="E11" s="4" t="s">
        <v>270</v>
      </c>
      <c r="F11" s="5"/>
      <c r="G11" s="4"/>
      <c r="H11" s="4" t="s">
        <v>217</v>
      </c>
      <c r="J11" s="6" t="s">
        <v>203</v>
      </c>
      <c r="K11" s="9" t="s">
        <v>204</v>
      </c>
      <c r="L11" s="9" t="s">
        <v>205</v>
      </c>
      <c r="M11" s="9" t="s">
        <v>213</v>
      </c>
      <c r="N11" s="9"/>
      <c r="O11" s="9"/>
      <c r="P11" s="9"/>
      <c r="Q11" s="9"/>
      <c r="R11" s="9"/>
      <c r="S11" s="9"/>
      <c r="T11" s="6" t="s">
        <v>207</v>
      </c>
      <c r="U11" s="6" t="s">
        <v>207</v>
      </c>
      <c r="V11" s="6" t="s">
        <v>207</v>
      </c>
      <c r="W11" s="6" t="s">
        <v>207</v>
      </c>
      <c r="X11" s="6" t="s">
        <v>207</v>
      </c>
      <c r="Y11" s="6" t="s">
        <v>207</v>
      </c>
      <c r="Z11" s="6" t="s">
        <v>207</v>
      </c>
      <c r="AA11" s="6" t="s">
        <v>207</v>
      </c>
      <c r="AB11" s="6" t="s">
        <v>207</v>
      </c>
      <c r="AC11" s="6" t="s">
        <v>207</v>
      </c>
      <c r="AD11" s="8" t="s">
        <v>207</v>
      </c>
      <c r="AE11" s="6" t="s">
        <v>207</v>
      </c>
      <c r="AF11" s="6" t="s">
        <v>207</v>
      </c>
      <c r="AG11" s="6" t="s">
        <v>208</v>
      </c>
      <c r="AI11" s="6" t="s">
        <v>208</v>
      </c>
    </row>
    <row r="12" spans="1:35" ht="12.75">
      <c r="A12" s="9" t="s">
        <v>200</v>
      </c>
      <c r="B12" s="4" t="s">
        <v>209</v>
      </c>
      <c r="C12" s="4" t="s">
        <v>209</v>
      </c>
      <c r="D12" s="10" t="s">
        <v>0</v>
      </c>
      <c r="E12" s="9" t="s">
        <v>271</v>
      </c>
      <c r="F12" s="10" t="s">
        <v>2</v>
      </c>
      <c r="G12" s="11" t="s">
        <v>210</v>
      </c>
      <c r="H12" s="4" t="s">
        <v>251</v>
      </c>
      <c r="I12" s="9" t="s">
        <v>4</v>
      </c>
      <c r="J12" s="6" t="s">
        <v>211</v>
      </c>
      <c r="K12" s="9" t="s">
        <v>212</v>
      </c>
      <c r="L12" s="9" t="s">
        <v>206</v>
      </c>
      <c r="M12" s="9" t="s">
        <v>216</v>
      </c>
      <c r="N12" s="30" t="s">
        <v>3</v>
      </c>
      <c r="O12" s="30" t="s">
        <v>4</v>
      </c>
      <c r="P12" s="30" t="s">
        <v>1</v>
      </c>
      <c r="Q12" s="30" t="s">
        <v>0</v>
      </c>
      <c r="R12" s="30" t="s">
        <v>265</v>
      </c>
      <c r="S12" s="9"/>
      <c r="T12" s="6" t="s">
        <v>214</v>
      </c>
      <c r="U12" s="6" t="s">
        <v>214</v>
      </c>
      <c r="V12" s="6" t="s">
        <v>214</v>
      </c>
      <c r="W12" s="6" t="s">
        <v>214</v>
      </c>
      <c r="X12" s="6" t="s">
        <v>214</v>
      </c>
      <c r="Y12" s="6" t="s">
        <v>214</v>
      </c>
      <c r="Z12" s="6" t="s">
        <v>214</v>
      </c>
      <c r="AA12" s="6" t="s">
        <v>214</v>
      </c>
      <c r="AB12" s="6" t="s">
        <v>214</v>
      </c>
      <c r="AC12" s="6" t="s">
        <v>214</v>
      </c>
      <c r="AD12" s="8" t="s">
        <v>215</v>
      </c>
      <c r="AE12" s="6" t="s">
        <v>214</v>
      </c>
      <c r="AF12" s="6" t="s">
        <v>214</v>
      </c>
      <c r="AG12" s="4" t="s">
        <v>220</v>
      </c>
      <c r="AI12" s="4" t="s">
        <v>273</v>
      </c>
    </row>
    <row r="14" spans="1:35" ht="12.75">
      <c r="A14" s="14" t="s">
        <v>5</v>
      </c>
      <c r="B14" s="14">
        <v>21</v>
      </c>
      <c r="C14" s="14" t="s">
        <v>6</v>
      </c>
      <c r="D14" s="15" t="s">
        <v>7</v>
      </c>
      <c r="E14" s="15" t="s">
        <v>8</v>
      </c>
      <c r="F14" s="15" t="s">
        <v>8</v>
      </c>
      <c r="G14" s="14" t="s">
        <v>9</v>
      </c>
      <c r="H14" s="14">
        <f aca="true" t="shared" si="0" ref="H14:H77">AI$128</f>
        <v>36109</v>
      </c>
      <c r="I14" s="14" t="s">
        <v>10</v>
      </c>
      <c r="J14" s="14">
        <v>281</v>
      </c>
      <c r="K14" s="15" t="s">
        <v>11</v>
      </c>
      <c r="L14" s="14" t="s">
        <v>12</v>
      </c>
      <c r="M14" s="14">
        <v>1</v>
      </c>
      <c r="N14" s="30" t="s">
        <v>9</v>
      </c>
      <c r="O14" s="30" t="s">
        <v>10</v>
      </c>
      <c r="P14" s="30" t="s">
        <v>8</v>
      </c>
      <c r="Q14" s="30" t="s">
        <v>7</v>
      </c>
      <c r="R14" s="30" t="s">
        <v>12</v>
      </c>
      <c r="S14" s="14"/>
      <c r="T14" s="14">
        <v>6752486</v>
      </c>
      <c r="U14" s="14">
        <v>6375543</v>
      </c>
      <c r="V14" s="14">
        <v>6326657</v>
      </c>
      <c r="W14" s="14">
        <v>4525497</v>
      </c>
      <c r="X14" s="14">
        <v>5265252</v>
      </c>
      <c r="Y14" s="14">
        <f aca="true" t="shared" si="1" ref="Y14:Y45">ROUND(T14*M14,0)</f>
        <v>6752486</v>
      </c>
      <c r="Z14" s="14">
        <f aca="true" t="shared" si="2" ref="Z14:Z45">ROUND(M14*U14,0)</f>
        <v>6375543</v>
      </c>
      <c r="AA14" s="14">
        <f aca="true" t="shared" si="3" ref="AA14:AA45">ROUND(V14*M14,0)</f>
        <v>6326657</v>
      </c>
      <c r="AB14" s="14">
        <f aca="true" t="shared" si="4" ref="AB14:AB45">ROUND(W14*M14,0)</f>
        <v>4525497</v>
      </c>
      <c r="AC14" s="14">
        <f aca="true" t="shared" si="5" ref="AC14:AC45">ROUND(X14*M14,0)</f>
        <v>5265252</v>
      </c>
      <c r="AD14" s="14" t="s">
        <v>13</v>
      </c>
      <c r="AE14" s="18">
        <f>ROUND((SUMPRODUCT((Y14:AC14&gt;=LARGE(Y14:AC14,3))*Y14:AC14)-LARGE(Y14:AC14,3)*(COUNTIF(Y14:AC14,"&gt;="&amp;LARGE(Y14:AC14,3))-3))/3,0)</f>
        <v>6484895</v>
      </c>
      <c r="AF14" s="24">
        <f aca="true" t="shared" si="6" ref="AF14:AF45">AE$124</f>
        <v>449417516</v>
      </c>
      <c r="AG14" s="2">
        <f aca="true" t="shared" si="7" ref="AG14:AG44">(AE14/AE$124)*(0.98*AI$128)</f>
        <v>510.6160839621124</v>
      </c>
      <c r="AH14" s="2" t="e">
        <f>ROUND((AE14/#REF!)*(0.98*#REF!),0)</f>
        <v>#REF!</v>
      </c>
      <c r="AI14" s="2">
        <f aca="true" t="shared" si="8" ref="AI14:AI44">ROUND((AE14/AE$124)*(0.98*AI$128),0)</f>
        <v>511</v>
      </c>
    </row>
    <row r="15" spans="1:35" ht="12.75">
      <c r="A15" s="14" t="s">
        <v>5</v>
      </c>
      <c r="B15" s="14">
        <v>21</v>
      </c>
      <c r="C15" s="14" t="s">
        <v>6</v>
      </c>
      <c r="D15" s="15" t="s">
        <v>7</v>
      </c>
      <c r="E15" s="15" t="s">
        <v>8</v>
      </c>
      <c r="F15" s="15" t="s">
        <v>8</v>
      </c>
      <c r="G15" s="14" t="s">
        <v>9</v>
      </c>
      <c r="H15" s="14">
        <f t="shared" si="0"/>
        <v>36109</v>
      </c>
      <c r="I15" s="14" t="s">
        <v>14</v>
      </c>
      <c r="J15" s="14">
        <v>816</v>
      </c>
      <c r="K15" s="15" t="s">
        <v>11</v>
      </c>
      <c r="L15" s="14" t="s">
        <v>12</v>
      </c>
      <c r="M15" s="14">
        <v>1</v>
      </c>
      <c r="N15" s="30" t="s">
        <v>9</v>
      </c>
      <c r="O15" s="30" t="s">
        <v>14</v>
      </c>
      <c r="P15" s="30" t="s">
        <v>8</v>
      </c>
      <c r="Q15" s="30" t="s">
        <v>7</v>
      </c>
      <c r="R15" s="30" t="s">
        <v>12</v>
      </c>
      <c r="S15" s="14"/>
      <c r="T15" s="14">
        <v>23073850</v>
      </c>
      <c r="U15" s="14">
        <v>20888211</v>
      </c>
      <c r="V15" s="14">
        <v>18459285</v>
      </c>
      <c r="W15" s="14">
        <v>20026055</v>
      </c>
      <c r="X15" s="14">
        <v>22830241</v>
      </c>
      <c r="Y15" s="14">
        <f t="shared" si="1"/>
        <v>23073850</v>
      </c>
      <c r="Z15" s="14">
        <f t="shared" si="2"/>
        <v>20888211</v>
      </c>
      <c r="AA15" s="14">
        <f t="shared" si="3"/>
        <v>18459285</v>
      </c>
      <c r="AB15" s="14">
        <f t="shared" si="4"/>
        <v>20026055</v>
      </c>
      <c r="AC15" s="14">
        <f t="shared" si="5"/>
        <v>22830241</v>
      </c>
      <c r="AD15" s="14" t="s">
        <v>13</v>
      </c>
      <c r="AE15" s="18">
        <f aca="true" t="shared" si="9" ref="AE15:AE78">ROUND((SUMPRODUCT((Y15:AC15&gt;=LARGE(Y15:AC15,3))*Y15:AC15)-LARGE(Y15:AC15,3)*(COUNTIF(Y15:AC15,"&gt;="&amp;LARGE(Y15:AC15,3))-3))/3,0)</f>
        <v>22264101</v>
      </c>
      <c r="AF15" s="24">
        <f t="shared" si="6"/>
        <v>449417516</v>
      </c>
      <c r="AG15" s="2">
        <f t="shared" si="7"/>
        <v>1753.059697274505</v>
      </c>
      <c r="AH15" s="2" t="e">
        <f>ROUND((AE15/#REF!)*(0.98*#REF!),0)</f>
        <v>#REF!</v>
      </c>
      <c r="AI15" s="2">
        <f t="shared" si="8"/>
        <v>1753</v>
      </c>
    </row>
    <row r="16" spans="1:35" ht="12.75">
      <c r="A16" s="14" t="s">
        <v>5</v>
      </c>
      <c r="B16" s="14">
        <v>21</v>
      </c>
      <c r="C16" s="14" t="s">
        <v>15</v>
      </c>
      <c r="D16" s="15" t="s">
        <v>16</v>
      </c>
      <c r="E16" s="15" t="s">
        <v>17</v>
      </c>
      <c r="F16" s="15" t="s">
        <v>18</v>
      </c>
      <c r="G16" s="14" t="s">
        <v>19</v>
      </c>
      <c r="H16" s="14">
        <f t="shared" si="0"/>
        <v>36109</v>
      </c>
      <c r="I16" s="14" t="s">
        <v>20</v>
      </c>
      <c r="J16" s="14">
        <v>114</v>
      </c>
      <c r="K16" s="15" t="s">
        <v>11</v>
      </c>
      <c r="L16" s="14" t="s">
        <v>12</v>
      </c>
      <c r="M16" s="14">
        <v>1</v>
      </c>
      <c r="N16" s="30" t="s">
        <v>19</v>
      </c>
      <c r="O16" s="30" t="s">
        <v>20</v>
      </c>
      <c r="P16" s="30" t="s">
        <v>17</v>
      </c>
      <c r="Q16" s="30" t="s">
        <v>16</v>
      </c>
      <c r="R16" s="30" t="s">
        <v>12</v>
      </c>
      <c r="S16" s="14"/>
      <c r="T16" s="14">
        <v>2755650</v>
      </c>
      <c r="U16" s="14">
        <v>3114126</v>
      </c>
      <c r="V16" s="14">
        <v>3265381</v>
      </c>
      <c r="W16" s="14">
        <v>2790139</v>
      </c>
      <c r="X16" s="14">
        <v>2827118</v>
      </c>
      <c r="Y16" s="14">
        <f t="shared" si="1"/>
        <v>2755650</v>
      </c>
      <c r="Z16" s="14">
        <f t="shared" si="2"/>
        <v>3114126</v>
      </c>
      <c r="AA16" s="14">
        <f t="shared" si="3"/>
        <v>3265381</v>
      </c>
      <c r="AB16" s="14">
        <f t="shared" si="4"/>
        <v>2790139</v>
      </c>
      <c r="AC16" s="14">
        <f t="shared" si="5"/>
        <v>2827118</v>
      </c>
      <c r="AD16" s="14" t="s">
        <v>13</v>
      </c>
      <c r="AE16" s="18">
        <f t="shared" si="9"/>
        <v>3068875</v>
      </c>
      <c r="AF16" s="24">
        <f t="shared" si="6"/>
        <v>449417516</v>
      </c>
      <c r="AG16" s="2">
        <f t="shared" si="7"/>
        <v>241.6410650703254</v>
      </c>
      <c r="AH16" s="2" t="e">
        <f>ROUND((AE16/#REF!)*(0.98*#REF!),0)</f>
        <v>#REF!</v>
      </c>
      <c r="AI16" s="2">
        <f t="shared" si="8"/>
        <v>242</v>
      </c>
    </row>
    <row r="17" spans="1:35" ht="12.75">
      <c r="A17" s="14" t="s">
        <v>5</v>
      </c>
      <c r="B17" s="14">
        <v>21</v>
      </c>
      <c r="C17" s="14" t="s">
        <v>15</v>
      </c>
      <c r="D17" s="15" t="s">
        <v>16</v>
      </c>
      <c r="E17" s="15" t="s">
        <v>17</v>
      </c>
      <c r="F17" s="15" t="s">
        <v>18</v>
      </c>
      <c r="G17" s="14" t="s">
        <v>19</v>
      </c>
      <c r="H17" s="14">
        <f t="shared" si="0"/>
        <v>36109</v>
      </c>
      <c r="I17" s="14" t="s">
        <v>21</v>
      </c>
      <c r="J17" s="14">
        <v>110</v>
      </c>
      <c r="K17" s="15" t="s">
        <v>22</v>
      </c>
      <c r="L17" s="14" t="s">
        <v>23</v>
      </c>
      <c r="M17" s="14">
        <v>0.4</v>
      </c>
      <c r="N17" s="30" t="s">
        <v>19</v>
      </c>
      <c r="O17" s="30" t="s">
        <v>21</v>
      </c>
      <c r="P17" s="30" t="s">
        <v>17</v>
      </c>
      <c r="Q17" s="30" t="s">
        <v>16</v>
      </c>
      <c r="R17" s="30" t="s">
        <v>23</v>
      </c>
      <c r="S17" s="14"/>
      <c r="T17" s="14">
        <v>160666</v>
      </c>
      <c r="U17" s="14">
        <v>220215</v>
      </c>
      <c r="V17" s="14">
        <v>12482</v>
      </c>
      <c r="W17" s="14">
        <v>5883</v>
      </c>
      <c r="X17" s="14">
        <v>13462</v>
      </c>
      <c r="Y17" s="14">
        <f t="shared" si="1"/>
        <v>64266</v>
      </c>
      <c r="Z17" s="14">
        <f t="shared" si="2"/>
        <v>88086</v>
      </c>
      <c r="AA17" s="14">
        <f t="shared" si="3"/>
        <v>4993</v>
      </c>
      <c r="AB17" s="14">
        <f t="shared" si="4"/>
        <v>2353</v>
      </c>
      <c r="AC17" s="14">
        <f t="shared" si="5"/>
        <v>5385</v>
      </c>
      <c r="AD17" s="14" t="s">
        <v>13</v>
      </c>
      <c r="AE17" s="18">
        <f t="shared" si="9"/>
        <v>52579</v>
      </c>
      <c r="AF17" s="24">
        <f t="shared" si="6"/>
        <v>449417516</v>
      </c>
      <c r="AG17" s="2">
        <f t="shared" si="7"/>
        <v>4.140033582447196</v>
      </c>
      <c r="AH17" s="2" t="e">
        <f>ROUND((AE17/#REF!)*(0.98*#REF!),0)</f>
        <v>#REF!</v>
      </c>
      <c r="AI17" s="2">
        <f t="shared" si="8"/>
        <v>4</v>
      </c>
    </row>
    <row r="18" spans="1:35" ht="12.75">
      <c r="A18" s="14" t="s">
        <v>5</v>
      </c>
      <c r="B18" s="14">
        <v>21</v>
      </c>
      <c r="C18" s="14" t="s">
        <v>15</v>
      </c>
      <c r="D18" s="15" t="s">
        <v>16</v>
      </c>
      <c r="E18" s="15" t="s">
        <v>17</v>
      </c>
      <c r="F18" s="15" t="s">
        <v>18</v>
      </c>
      <c r="G18" s="14" t="s">
        <v>19</v>
      </c>
      <c r="H18" s="14">
        <f t="shared" si="0"/>
        <v>36109</v>
      </c>
      <c r="I18" s="14" t="s">
        <v>24</v>
      </c>
      <c r="J18" s="14">
        <v>110</v>
      </c>
      <c r="K18" s="15" t="s">
        <v>22</v>
      </c>
      <c r="L18" s="14" t="s">
        <v>23</v>
      </c>
      <c r="M18" s="14">
        <v>0.4</v>
      </c>
      <c r="N18" s="30" t="s">
        <v>19</v>
      </c>
      <c r="O18" s="30" t="s">
        <v>24</v>
      </c>
      <c r="P18" s="30" t="s">
        <v>17</v>
      </c>
      <c r="Q18" s="30" t="s">
        <v>16</v>
      </c>
      <c r="R18" s="30" t="s">
        <v>23</v>
      </c>
      <c r="S18" s="14"/>
      <c r="T18" s="14">
        <v>92218</v>
      </c>
      <c r="U18" s="14">
        <v>129341</v>
      </c>
      <c r="V18" s="14">
        <v>4747</v>
      </c>
      <c r="W18" s="14">
        <v>6039</v>
      </c>
      <c r="X18" s="14">
        <v>11725</v>
      </c>
      <c r="Y18" s="14">
        <f t="shared" si="1"/>
        <v>36887</v>
      </c>
      <c r="Z18" s="14">
        <f t="shared" si="2"/>
        <v>51736</v>
      </c>
      <c r="AA18" s="14">
        <f t="shared" si="3"/>
        <v>1899</v>
      </c>
      <c r="AB18" s="14">
        <f t="shared" si="4"/>
        <v>2416</v>
      </c>
      <c r="AC18" s="14">
        <f t="shared" si="5"/>
        <v>4690</v>
      </c>
      <c r="AD18" s="14" t="s">
        <v>13</v>
      </c>
      <c r="AE18" s="18">
        <f t="shared" si="9"/>
        <v>31104</v>
      </c>
      <c r="AF18" s="24">
        <f t="shared" si="6"/>
        <v>449417516</v>
      </c>
      <c r="AG18" s="2">
        <f t="shared" si="7"/>
        <v>2.4491071444576273</v>
      </c>
      <c r="AH18" s="2" t="e">
        <f>ROUND((AE18/#REF!)*(0.98*#REF!),0)</f>
        <v>#REF!</v>
      </c>
      <c r="AI18" s="2">
        <f t="shared" si="8"/>
        <v>2</v>
      </c>
    </row>
    <row r="19" spans="1:35" ht="12.75">
      <c r="A19" s="14" t="s">
        <v>5</v>
      </c>
      <c r="B19" s="14">
        <v>21</v>
      </c>
      <c r="C19" s="14" t="s">
        <v>15</v>
      </c>
      <c r="D19" s="15" t="s">
        <v>16</v>
      </c>
      <c r="E19" s="15" t="s">
        <v>17</v>
      </c>
      <c r="F19" s="15" t="s">
        <v>18</v>
      </c>
      <c r="G19" s="14" t="s">
        <v>19</v>
      </c>
      <c r="H19" s="14">
        <f t="shared" si="0"/>
        <v>36109</v>
      </c>
      <c r="I19" s="14" t="s">
        <v>25</v>
      </c>
      <c r="J19" s="14">
        <v>180</v>
      </c>
      <c r="K19" s="15" t="s">
        <v>26</v>
      </c>
      <c r="L19" s="14" t="s">
        <v>12</v>
      </c>
      <c r="M19" s="14">
        <v>1</v>
      </c>
      <c r="N19" s="30" t="s">
        <v>19</v>
      </c>
      <c r="O19" s="30" t="s">
        <v>25</v>
      </c>
      <c r="P19" s="30" t="s">
        <v>17</v>
      </c>
      <c r="Q19" s="30" t="s">
        <v>16</v>
      </c>
      <c r="R19" s="30" t="s">
        <v>12</v>
      </c>
      <c r="S19" s="14"/>
      <c r="T19" s="14">
        <v>2516799</v>
      </c>
      <c r="U19" s="14">
        <v>4888578</v>
      </c>
      <c r="V19" s="14">
        <v>5555326</v>
      </c>
      <c r="W19" s="14">
        <v>4510213</v>
      </c>
      <c r="X19" s="14">
        <v>3756531</v>
      </c>
      <c r="Y19" s="14">
        <f t="shared" si="1"/>
        <v>2516799</v>
      </c>
      <c r="Z19" s="14">
        <f t="shared" si="2"/>
        <v>4888578</v>
      </c>
      <c r="AA19" s="14">
        <f t="shared" si="3"/>
        <v>5555326</v>
      </c>
      <c r="AB19" s="14">
        <f t="shared" si="4"/>
        <v>4510213</v>
      </c>
      <c r="AC19" s="14">
        <f t="shared" si="5"/>
        <v>3756531</v>
      </c>
      <c r="AD19" s="14" t="s">
        <v>13</v>
      </c>
      <c r="AE19" s="18">
        <f t="shared" si="9"/>
        <v>4984706</v>
      </c>
      <c r="AF19" s="24">
        <f t="shared" si="6"/>
        <v>449417516</v>
      </c>
      <c r="AG19" s="2">
        <f t="shared" si="7"/>
        <v>392.4922542959362</v>
      </c>
      <c r="AH19" s="2" t="e">
        <f>ROUND((AE19/#REF!)*(0.98*#REF!),0)</f>
        <v>#REF!</v>
      </c>
      <c r="AI19" s="2">
        <f t="shared" si="8"/>
        <v>392</v>
      </c>
    </row>
    <row r="20" spans="1:35" ht="12.75">
      <c r="A20" s="14" t="s">
        <v>5</v>
      </c>
      <c r="B20" s="14">
        <v>21</v>
      </c>
      <c r="C20" s="14" t="s">
        <v>15</v>
      </c>
      <c r="D20" s="15" t="s">
        <v>16</v>
      </c>
      <c r="E20" s="15" t="s">
        <v>17</v>
      </c>
      <c r="F20" s="15" t="s">
        <v>18</v>
      </c>
      <c r="G20" s="14" t="s">
        <v>19</v>
      </c>
      <c r="H20" s="14">
        <f t="shared" si="0"/>
        <v>36109</v>
      </c>
      <c r="I20" s="14" t="s">
        <v>27</v>
      </c>
      <c r="J20" s="14">
        <v>446</v>
      </c>
      <c r="K20" s="15" t="s">
        <v>26</v>
      </c>
      <c r="L20" s="14" t="s">
        <v>12</v>
      </c>
      <c r="M20" s="14">
        <v>1</v>
      </c>
      <c r="N20" s="30" t="s">
        <v>19</v>
      </c>
      <c r="O20" s="30" t="s">
        <v>27</v>
      </c>
      <c r="P20" s="30" t="s">
        <v>17</v>
      </c>
      <c r="Q20" s="30" t="s">
        <v>16</v>
      </c>
      <c r="R20" s="30" t="s">
        <v>12</v>
      </c>
      <c r="S20" s="14"/>
      <c r="T20" s="14">
        <v>11074192</v>
      </c>
      <c r="U20" s="14">
        <v>11173088</v>
      </c>
      <c r="V20" s="14">
        <v>13251671</v>
      </c>
      <c r="W20" s="14">
        <v>11443739</v>
      </c>
      <c r="X20" s="14">
        <v>7283476</v>
      </c>
      <c r="Y20" s="14">
        <f t="shared" si="1"/>
        <v>11074192</v>
      </c>
      <c r="Z20" s="14">
        <f t="shared" si="2"/>
        <v>11173088</v>
      </c>
      <c r="AA20" s="14">
        <f t="shared" si="3"/>
        <v>13251671</v>
      </c>
      <c r="AB20" s="14">
        <f t="shared" si="4"/>
        <v>11443739</v>
      </c>
      <c r="AC20" s="14">
        <f t="shared" si="5"/>
        <v>7283476</v>
      </c>
      <c r="AD20" s="14" t="s">
        <v>13</v>
      </c>
      <c r="AE20" s="18">
        <f t="shared" si="9"/>
        <v>11956166</v>
      </c>
      <c r="AF20" s="24">
        <f t="shared" si="6"/>
        <v>449417516</v>
      </c>
      <c r="AG20" s="2">
        <f t="shared" si="7"/>
        <v>941.4201250939227</v>
      </c>
      <c r="AH20" s="2" t="e">
        <f>ROUND((AE20/#REF!)*(0.98*#REF!),0)</f>
        <v>#REF!</v>
      </c>
      <c r="AI20" s="2">
        <f t="shared" si="8"/>
        <v>941</v>
      </c>
    </row>
    <row r="21" spans="1:35" ht="12.75">
      <c r="A21" s="14" t="s">
        <v>5</v>
      </c>
      <c r="B21" s="14">
        <v>21</v>
      </c>
      <c r="C21" s="14" t="s">
        <v>15</v>
      </c>
      <c r="D21" s="15" t="s">
        <v>16</v>
      </c>
      <c r="E21" s="15" t="s">
        <v>17</v>
      </c>
      <c r="F21" s="15" t="s">
        <v>28</v>
      </c>
      <c r="G21" s="14" t="s">
        <v>19</v>
      </c>
      <c r="H21" s="14">
        <f t="shared" si="0"/>
        <v>36109</v>
      </c>
      <c r="I21" s="14" t="s">
        <v>29</v>
      </c>
      <c r="J21" s="14">
        <v>145</v>
      </c>
      <c r="K21" s="15" t="s">
        <v>30</v>
      </c>
      <c r="L21" s="14" t="s">
        <v>23</v>
      </c>
      <c r="M21" s="14">
        <v>0.4</v>
      </c>
      <c r="N21" s="30" t="s">
        <v>19</v>
      </c>
      <c r="O21" s="30" t="s">
        <v>29</v>
      </c>
      <c r="P21" s="30" t="s">
        <v>17</v>
      </c>
      <c r="Q21" s="30" t="s">
        <v>16</v>
      </c>
      <c r="R21" s="30" t="s">
        <v>23</v>
      </c>
      <c r="S21" s="14"/>
      <c r="T21" s="14">
        <v>559832</v>
      </c>
      <c r="U21" s="14">
        <v>637671</v>
      </c>
      <c r="V21" s="14">
        <v>4482</v>
      </c>
      <c r="W21" s="14">
        <v>5741</v>
      </c>
      <c r="X21" s="14">
        <v>1123374</v>
      </c>
      <c r="Y21" s="14">
        <f t="shared" si="1"/>
        <v>223933</v>
      </c>
      <c r="Z21" s="14">
        <f t="shared" si="2"/>
        <v>255068</v>
      </c>
      <c r="AA21" s="14">
        <f t="shared" si="3"/>
        <v>1793</v>
      </c>
      <c r="AB21" s="14">
        <f t="shared" si="4"/>
        <v>2296</v>
      </c>
      <c r="AC21" s="14">
        <f t="shared" si="5"/>
        <v>449350</v>
      </c>
      <c r="AD21" s="14" t="s">
        <v>13</v>
      </c>
      <c r="AE21" s="18">
        <f t="shared" si="9"/>
        <v>309450</v>
      </c>
      <c r="AF21" s="24">
        <f t="shared" si="6"/>
        <v>449417516</v>
      </c>
      <c r="AG21" s="2">
        <f t="shared" si="7"/>
        <v>24.365875959761212</v>
      </c>
      <c r="AH21" s="2" t="e">
        <f>ROUND((AE21/#REF!)*(0.98*#REF!),0)</f>
        <v>#REF!</v>
      </c>
      <c r="AI21" s="2">
        <f t="shared" si="8"/>
        <v>24</v>
      </c>
    </row>
    <row r="22" spans="1:35" ht="12.75">
      <c r="A22" s="14" t="s">
        <v>5</v>
      </c>
      <c r="B22" s="14">
        <v>21</v>
      </c>
      <c r="C22" s="14" t="s">
        <v>15</v>
      </c>
      <c r="D22" s="15" t="s">
        <v>16</v>
      </c>
      <c r="E22" s="15" t="s">
        <v>17</v>
      </c>
      <c r="F22" s="15" t="s">
        <v>18</v>
      </c>
      <c r="G22" s="14" t="s">
        <v>19</v>
      </c>
      <c r="H22" s="14">
        <f t="shared" si="0"/>
        <v>36109</v>
      </c>
      <c r="I22" s="14" t="s">
        <v>31</v>
      </c>
      <c r="J22" s="14">
        <v>177</v>
      </c>
      <c r="K22" s="15" t="s">
        <v>22</v>
      </c>
      <c r="L22" s="14" t="s">
        <v>23</v>
      </c>
      <c r="M22" s="14">
        <v>0.4</v>
      </c>
      <c r="N22" s="30" t="s">
        <v>19</v>
      </c>
      <c r="O22" s="30" t="s">
        <v>31</v>
      </c>
      <c r="P22" s="30" t="s">
        <v>17</v>
      </c>
      <c r="Q22" s="30" t="s">
        <v>16</v>
      </c>
      <c r="R22" s="30" t="s">
        <v>23</v>
      </c>
      <c r="S22" s="14"/>
      <c r="T22" s="14">
        <v>36602</v>
      </c>
      <c r="U22" s="14">
        <v>972260</v>
      </c>
      <c r="V22" s="14">
        <v>157172</v>
      </c>
      <c r="W22" s="14">
        <v>50835</v>
      </c>
      <c r="X22" s="14">
        <v>1559185</v>
      </c>
      <c r="Y22" s="14">
        <f t="shared" si="1"/>
        <v>14641</v>
      </c>
      <c r="Z22" s="14">
        <f t="shared" si="2"/>
        <v>388904</v>
      </c>
      <c r="AA22" s="14">
        <f t="shared" si="3"/>
        <v>62869</v>
      </c>
      <c r="AB22" s="14">
        <f t="shared" si="4"/>
        <v>20334</v>
      </c>
      <c r="AC22" s="14">
        <f t="shared" si="5"/>
        <v>623674</v>
      </c>
      <c r="AD22" s="14" t="s">
        <v>13</v>
      </c>
      <c r="AE22" s="18">
        <f t="shared" si="9"/>
        <v>358482</v>
      </c>
      <c r="AF22" s="24">
        <f t="shared" si="6"/>
        <v>449417516</v>
      </c>
      <c r="AG22" s="2">
        <f t="shared" si="7"/>
        <v>28.22662124998261</v>
      </c>
      <c r="AH22" s="2" t="e">
        <f>ROUND((AE22/#REF!)*(0.98*#REF!),0)</f>
        <v>#REF!</v>
      </c>
      <c r="AI22" s="2">
        <f t="shared" si="8"/>
        <v>28</v>
      </c>
    </row>
    <row r="23" spans="1:35" ht="12.75">
      <c r="A23" s="14" t="s">
        <v>5</v>
      </c>
      <c r="B23" s="14">
        <v>21</v>
      </c>
      <c r="C23" s="14" t="s">
        <v>15</v>
      </c>
      <c r="D23" s="15" t="s">
        <v>16</v>
      </c>
      <c r="E23" s="15" t="s">
        <v>17</v>
      </c>
      <c r="F23" s="15" t="s">
        <v>18</v>
      </c>
      <c r="G23" s="14" t="s">
        <v>19</v>
      </c>
      <c r="H23" s="14">
        <f t="shared" si="0"/>
        <v>36109</v>
      </c>
      <c r="I23" s="14" t="s">
        <v>32</v>
      </c>
      <c r="J23" s="14">
        <v>177</v>
      </c>
      <c r="K23" s="15" t="s">
        <v>22</v>
      </c>
      <c r="L23" s="14" t="s">
        <v>23</v>
      </c>
      <c r="M23" s="14">
        <v>0.4</v>
      </c>
      <c r="N23" s="30" t="s">
        <v>19</v>
      </c>
      <c r="O23" s="30" t="s">
        <v>32</v>
      </c>
      <c r="P23" s="30" t="s">
        <v>17</v>
      </c>
      <c r="Q23" s="30" t="s">
        <v>16</v>
      </c>
      <c r="R23" s="30" t="s">
        <v>23</v>
      </c>
      <c r="S23" s="14"/>
      <c r="T23" s="14">
        <v>437233</v>
      </c>
      <c r="U23" s="14">
        <v>520859</v>
      </c>
      <c r="V23" s="14">
        <v>138980</v>
      </c>
      <c r="W23" s="14">
        <v>139404</v>
      </c>
      <c r="X23" s="14">
        <v>1199071</v>
      </c>
      <c r="Y23" s="14">
        <f t="shared" si="1"/>
        <v>174893</v>
      </c>
      <c r="Z23" s="14">
        <f t="shared" si="2"/>
        <v>208344</v>
      </c>
      <c r="AA23" s="14">
        <f t="shared" si="3"/>
        <v>55592</v>
      </c>
      <c r="AB23" s="14">
        <f t="shared" si="4"/>
        <v>55762</v>
      </c>
      <c r="AC23" s="14">
        <f t="shared" si="5"/>
        <v>479628</v>
      </c>
      <c r="AD23" s="14" t="s">
        <v>13</v>
      </c>
      <c r="AE23" s="18">
        <f t="shared" si="9"/>
        <v>287622</v>
      </c>
      <c r="AF23" s="24">
        <f t="shared" si="6"/>
        <v>449417516</v>
      </c>
      <c r="AG23" s="2">
        <f t="shared" si="7"/>
        <v>22.647154549356728</v>
      </c>
      <c r="AH23" s="2" t="e">
        <f>ROUND((AE23/#REF!)*(0.98*#REF!),0)</f>
        <v>#REF!</v>
      </c>
      <c r="AI23" s="2">
        <f t="shared" si="8"/>
        <v>23</v>
      </c>
    </row>
    <row r="24" spans="1:35" ht="12.75">
      <c r="A24" s="14" t="s">
        <v>5</v>
      </c>
      <c r="B24" s="14">
        <v>21</v>
      </c>
      <c r="C24" s="14" t="s">
        <v>15</v>
      </c>
      <c r="D24" s="15" t="s">
        <v>16</v>
      </c>
      <c r="E24" s="15" t="s">
        <v>17</v>
      </c>
      <c r="F24" s="15" t="s">
        <v>18</v>
      </c>
      <c r="G24" s="14" t="s">
        <v>19</v>
      </c>
      <c r="H24" s="14">
        <f t="shared" si="0"/>
        <v>36109</v>
      </c>
      <c r="I24" s="14" t="s">
        <v>33</v>
      </c>
      <c r="J24" s="14">
        <v>110</v>
      </c>
      <c r="K24" s="15" t="s">
        <v>22</v>
      </c>
      <c r="L24" s="14" t="s">
        <v>34</v>
      </c>
      <c r="M24" s="14">
        <v>0.4</v>
      </c>
      <c r="N24" s="30" t="s">
        <v>19</v>
      </c>
      <c r="O24" s="30" t="s">
        <v>33</v>
      </c>
      <c r="P24" s="30" t="s">
        <v>17</v>
      </c>
      <c r="Q24" s="30" t="s">
        <v>16</v>
      </c>
      <c r="R24" s="30" t="s">
        <v>34</v>
      </c>
      <c r="S24" s="14"/>
      <c r="T24" s="14">
        <v>335144</v>
      </c>
      <c r="U24" s="14">
        <v>388795</v>
      </c>
      <c r="V24" s="14">
        <v>17148</v>
      </c>
      <c r="W24" s="14">
        <v>9335</v>
      </c>
      <c r="X24" s="14">
        <v>17118</v>
      </c>
      <c r="Y24" s="14">
        <f t="shared" si="1"/>
        <v>134058</v>
      </c>
      <c r="Z24" s="14">
        <f t="shared" si="2"/>
        <v>155518</v>
      </c>
      <c r="AA24" s="14">
        <f t="shared" si="3"/>
        <v>6859</v>
      </c>
      <c r="AB24" s="14">
        <f t="shared" si="4"/>
        <v>3734</v>
      </c>
      <c r="AC24" s="14">
        <f t="shared" si="5"/>
        <v>6847</v>
      </c>
      <c r="AD24" s="14" t="s">
        <v>13</v>
      </c>
      <c r="AE24" s="18">
        <f t="shared" si="9"/>
        <v>98812</v>
      </c>
      <c r="AF24" s="24">
        <f t="shared" si="6"/>
        <v>449417516</v>
      </c>
      <c r="AG24" s="2">
        <f t="shared" si="7"/>
        <v>7.780387575814912</v>
      </c>
      <c r="AH24" s="2" t="e">
        <f>ROUND((AE24/#REF!)*(0.98*#REF!),0)</f>
        <v>#REF!</v>
      </c>
      <c r="AI24" s="2">
        <f t="shared" si="8"/>
        <v>8</v>
      </c>
    </row>
    <row r="25" spans="1:35" ht="12.75">
      <c r="A25" s="14" t="s">
        <v>5</v>
      </c>
      <c r="B25" s="14">
        <v>21</v>
      </c>
      <c r="C25" s="14" t="s">
        <v>15</v>
      </c>
      <c r="D25" s="15" t="s">
        <v>16</v>
      </c>
      <c r="E25" s="15" t="s">
        <v>17</v>
      </c>
      <c r="F25" s="15" t="s">
        <v>18</v>
      </c>
      <c r="G25" s="14" t="s">
        <v>19</v>
      </c>
      <c r="H25" s="14">
        <f t="shared" si="0"/>
        <v>36109</v>
      </c>
      <c r="I25" s="14" t="s">
        <v>35</v>
      </c>
      <c r="J25" s="14">
        <v>110</v>
      </c>
      <c r="K25" s="15" t="s">
        <v>22</v>
      </c>
      <c r="L25" s="14" t="s">
        <v>34</v>
      </c>
      <c r="M25" s="14">
        <v>0.4</v>
      </c>
      <c r="N25" s="30" t="s">
        <v>19</v>
      </c>
      <c r="O25" s="30" t="s">
        <v>35</v>
      </c>
      <c r="P25" s="30" t="s">
        <v>17</v>
      </c>
      <c r="Q25" s="30" t="s">
        <v>16</v>
      </c>
      <c r="R25" s="30" t="s">
        <v>34</v>
      </c>
      <c r="S25" s="14"/>
      <c r="T25" s="14">
        <v>247654</v>
      </c>
      <c r="U25" s="14">
        <v>298251</v>
      </c>
      <c r="V25" s="14">
        <v>12699</v>
      </c>
      <c r="W25" s="14">
        <v>5957</v>
      </c>
      <c r="X25" s="14">
        <v>13403</v>
      </c>
      <c r="Y25" s="14">
        <f t="shared" si="1"/>
        <v>99062</v>
      </c>
      <c r="Z25" s="14">
        <f t="shared" si="2"/>
        <v>119300</v>
      </c>
      <c r="AA25" s="14">
        <f t="shared" si="3"/>
        <v>5080</v>
      </c>
      <c r="AB25" s="14">
        <f t="shared" si="4"/>
        <v>2383</v>
      </c>
      <c r="AC25" s="14">
        <f t="shared" si="5"/>
        <v>5361</v>
      </c>
      <c r="AD25" s="14" t="s">
        <v>13</v>
      </c>
      <c r="AE25" s="18">
        <f t="shared" si="9"/>
        <v>74574</v>
      </c>
      <c r="AF25" s="24">
        <f t="shared" si="6"/>
        <v>449417516</v>
      </c>
      <c r="AG25" s="2">
        <f t="shared" si="7"/>
        <v>5.871904455722192</v>
      </c>
      <c r="AH25" s="2" t="e">
        <f>ROUND((AE25/#REF!)*(0.98*#REF!),0)</f>
        <v>#REF!</v>
      </c>
      <c r="AI25" s="2">
        <f t="shared" si="8"/>
        <v>6</v>
      </c>
    </row>
    <row r="26" spans="1:35" ht="12.75">
      <c r="A26" s="14" t="s">
        <v>5</v>
      </c>
      <c r="B26" s="14">
        <v>21</v>
      </c>
      <c r="C26" s="14" t="s">
        <v>36</v>
      </c>
      <c r="D26" s="15" t="s">
        <v>16</v>
      </c>
      <c r="E26" s="15" t="s">
        <v>37</v>
      </c>
      <c r="F26" s="15" t="s">
        <v>37</v>
      </c>
      <c r="G26" s="14" t="s">
        <v>38</v>
      </c>
      <c r="H26" s="14">
        <f t="shared" si="0"/>
        <v>36109</v>
      </c>
      <c r="I26" s="14" t="s">
        <v>20</v>
      </c>
      <c r="J26" s="14">
        <v>557</v>
      </c>
      <c r="K26" s="15" t="s">
        <v>26</v>
      </c>
      <c r="L26" s="14" t="s">
        <v>12</v>
      </c>
      <c r="M26" s="14">
        <v>1</v>
      </c>
      <c r="N26" s="30" t="s">
        <v>38</v>
      </c>
      <c r="O26" s="30" t="s">
        <v>20</v>
      </c>
      <c r="P26" s="30" t="s">
        <v>37</v>
      </c>
      <c r="Q26" s="30" t="s">
        <v>16</v>
      </c>
      <c r="R26" s="30" t="s">
        <v>12</v>
      </c>
      <c r="S26" s="14"/>
      <c r="T26" s="14">
        <v>16301311</v>
      </c>
      <c r="U26" s="14">
        <v>11784129</v>
      </c>
      <c r="V26" s="14">
        <v>12882041</v>
      </c>
      <c r="W26" s="14">
        <v>15324336</v>
      </c>
      <c r="X26" s="14">
        <v>16866261</v>
      </c>
      <c r="Y26" s="14">
        <f t="shared" si="1"/>
        <v>16301311</v>
      </c>
      <c r="Z26" s="14">
        <f t="shared" si="2"/>
        <v>11784129</v>
      </c>
      <c r="AA26" s="14">
        <f t="shared" si="3"/>
        <v>12882041</v>
      </c>
      <c r="AB26" s="14">
        <f t="shared" si="4"/>
        <v>15324336</v>
      </c>
      <c r="AC26" s="14">
        <f t="shared" si="5"/>
        <v>16866261</v>
      </c>
      <c r="AD26" s="14" t="s">
        <v>13</v>
      </c>
      <c r="AE26" s="18">
        <f t="shared" si="9"/>
        <v>16163969</v>
      </c>
      <c r="AF26" s="24">
        <f t="shared" si="6"/>
        <v>449417516</v>
      </c>
      <c r="AG26" s="2">
        <f t="shared" si="7"/>
        <v>1272.7395820695604</v>
      </c>
      <c r="AH26" s="2" t="e">
        <f>ROUND((AE26/#REF!)*(0.98*#REF!),0)</f>
        <v>#REF!</v>
      </c>
      <c r="AI26" s="2">
        <f t="shared" si="8"/>
        <v>1273</v>
      </c>
    </row>
    <row r="27" spans="1:35" ht="12.75">
      <c r="A27" s="14" t="s">
        <v>5</v>
      </c>
      <c r="B27" s="14">
        <v>21</v>
      </c>
      <c r="C27" s="14" t="s">
        <v>36</v>
      </c>
      <c r="D27" s="15" t="s">
        <v>16</v>
      </c>
      <c r="E27" s="15" t="s">
        <v>37</v>
      </c>
      <c r="F27" s="15" t="s">
        <v>37</v>
      </c>
      <c r="G27" s="14" t="s">
        <v>38</v>
      </c>
      <c r="H27" s="14">
        <f t="shared" si="0"/>
        <v>36109</v>
      </c>
      <c r="I27" s="14" t="s">
        <v>25</v>
      </c>
      <c r="J27" s="14">
        <v>556</v>
      </c>
      <c r="K27" s="15" t="s">
        <v>26</v>
      </c>
      <c r="L27" s="14" t="s">
        <v>12</v>
      </c>
      <c r="M27" s="14">
        <v>1</v>
      </c>
      <c r="N27" s="30" t="s">
        <v>38</v>
      </c>
      <c r="O27" s="30" t="s">
        <v>25</v>
      </c>
      <c r="P27" s="30" t="s">
        <v>37</v>
      </c>
      <c r="Q27" s="30" t="s">
        <v>16</v>
      </c>
      <c r="R27" s="30" t="s">
        <v>12</v>
      </c>
      <c r="S27" s="14"/>
      <c r="T27" s="14">
        <v>13701750</v>
      </c>
      <c r="U27" s="14">
        <v>12718985</v>
      </c>
      <c r="V27" s="14">
        <v>12153707</v>
      </c>
      <c r="W27" s="14">
        <v>10909103</v>
      </c>
      <c r="X27" s="14">
        <v>12151210</v>
      </c>
      <c r="Y27" s="14">
        <f t="shared" si="1"/>
        <v>13701750</v>
      </c>
      <c r="Z27" s="14">
        <f t="shared" si="2"/>
        <v>12718985</v>
      </c>
      <c r="AA27" s="14">
        <f t="shared" si="3"/>
        <v>12153707</v>
      </c>
      <c r="AB27" s="14">
        <f t="shared" si="4"/>
        <v>10909103</v>
      </c>
      <c r="AC27" s="14">
        <f t="shared" si="5"/>
        <v>12151210</v>
      </c>
      <c r="AD27" s="14" t="s">
        <v>13</v>
      </c>
      <c r="AE27" s="18">
        <f t="shared" si="9"/>
        <v>12858147</v>
      </c>
      <c r="AF27" s="24">
        <f t="shared" si="6"/>
        <v>449417516</v>
      </c>
      <c r="AG27" s="2">
        <f t="shared" si="7"/>
        <v>1012.4414764077419</v>
      </c>
      <c r="AH27" s="2" t="e">
        <f>ROUND((AE27/#REF!)*(0.98*#REF!),0)</f>
        <v>#REF!</v>
      </c>
      <c r="AI27" s="2">
        <f t="shared" si="8"/>
        <v>1012</v>
      </c>
    </row>
    <row r="28" spans="1:35" ht="12.75">
      <c r="A28" s="14" t="s">
        <v>5</v>
      </c>
      <c r="B28" s="14">
        <v>21</v>
      </c>
      <c r="C28" s="14" t="s">
        <v>36</v>
      </c>
      <c r="D28" s="15" t="s">
        <v>16</v>
      </c>
      <c r="E28" s="15" t="s">
        <v>37</v>
      </c>
      <c r="F28" s="15" t="s">
        <v>37</v>
      </c>
      <c r="G28" s="14" t="s">
        <v>38</v>
      </c>
      <c r="H28" s="14">
        <f t="shared" si="0"/>
        <v>36109</v>
      </c>
      <c r="I28" s="14" t="s">
        <v>27</v>
      </c>
      <c r="J28" s="14">
        <v>557</v>
      </c>
      <c r="K28" s="15" t="s">
        <v>11</v>
      </c>
      <c r="L28" s="14" t="s">
        <v>12</v>
      </c>
      <c r="M28" s="14">
        <v>1</v>
      </c>
      <c r="N28" s="30" t="s">
        <v>38</v>
      </c>
      <c r="O28" s="30" t="s">
        <v>27</v>
      </c>
      <c r="P28" s="30" t="s">
        <v>37</v>
      </c>
      <c r="Q28" s="30" t="s">
        <v>16</v>
      </c>
      <c r="R28" s="30" t="s">
        <v>12</v>
      </c>
      <c r="S28" s="14"/>
      <c r="T28" s="14">
        <v>14145475</v>
      </c>
      <c r="U28" s="14">
        <v>14205890</v>
      </c>
      <c r="V28" s="14">
        <v>11198058</v>
      </c>
      <c r="W28" s="14">
        <v>13480576</v>
      </c>
      <c r="X28" s="14">
        <v>14338700</v>
      </c>
      <c r="Y28" s="14">
        <f t="shared" si="1"/>
        <v>14145475</v>
      </c>
      <c r="Z28" s="14">
        <f t="shared" si="2"/>
        <v>14205890</v>
      </c>
      <c r="AA28" s="14">
        <f t="shared" si="3"/>
        <v>11198058</v>
      </c>
      <c r="AB28" s="14">
        <f t="shared" si="4"/>
        <v>13480576</v>
      </c>
      <c r="AC28" s="14">
        <f t="shared" si="5"/>
        <v>14338700</v>
      </c>
      <c r="AD28" s="14" t="s">
        <v>13</v>
      </c>
      <c r="AE28" s="18">
        <f t="shared" si="9"/>
        <v>14230022</v>
      </c>
      <c r="AF28" s="24">
        <f t="shared" si="6"/>
        <v>449417516</v>
      </c>
      <c r="AG28" s="2">
        <f t="shared" si="7"/>
        <v>1120.461951710044</v>
      </c>
      <c r="AH28" s="2" t="e">
        <f>ROUND((AE28/#REF!)*(0.98*#REF!),0)</f>
        <v>#REF!</v>
      </c>
      <c r="AI28" s="2">
        <f t="shared" si="8"/>
        <v>1120</v>
      </c>
    </row>
    <row r="29" spans="1:35" ht="12.75">
      <c r="A29" s="14" t="s">
        <v>5</v>
      </c>
      <c r="B29" s="14">
        <v>21</v>
      </c>
      <c r="C29" s="14" t="s">
        <v>36</v>
      </c>
      <c r="D29" s="15" t="s">
        <v>16</v>
      </c>
      <c r="E29" s="15" t="s">
        <v>37</v>
      </c>
      <c r="F29" s="15" t="s">
        <v>37</v>
      </c>
      <c r="G29" s="14" t="s">
        <v>38</v>
      </c>
      <c r="H29" s="14">
        <f t="shared" si="0"/>
        <v>36109</v>
      </c>
      <c r="I29" s="14" t="s">
        <v>39</v>
      </c>
      <c r="J29" s="14">
        <v>556</v>
      </c>
      <c r="K29" s="15" t="s">
        <v>11</v>
      </c>
      <c r="L29" s="14" t="s">
        <v>12</v>
      </c>
      <c r="M29" s="14">
        <v>1</v>
      </c>
      <c r="N29" s="30" t="s">
        <v>38</v>
      </c>
      <c r="O29" s="30" t="s">
        <v>39</v>
      </c>
      <c r="P29" s="30" t="s">
        <v>37</v>
      </c>
      <c r="Q29" s="30" t="s">
        <v>16</v>
      </c>
      <c r="R29" s="30" t="s">
        <v>12</v>
      </c>
      <c r="S29" s="14"/>
      <c r="T29" s="14">
        <v>13554683</v>
      </c>
      <c r="U29" s="14">
        <v>11823037</v>
      </c>
      <c r="V29" s="14">
        <v>13133565</v>
      </c>
      <c r="W29" s="14">
        <v>13803814</v>
      </c>
      <c r="X29" s="14">
        <v>14351476</v>
      </c>
      <c r="Y29" s="14">
        <f t="shared" si="1"/>
        <v>13554683</v>
      </c>
      <c r="Z29" s="14">
        <f t="shared" si="2"/>
        <v>11823037</v>
      </c>
      <c r="AA29" s="14">
        <f t="shared" si="3"/>
        <v>13133565</v>
      </c>
      <c r="AB29" s="14">
        <f t="shared" si="4"/>
        <v>13803814</v>
      </c>
      <c r="AC29" s="14">
        <f t="shared" si="5"/>
        <v>14351476</v>
      </c>
      <c r="AD29" s="14" t="s">
        <v>13</v>
      </c>
      <c r="AE29" s="18">
        <f t="shared" si="9"/>
        <v>13903324</v>
      </c>
      <c r="AF29" s="24">
        <f t="shared" si="6"/>
        <v>449417516</v>
      </c>
      <c r="AG29" s="2">
        <f t="shared" si="7"/>
        <v>1094.7379803275846</v>
      </c>
      <c r="AH29" s="2" t="e">
        <f>ROUND((AE29/#REF!)*(0.98*#REF!),0)</f>
        <v>#REF!</v>
      </c>
      <c r="AI29" s="2">
        <f t="shared" si="8"/>
        <v>1095</v>
      </c>
    </row>
    <row r="30" spans="1:35" ht="12.75">
      <c r="A30" s="14" t="s">
        <v>5</v>
      </c>
      <c r="B30" s="14">
        <v>21</v>
      </c>
      <c r="C30" s="14" t="s">
        <v>40</v>
      </c>
      <c r="D30" s="15" t="s">
        <v>16</v>
      </c>
      <c r="E30" s="15" t="s">
        <v>252</v>
      </c>
      <c r="F30" s="15" t="s">
        <v>41</v>
      </c>
      <c r="G30" s="14" t="s">
        <v>42</v>
      </c>
      <c r="H30" s="14">
        <f t="shared" si="0"/>
        <v>36109</v>
      </c>
      <c r="I30" s="14" t="s">
        <v>20</v>
      </c>
      <c r="J30" s="14">
        <v>37.5</v>
      </c>
      <c r="K30" s="15" t="s">
        <v>11</v>
      </c>
      <c r="L30" s="14" t="s">
        <v>12</v>
      </c>
      <c r="M30" s="14">
        <v>1</v>
      </c>
      <c r="N30" s="30" t="s">
        <v>42</v>
      </c>
      <c r="O30" s="30" t="s">
        <v>20</v>
      </c>
      <c r="P30" s="30" t="s">
        <v>41</v>
      </c>
      <c r="Q30" s="30" t="s">
        <v>16</v>
      </c>
      <c r="R30" s="30" t="s">
        <v>12</v>
      </c>
      <c r="S30" s="14"/>
      <c r="T30" s="14">
        <v>239441</v>
      </c>
      <c r="U30" s="14">
        <v>357851</v>
      </c>
      <c r="V30" s="14">
        <v>0</v>
      </c>
      <c r="W30" s="17">
        <v>0</v>
      </c>
      <c r="X30" s="14">
        <v>0</v>
      </c>
      <c r="Y30" s="14">
        <f t="shared" si="1"/>
        <v>239441</v>
      </c>
      <c r="Z30" s="14">
        <f t="shared" si="2"/>
        <v>357851</v>
      </c>
      <c r="AA30" s="14">
        <f t="shared" si="3"/>
        <v>0</v>
      </c>
      <c r="AB30" s="14">
        <f t="shared" si="4"/>
        <v>0</v>
      </c>
      <c r="AC30" s="14">
        <f t="shared" si="5"/>
        <v>0</v>
      </c>
      <c r="AD30" s="14" t="s">
        <v>43</v>
      </c>
      <c r="AE30" s="18">
        <f t="shared" si="9"/>
        <v>199097</v>
      </c>
      <c r="AF30" s="24">
        <f t="shared" si="6"/>
        <v>449417516</v>
      </c>
      <c r="AG30" s="2">
        <f t="shared" si="7"/>
        <v>15.676758138505665</v>
      </c>
      <c r="AH30" s="2" t="e">
        <f>ROUND((AE30/#REF!)*(0.98*#REF!),0)</f>
        <v>#REF!</v>
      </c>
      <c r="AI30" s="2">
        <f t="shared" si="8"/>
        <v>16</v>
      </c>
    </row>
    <row r="31" spans="1:35" ht="12.75">
      <c r="A31" s="14" t="s">
        <v>5</v>
      </c>
      <c r="B31" s="14">
        <v>21</v>
      </c>
      <c r="C31" s="14" t="s">
        <v>40</v>
      </c>
      <c r="D31" s="15" t="s">
        <v>16</v>
      </c>
      <c r="E31" s="15" t="s">
        <v>252</v>
      </c>
      <c r="F31" s="15" t="s">
        <v>41</v>
      </c>
      <c r="G31" s="14" t="s">
        <v>42</v>
      </c>
      <c r="H31" s="14">
        <f t="shared" si="0"/>
        <v>36109</v>
      </c>
      <c r="I31" s="14" t="s">
        <v>25</v>
      </c>
      <c r="J31" s="14">
        <v>37.5</v>
      </c>
      <c r="K31" s="15" t="s">
        <v>11</v>
      </c>
      <c r="L31" s="14" t="s">
        <v>12</v>
      </c>
      <c r="M31" s="14">
        <v>1</v>
      </c>
      <c r="N31" s="30" t="s">
        <v>42</v>
      </c>
      <c r="O31" s="30" t="s">
        <v>25</v>
      </c>
      <c r="P31" s="30" t="s">
        <v>41</v>
      </c>
      <c r="Q31" s="30" t="s">
        <v>16</v>
      </c>
      <c r="R31" s="30" t="s">
        <v>12</v>
      </c>
      <c r="S31" s="14"/>
      <c r="T31" s="14">
        <v>236827</v>
      </c>
      <c r="U31" s="14">
        <v>364449</v>
      </c>
      <c r="V31" s="14">
        <v>0</v>
      </c>
      <c r="W31" s="17">
        <v>0</v>
      </c>
      <c r="X31" s="14">
        <v>0</v>
      </c>
      <c r="Y31" s="14">
        <f t="shared" si="1"/>
        <v>236827</v>
      </c>
      <c r="Z31" s="14">
        <f t="shared" si="2"/>
        <v>364449</v>
      </c>
      <c r="AA31" s="14">
        <f t="shared" si="3"/>
        <v>0</v>
      </c>
      <c r="AB31" s="14">
        <f t="shared" si="4"/>
        <v>0</v>
      </c>
      <c r="AC31" s="14">
        <f t="shared" si="5"/>
        <v>0</v>
      </c>
      <c r="AD31" s="14" t="s">
        <v>43</v>
      </c>
      <c r="AE31" s="18">
        <f t="shared" si="9"/>
        <v>200425</v>
      </c>
      <c r="AF31" s="24">
        <f t="shared" si="6"/>
        <v>449417516</v>
      </c>
      <c r="AG31" s="2">
        <f t="shared" si="7"/>
        <v>15.78132392708076</v>
      </c>
      <c r="AH31" s="2" t="e">
        <f>ROUND((AE31/#REF!)*(0.98*#REF!),0)</f>
        <v>#REF!</v>
      </c>
      <c r="AI31" s="2">
        <f t="shared" si="8"/>
        <v>16</v>
      </c>
    </row>
    <row r="32" spans="1:35" ht="12.75">
      <c r="A32" s="14" t="s">
        <v>5</v>
      </c>
      <c r="B32" s="14">
        <v>21</v>
      </c>
      <c r="C32" s="14" t="s">
        <v>40</v>
      </c>
      <c r="D32" s="15" t="s">
        <v>16</v>
      </c>
      <c r="E32" s="15" t="s">
        <v>252</v>
      </c>
      <c r="F32" s="15" t="s">
        <v>41</v>
      </c>
      <c r="G32" s="14" t="s">
        <v>42</v>
      </c>
      <c r="H32" s="14">
        <f t="shared" si="0"/>
        <v>36109</v>
      </c>
      <c r="I32" s="14" t="s">
        <v>27</v>
      </c>
      <c r="J32" s="14">
        <v>37.5</v>
      </c>
      <c r="K32" s="15" t="s">
        <v>11</v>
      </c>
      <c r="L32" s="14" t="s">
        <v>12</v>
      </c>
      <c r="M32" s="14">
        <v>1</v>
      </c>
      <c r="N32" s="30" t="s">
        <v>42</v>
      </c>
      <c r="O32" s="30" t="s">
        <v>27</v>
      </c>
      <c r="P32" s="30" t="s">
        <v>41</v>
      </c>
      <c r="Q32" s="30" t="s">
        <v>16</v>
      </c>
      <c r="R32" s="30" t="s">
        <v>12</v>
      </c>
      <c r="S32" s="14"/>
      <c r="T32" s="14">
        <v>176094</v>
      </c>
      <c r="U32" s="14">
        <v>290178</v>
      </c>
      <c r="V32" s="14">
        <v>0</v>
      </c>
      <c r="W32" s="17">
        <v>0</v>
      </c>
      <c r="X32" s="14">
        <v>0</v>
      </c>
      <c r="Y32" s="14">
        <f t="shared" si="1"/>
        <v>176094</v>
      </c>
      <c r="Z32" s="14">
        <f t="shared" si="2"/>
        <v>290178</v>
      </c>
      <c r="AA32" s="14">
        <f t="shared" si="3"/>
        <v>0</v>
      </c>
      <c r="AB32" s="14">
        <f t="shared" si="4"/>
        <v>0</v>
      </c>
      <c r="AC32" s="14">
        <f t="shared" si="5"/>
        <v>0</v>
      </c>
      <c r="AD32" s="14" t="s">
        <v>43</v>
      </c>
      <c r="AE32" s="18">
        <f t="shared" si="9"/>
        <v>155424</v>
      </c>
      <c r="AF32" s="24">
        <f t="shared" si="6"/>
        <v>449417516</v>
      </c>
      <c r="AG32" s="2">
        <f t="shared" si="7"/>
        <v>12.237976749620058</v>
      </c>
      <c r="AH32" s="2" t="e">
        <f>ROUND((AE32/#REF!)*(0.98*#REF!),0)</f>
        <v>#REF!</v>
      </c>
      <c r="AI32" s="2">
        <f t="shared" si="8"/>
        <v>12</v>
      </c>
    </row>
    <row r="33" spans="1:35" ht="12.75">
      <c r="A33" s="14" t="s">
        <v>5</v>
      </c>
      <c r="B33" s="14">
        <v>21</v>
      </c>
      <c r="C33" s="14" t="s">
        <v>40</v>
      </c>
      <c r="D33" s="15" t="s">
        <v>16</v>
      </c>
      <c r="E33" s="15" t="s">
        <v>41</v>
      </c>
      <c r="F33" s="15" t="s">
        <v>41</v>
      </c>
      <c r="G33" s="14" t="s">
        <v>42</v>
      </c>
      <c r="H33" s="14">
        <f t="shared" si="0"/>
        <v>36109</v>
      </c>
      <c r="I33" s="14" t="s">
        <v>39</v>
      </c>
      <c r="J33" s="14">
        <v>75</v>
      </c>
      <c r="K33" s="15" t="s">
        <v>11</v>
      </c>
      <c r="L33" s="14" t="s">
        <v>12</v>
      </c>
      <c r="M33" s="14">
        <v>1</v>
      </c>
      <c r="N33" s="30" t="s">
        <v>42</v>
      </c>
      <c r="O33" s="30" t="s">
        <v>39</v>
      </c>
      <c r="P33" s="30" t="s">
        <v>41</v>
      </c>
      <c r="Q33" s="30" t="s">
        <v>16</v>
      </c>
      <c r="R33" s="30" t="s">
        <v>12</v>
      </c>
      <c r="S33" s="14"/>
      <c r="T33" s="14">
        <v>1857180</v>
      </c>
      <c r="U33" s="14">
        <v>1285080</v>
      </c>
      <c r="V33" s="14">
        <v>1362763</v>
      </c>
      <c r="W33" s="14">
        <v>1310152</v>
      </c>
      <c r="X33" s="14">
        <v>1671384</v>
      </c>
      <c r="Y33" s="14">
        <f t="shared" si="1"/>
        <v>1857180</v>
      </c>
      <c r="Z33" s="14">
        <f t="shared" si="2"/>
        <v>1285080</v>
      </c>
      <c r="AA33" s="14">
        <f t="shared" si="3"/>
        <v>1362763</v>
      </c>
      <c r="AB33" s="14">
        <f t="shared" si="4"/>
        <v>1310152</v>
      </c>
      <c r="AC33" s="14">
        <f t="shared" si="5"/>
        <v>1671384</v>
      </c>
      <c r="AD33" s="14" t="s">
        <v>13</v>
      </c>
      <c r="AE33" s="18">
        <f t="shared" si="9"/>
        <v>1630442</v>
      </c>
      <c r="AF33" s="24">
        <f t="shared" si="6"/>
        <v>449417516</v>
      </c>
      <c r="AG33" s="2">
        <f t="shared" si="7"/>
        <v>128.3798595300856</v>
      </c>
      <c r="AH33" s="2" t="e">
        <f>ROUND((AE33/#REF!)*(0.98*#REF!),0)</f>
        <v>#REF!</v>
      </c>
      <c r="AI33" s="2">
        <f t="shared" si="8"/>
        <v>128</v>
      </c>
    </row>
    <row r="34" spans="1:35" ht="12.75">
      <c r="A34" s="14" t="s">
        <v>5</v>
      </c>
      <c r="B34" s="14">
        <v>21</v>
      </c>
      <c r="C34" s="14" t="s">
        <v>40</v>
      </c>
      <c r="D34" s="15" t="s">
        <v>16</v>
      </c>
      <c r="E34" s="15" t="s">
        <v>41</v>
      </c>
      <c r="F34" s="15" t="s">
        <v>41</v>
      </c>
      <c r="G34" s="14" t="s">
        <v>42</v>
      </c>
      <c r="H34" s="14">
        <f t="shared" si="0"/>
        <v>36109</v>
      </c>
      <c r="I34" s="14" t="s">
        <v>29</v>
      </c>
      <c r="J34" s="14">
        <v>114</v>
      </c>
      <c r="K34" s="15" t="s">
        <v>11</v>
      </c>
      <c r="L34" s="14" t="s">
        <v>12</v>
      </c>
      <c r="M34" s="14">
        <v>1</v>
      </c>
      <c r="N34" s="30" t="s">
        <v>42</v>
      </c>
      <c r="O34" s="30" t="s">
        <v>29</v>
      </c>
      <c r="P34" s="30" t="s">
        <v>41</v>
      </c>
      <c r="Q34" s="30" t="s">
        <v>16</v>
      </c>
      <c r="R34" s="30" t="s">
        <v>12</v>
      </c>
      <c r="S34" s="14"/>
      <c r="T34" s="14">
        <v>2430051</v>
      </c>
      <c r="U34" s="14">
        <v>2279765</v>
      </c>
      <c r="V34" s="14">
        <v>1356007</v>
      </c>
      <c r="W34" s="14">
        <v>2163034</v>
      </c>
      <c r="X34" s="14">
        <v>747028</v>
      </c>
      <c r="Y34" s="14">
        <f t="shared" si="1"/>
        <v>2430051</v>
      </c>
      <c r="Z34" s="14">
        <f t="shared" si="2"/>
        <v>2279765</v>
      </c>
      <c r="AA34" s="14">
        <f t="shared" si="3"/>
        <v>1356007</v>
      </c>
      <c r="AB34" s="14">
        <f t="shared" si="4"/>
        <v>2163034</v>
      </c>
      <c r="AC34" s="14">
        <f t="shared" si="5"/>
        <v>747028</v>
      </c>
      <c r="AD34" s="14" t="s">
        <v>13</v>
      </c>
      <c r="AE34" s="18">
        <f t="shared" si="9"/>
        <v>2290950</v>
      </c>
      <c r="AF34" s="24">
        <f t="shared" si="6"/>
        <v>449417516</v>
      </c>
      <c r="AG34" s="2">
        <f t="shared" si="7"/>
        <v>180.3877961868313</v>
      </c>
      <c r="AH34" s="2" t="e">
        <f>ROUND((AE34/#REF!)*(0.98*#REF!),0)</f>
        <v>#REF!</v>
      </c>
      <c r="AI34" s="2">
        <f t="shared" si="8"/>
        <v>180</v>
      </c>
    </row>
    <row r="35" spans="1:35" ht="12.75">
      <c r="A35" s="14" t="s">
        <v>5</v>
      </c>
      <c r="B35" s="14">
        <v>21</v>
      </c>
      <c r="C35" s="14" t="s">
        <v>44</v>
      </c>
      <c r="D35" s="15" t="s">
        <v>16</v>
      </c>
      <c r="E35" s="15" t="s">
        <v>253</v>
      </c>
      <c r="F35" s="15" t="s">
        <v>45</v>
      </c>
      <c r="G35" s="14" t="s">
        <v>46</v>
      </c>
      <c r="H35" s="14">
        <f t="shared" si="0"/>
        <v>36109</v>
      </c>
      <c r="I35" s="14" t="s">
        <v>27</v>
      </c>
      <c r="J35" s="14">
        <v>37.5</v>
      </c>
      <c r="K35" s="15" t="s">
        <v>11</v>
      </c>
      <c r="L35" s="14" t="s">
        <v>12</v>
      </c>
      <c r="M35" s="14">
        <v>1</v>
      </c>
      <c r="N35" s="30" t="s">
        <v>46</v>
      </c>
      <c r="O35" s="30" t="s">
        <v>27</v>
      </c>
      <c r="P35" s="30" t="s">
        <v>45</v>
      </c>
      <c r="Q35" s="30" t="s">
        <v>16</v>
      </c>
      <c r="R35" s="30" t="s">
        <v>12</v>
      </c>
      <c r="S35" s="14"/>
      <c r="T35" s="14">
        <v>655295</v>
      </c>
      <c r="U35" s="14">
        <v>0</v>
      </c>
      <c r="V35" s="14">
        <v>0</v>
      </c>
      <c r="W35" s="17">
        <v>0</v>
      </c>
      <c r="X35" s="14">
        <v>0</v>
      </c>
      <c r="Y35" s="14">
        <f t="shared" si="1"/>
        <v>655295</v>
      </c>
      <c r="Z35" s="14">
        <f t="shared" si="2"/>
        <v>0</v>
      </c>
      <c r="AA35" s="14">
        <f t="shared" si="3"/>
        <v>0</v>
      </c>
      <c r="AB35" s="14">
        <f t="shared" si="4"/>
        <v>0</v>
      </c>
      <c r="AC35" s="14">
        <f t="shared" si="5"/>
        <v>0</v>
      </c>
      <c r="AD35" s="14" t="s">
        <v>43</v>
      </c>
      <c r="AE35" s="18">
        <f t="shared" si="9"/>
        <v>218432</v>
      </c>
      <c r="AF35" s="24">
        <f t="shared" si="6"/>
        <v>449417516</v>
      </c>
      <c r="AG35" s="2">
        <f t="shared" si="7"/>
        <v>17.199182477435972</v>
      </c>
      <c r="AH35" s="2" t="e">
        <f>ROUND((AE35/#REF!)*(0.98*#REF!),0)</f>
        <v>#REF!</v>
      </c>
      <c r="AI35" s="2">
        <f t="shared" si="8"/>
        <v>17</v>
      </c>
    </row>
    <row r="36" spans="1:35" ht="12.75">
      <c r="A36" s="14" t="s">
        <v>5</v>
      </c>
      <c r="B36" s="14">
        <v>21</v>
      </c>
      <c r="C36" s="14" t="s">
        <v>47</v>
      </c>
      <c r="D36" s="15" t="s">
        <v>16</v>
      </c>
      <c r="E36" s="15" t="s">
        <v>48</v>
      </c>
      <c r="F36" s="15" t="s">
        <v>48</v>
      </c>
      <c r="G36" s="14" t="s">
        <v>49</v>
      </c>
      <c r="H36" s="14">
        <f t="shared" si="0"/>
        <v>36109</v>
      </c>
      <c r="I36" s="14" t="s">
        <v>20</v>
      </c>
      <c r="J36" s="14">
        <v>31.3</v>
      </c>
      <c r="K36" s="15" t="s">
        <v>11</v>
      </c>
      <c r="L36" s="14" t="s">
        <v>34</v>
      </c>
      <c r="M36" s="14">
        <v>0.6</v>
      </c>
      <c r="N36" s="30" t="s">
        <v>49</v>
      </c>
      <c r="O36" s="30" t="s">
        <v>20</v>
      </c>
      <c r="P36" s="30" t="s">
        <v>48</v>
      </c>
      <c r="Q36" s="30" t="s">
        <v>16</v>
      </c>
      <c r="R36" s="30" t="s">
        <v>34</v>
      </c>
      <c r="S36" s="14"/>
      <c r="T36" s="14">
        <v>1402</v>
      </c>
      <c r="U36" s="14">
        <v>0</v>
      </c>
      <c r="V36" s="14">
        <v>0</v>
      </c>
      <c r="W36" s="17">
        <v>0</v>
      </c>
      <c r="X36" s="14">
        <v>0</v>
      </c>
      <c r="Y36" s="14">
        <f t="shared" si="1"/>
        <v>841</v>
      </c>
      <c r="Z36" s="14">
        <f t="shared" si="2"/>
        <v>0</v>
      </c>
      <c r="AA36" s="14">
        <f t="shared" si="3"/>
        <v>0</v>
      </c>
      <c r="AB36" s="14">
        <f t="shared" si="4"/>
        <v>0</v>
      </c>
      <c r="AC36" s="14">
        <f t="shared" si="5"/>
        <v>0</v>
      </c>
      <c r="AD36" s="14" t="s">
        <v>43</v>
      </c>
      <c r="AE36" s="18">
        <f t="shared" si="9"/>
        <v>280</v>
      </c>
      <c r="AF36" s="24">
        <f t="shared" si="6"/>
        <v>449417516</v>
      </c>
      <c r="AG36" s="2">
        <f t="shared" si="7"/>
        <v>0.0220470036152307</v>
      </c>
      <c r="AH36" s="2" t="e">
        <f>ROUND((AE36/#REF!)*(0.98*#REF!),0)</f>
        <v>#REF!</v>
      </c>
      <c r="AI36" s="2">
        <f t="shared" si="8"/>
        <v>0</v>
      </c>
    </row>
    <row r="37" spans="1:35" ht="12.75">
      <c r="A37" s="14" t="s">
        <v>5</v>
      </c>
      <c r="B37" s="14">
        <v>21</v>
      </c>
      <c r="C37" s="14" t="s">
        <v>47</v>
      </c>
      <c r="D37" s="15" t="s">
        <v>16</v>
      </c>
      <c r="E37" s="15" t="s">
        <v>48</v>
      </c>
      <c r="F37" s="15" t="s">
        <v>48</v>
      </c>
      <c r="G37" s="14" t="s">
        <v>49</v>
      </c>
      <c r="H37" s="14">
        <f t="shared" si="0"/>
        <v>36109</v>
      </c>
      <c r="I37" s="14" t="s">
        <v>25</v>
      </c>
      <c r="J37" s="14">
        <v>31.3</v>
      </c>
      <c r="K37" s="15" t="s">
        <v>11</v>
      </c>
      <c r="L37" s="14" t="s">
        <v>34</v>
      </c>
      <c r="M37" s="14">
        <v>0.6</v>
      </c>
      <c r="N37" s="30" t="s">
        <v>49</v>
      </c>
      <c r="O37" s="30" t="s">
        <v>25</v>
      </c>
      <c r="P37" s="30" t="s">
        <v>48</v>
      </c>
      <c r="Q37" s="30" t="s">
        <v>16</v>
      </c>
      <c r="R37" s="30" t="s">
        <v>34</v>
      </c>
      <c r="S37" s="14"/>
      <c r="T37" s="14">
        <v>1381</v>
      </c>
      <c r="U37" s="14">
        <v>0</v>
      </c>
      <c r="V37" s="14">
        <v>0</v>
      </c>
      <c r="W37" s="17">
        <v>0</v>
      </c>
      <c r="X37" s="14">
        <v>0</v>
      </c>
      <c r="Y37" s="14">
        <f t="shared" si="1"/>
        <v>829</v>
      </c>
      <c r="Z37" s="14">
        <f t="shared" si="2"/>
        <v>0</v>
      </c>
      <c r="AA37" s="14">
        <f t="shared" si="3"/>
        <v>0</v>
      </c>
      <c r="AB37" s="14">
        <f t="shared" si="4"/>
        <v>0</v>
      </c>
      <c r="AC37" s="14">
        <f t="shared" si="5"/>
        <v>0</v>
      </c>
      <c r="AD37" s="14" t="s">
        <v>43</v>
      </c>
      <c r="AE37" s="18">
        <f t="shared" si="9"/>
        <v>276</v>
      </c>
      <c r="AF37" s="24">
        <f t="shared" si="6"/>
        <v>449417516</v>
      </c>
      <c r="AG37" s="2">
        <f t="shared" si="7"/>
        <v>0.021732046420727402</v>
      </c>
      <c r="AH37" s="2" t="e">
        <f>ROUND((AE37/#REF!)*(0.98*#REF!),0)</f>
        <v>#REF!</v>
      </c>
      <c r="AI37" s="2">
        <f t="shared" si="8"/>
        <v>0</v>
      </c>
    </row>
    <row r="38" spans="1:35" ht="12.75">
      <c r="A38" s="14" t="s">
        <v>5</v>
      </c>
      <c r="B38" s="14">
        <v>21</v>
      </c>
      <c r="C38" s="14" t="s">
        <v>47</v>
      </c>
      <c r="D38" s="15" t="s">
        <v>16</v>
      </c>
      <c r="E38" s="15" t="s">
        <v>48</v>
      </c>
      <c r="F38" s="15" t="s">
        <v>48</v>
      </c>
      <c r="G38" s="14" t="s">
        <v>49</v>
      </c>
      <c r="H38" s="14">
        <f t="shared" si="0"/>
        <v>36109</v>
      </c>
      <c r="I38" s="14" t="s">
        <v>27</v>
      </c>
      <c r="J38" s="14">
        <v>31.3</v>
      </c>
      <c r="K38" s="15" t="s">
        <v>11</v>
      </c>
      <c r="L38" s="14" t="s">
        <v>34</v>
      </c>
      <c r="M38" s="14">
        <v>0.6</v>
      </c>
      <c r="N38" s="30" t="s">
        <v>49</v>
      </c>
      <c r="O38" s="30" t="s">
        <v>27</v>
      </c>
      <c r="P38" s="30" t="s">
        <v>48</v>
      </c>
      <c r="Q38" s="30" t="s">
        <v>16</v>
      </c>
      <c r="R38" s="30" t="s">
        <v>34</v>
      </c>
      <c r="S38" s="14"/>
      <c r="T38" s="14">
        <v>1462</v>
      </c>
      <c r="U38" s="14">
        <v>0</v>
      </c>
      <c r="V38" s="14">
        <v>0</v>
      </c>
      <c r="W38" s="17">
        <v>0</v>
      </c>
      <c r="X38" s="14">
        <v>0</v>
      </c>
      <c r="Y38" s="14">
        <f t="shared" si="1"/>
        <v>877</v>
      </c>
      <c r="Z38" s="14">
        <f t="shared" si="2"/>
        <v>0</v>
      </c>
      <c r="AA38" s="14">
        <f t="shared" si="3"/>
        <v>0</v>
      </c>
      <c r="AB38" s="14">
        <f t="shared" si="4"/>
        <v>0</v>
      </c>
      <c r="AC38" s="14">
        <f t="shared" si="5"/>
        <v>0</v>
      </c>
      <c r="AD38" s="14" t="s">
        <v>43</v>
      </c>
      <c r="AE38" s="18">
        <f t="shared" si="9"/>
        <v>292</v>
      </c>
      <c r="AF38" s="24">
        <f t="shared" si="6"/>
        <v>449417516</v>
      </c>
      <c r="AG38" s="2">
        <f t="shared" si="7"/>
        <v>0.022991875198740585</v>
      </c>
      <c r="AH38" s="2" t="e">
        <f>ROUND((AE38/#REF!)*(0.98*#REF!),0)</f>
        <v>#REF!</v>
      </c>
      <c r="AI38" s="2">
        <f t="shared" si="8"/>
        <v>0</v>
      </c>
    </row>
    <row r="39" spans="1:35" ht="12.75">
      <c r="A39" s="14" t="s">
        <v>5</v>
      </c>
      <c r="B39" s="14">
        <v>21</v>
      </c>
      <c r="C39" s="14" t="s">
        <v>47</v>
      </c>
      <c r="D39" s="15" t="s">
        <v>16</v>
      </c>
      <c r="E39" s="15" t="s">
        <v>48</v>
      </c>
      <c r="F39" s="15" t="s">
        <v>48</v>
      </c>
      <c r="G39" s="14" t="s">
        <v>49</v>
      </c>
      <c r="H39" s="14">
        <f t="shared" si="0"/>
        <v>36109</v>
      </c>
      <c r="I39" s="14" t="s">
        <v>39</v>
      </c>
      <c r="J39" s="14">
        <v>31.3</v>
      </c>
      <c r="K39" s="15" t="s">
        <v>11</v>
      </c>
      <c r="L39" s="14" t="s">
        <v>34</v>
      </c>
      <c r="M39" s="14">
        <v>0.6</v>
      </c>
      <c r="N39" s="30" t="s">
        <v>49</v>
      </c>
      <c r="O39" s="30" t="s">
        <v>39</v>
      </c>
      <c r="P39" s="30" t="s">
        <v>48</v>
      </c>
      <c r="Q39" s="30" t="s">
        <v>16</v>
      </c>
      <c r="R39" s="30" t="s">
        <v>34</v>
      </c>
      <c r="S39" s="14"/>
      <c r="T39" s="14">
        <v>1211</v>
      </c>
      <c r="U39" s="14">
        <v>0</v>
      </c>
      <c r="V39" s="14">
        <v>0</v>
      </c>
      <c r="W39" s="17">
        <v>0</v>
      </c>
      <c r="X39" s="14">
        <v>0</v>
      </c>
      <c r="Y39" s="14">
        <f t="shared" si="1"/>
        <v>727</v>
      </c>
      <c r="Z39" s="14">
        <f t="shared" si="2"/>
        <v>0</v>
      </c>
      <c r="AA39" s="14">
        <f t="shared" si="3"/>
        <v>0</v>
      </c>
      <c r="AB39" s="14">
        <f t="shared" si="4"/>
        <v>0</v>
      </c>
      <c r="AC39" s="14">
        <f t="shared" si="5"/>
        <v>0</v>
      </c>
      <c r="AD39" s="14" t="s">
        <v>43</v>
      </c>
      <c r="AE39" s="18">
        <f t="shared" si="9"/>
        <v>242</v>
      </c>
      <c r="AF39" s="24">
        <f t="shared" si="6"/>
        <v>449417516</v>
      </c>
      <c r="AG39" s="2">
        <f t="shared" si="7"/>
        <v>0.019054910267449387</v>
      </c>
      <c r="AH39" s="2" t="e">
        <f>ROUND((AE39/#REF!)*(0.98*#REF!),0)</f>
        <v>#REF!</v>
      </c>
      <c r="AI39" s="2">
        <f t="shared" si="8"/>
        <v>0</v>
      </c>
    </row>
    <row r="40" spans="1:35" ht="12.75">
      <c r="A40" s="14" t="s">
        <v>5</v>
      </c>
      <c r="B40" s="14">
        <v>21</v>
      </c>
      <c r="C40" s="14" t="s">
        <v>47</v>
      </c>
      <c r="D40" s="15" t="s">
        <v>16</v>
      </c>
      <c r="E40" s="15" t="s">
        <v>48</v>
      </c>
      <c r="F40" s="15" t="s">
        <v>48</v>
      </c>
      <c r="G40" s="14" t="s">
        <v>49</v>
      </c>
      <c r="H40" s="14">
        <f t="shared" si="0"/>
        <v>36109</v>
      </c>
      <c r="I40" s="14" t="s">
        <v>29</v>
      </c>
      <c r="J40" s="14">
        <v>75</v>
      </c>
      <c r="K40" s="15" t="s">
        <v>11</v>
      </c>
      <c r="L40" s="14" t="s">
        <v>12</v>
      </c>
      <c r="M40" s="14">
        <v>1</v>
      </c>
      <c r="N40" s="30" t="s">
        <v>49</v>
      </c>
      <c r="O40" s="30" t="s">
        <v>29</v>
      </c>
      <c r="P40" s="30" t="s">
        <v>48</v>
      </c>
      <c r="Q40" s="30" t="s">
        <v>16</v>
      </c>
      <c r="R40" s="30" t="s">
        <v>12</v>
      </c>
      <c r="S40" s="14"/>
      <c r="T40" s="14">
        <v>1798278</v>
      </c>
      <c r="U40" s="14">
        <v>2017609</v>
      </c>
      <c r="V40" s="14">
        <v>1377268</v>
      </c>
      <c r="W40" s="14">
        <v>1019379</v>
      </c>
      <c r="X40" s="14">
        <v>1654269</v>
      </c>
      <c r="Y40" s="14">
        <f t="shared" si="1"/>
        <v>1798278</v>
      </c>
      <c r="Z40" s="14">
        <f t="shared" si="2"/>
        <v>2017609</v>
      </c>
      <c r="AA40" s="14">
        <f t="shared" si="3"/>
        <v>1377268</v>
      </c>
      <c r="AB40" s="14">
        <f t="shared" si="4"/>
        <v>1019379</v>
      </c>
      <c r="AC40" s="14">
        <f t="shared" si="5"/>
        <v>1654269</v>
      </c>
      <c r="AD40" s="14" t="s">
        <v>13</v>
      </c>
      <c r="AE40" s="18">
        <f t="shared" si="9"/>
        <v>1823385</v>
      </c>
      <c r="AF40" s="24">
        <f t="shared" si="6"/>
        <v>449417516</v>
      </c>
      <c r="AG40" s="2">
        <f t="shared" si="7"/>
        <v>143.57205602484794</v>
      </c>
      <c r="AH40" s="2" t="e">
        <f>ROUND((AE40/#REF!)*(0.98*#REF!),0)</f>
        <v>#REF!</v>
      </c>
      <c r="AI40" s="2">
        <f t="shared" si="8"/>
        <v>144</v>
      </c>
    </row>
    <row r="41" spans="1:35" ht="12.75">
      <c r="A41" s="14" t="s">
        <v>5</v>
      </c>
      <c r="B41" s="14">
        <v>21</v>
      </c>
      <c r="C41" s="14" t="s">
        <v>50</v>
      </c>
      <c r="D41" s="15" t="s">
        <v>16</v>
      </c>
      <c r="E41" s="15" t="s">
        <v>51</v>
      </c>
      <c r="F41" s="15" t="s">
        <v>51</v>
      </c>
      <c r="G41" s="14" t="s">
        <v>52</v>
      </c>
      <c r="H41" s="14">
        <f t="shared" si="0"/>
        <v>36109</v>
      </c>
      <c r="I41" s="14" t="s">
        <v>39</v>
      </c>
      <c r="J41" s="14">
        <v>163</v>
      </c>
      <c r="K41" s="15" t="s">
        <v>11</v>
      </c>
      <c r="L41" s="14" t="s">
        <v>12</v>
      </c>
      <c r="M41" s="14">
        <v>1</v>
      </c>
      <c r="N41" s="30" t="s">
        <v>52</v>
      </c>
      <c r="O41" s="30" t="s">
        <v>39</v>
      </c>
      <c r="P41" s="30" t="s">
        <v>51</v>
      </c>
      <c r="Q41" s="30" t="s">
        <v>16</v>
      </c>
      <c r="R41" s="30" t="s">
        <v>12</v>
      </c>
      <c r="S41" s="14"/>
      <c r="T41" s="14">
        <v>4306466</v>
      </c>
      <c r="U41" s="14">
        <v>4860811</v>
      </c>
      <c r="V41" s="14">
        <v>4190615</v>
      </c>
      <c r="W41" s="14">
        <v>3952170</v>
      </c>
      <c r="X41" s="14">
        <v>4635921</v>
      </c>
      <c r="Y41" s="14">
        <f t="shared" si="1"/>
        <v>4306466</v>
      </c>
      <c r="Z41" s="14">
        <f t="shared" si="2"/>
        <v>4860811</v>
      </c>
      <c r="AA41" s="14">
        <f t="shared" si="3"/>
        <v>4190615</v>
      </c>
      <c r="AB41" s="14">
        <f t="shared" si="4"/>
        <v>3952170</v>
      </c>
      <c r="AC41" s="14">
        <f t="shared" si="5"/>
        <v>4635921</v>
      </c>
      <c r="AD41" s="14" t="s">
        <v>13</v>
      </c>
      <c r="AE41" s="18">
        <f t="shared" si="9"/>
        <v>4601066</v>
      </c>
      <c r="AF41" s="24">
        <f t="shared" si="6"/>
        <v>449417516</v>
      </c>
      <c r="AG41" s="2">
        <f t="shared" si="7"/>
        <v>362.28470977112516</v>
      </c>
      <c r="AH41" s="2" t="e">
        <f>ROUND((AE41/#REF!)*(0.98*#REF!),0)</f>
        <v>#REF!</v>
      </c>
      <c r="AI41" s="2">
        <f t="shared" si="8"/>
        <v>362</v>
      </c>
    </row>
    <row r="42" spans="1:35" ht="12.75">
      <c r="A42" s="14" t="s">
        <v>5</v>
      </c>
      <c r="B42" s="14">
        <v>21</v>
      </c>
      <c r="C42" s="14" t="s">
        <v>50</v>
      </c>
      <c r="D42" s="15" t="s">
        <v>16</v>
      </c>
      <c r="E42" s="15" t="s">
        <v>51</v>
      </c>
      <c r="F42" s="15" t="s">
        <v>51</v>
      </c>
      <c r="G42" s="14" t="s">
        <v>52</v>
      </c>
      <c r="H42" s="14">
        <f t="shared" si="0"/>
        <v>36109</v>
      </c>
      <c r="I42" s="14" t="s">
        <v>29</v>
      </c>
      <c r="J42" s="14">
        <v>209</v>
      </c>
      <c r="K42" s="15" t="s">
        <v>11</v>
      </c>
      <c r="L42" s="14" t="s">
        <v>12</v>
      </c>
      <c r="M42" s="14">
        <v>1</v>
      </c>
      <c r="N42" s="30" t="s">
        <v>52</v>
      </c>
      <c r="O42" s="30" t="s">
        <v>29</v>
      </c>
      <c r="P42" s="30" t="s">
        <v>51</v>
      </c>
      <c r="Q42" s="30" t="s">
        <v>16</v>
      </c>
      <c r="R42" s="30" t="s">
        <v>12</v>
      </c>
      <c r="S42" s="14"/>
      <c r="T42" s="14">
        <v>5454042</v>
      </c>
      <c r="U42" s="14">
        <v>4845874</v>
      </c>
      <c r="V42" s="14">
        <v>4659200</v>
      </c>
      <c r="W42" s="14">
        <v>3102624</v>
      </c>
      <c r="X42" s="14">
        <v>4651116</v>
      </c>
      <c r="Y42" s="14">
        <f t="shared" si="1"/>
        <v>5454042</v>
      </c>
      <c r="Z42" s="14">
        <f t="shared" si="2"/>
        <v>4845874</v>
      </c>
      <c r="AA42" s="14">
        <f t="shared" si="3"/>
        <v>4659200</v>
      </c>
      <c r="AB42" s="14">
        <f t="shared" si="4"/>
        <v>3102624</v>
      </c>
      <c r="AC42" s="14">
        <f t="shared" si="5"/>
        <v>4651116</v>
      </c>
      <c r="AD42" s="14" t="s">
        <v>13</v>
      </c>
      <c r="AE42" s="18">
        <f t="shared" si="9"/>
        <v>4986372</v>
      </c>
      <c r="AF42" s="24">
        <f t="shared" si="6"/>
        <v>449417516</v>
      </c>
      <c r="AG42" s="2">
        <f t="shared" si="7"/>
        <v>392.62343396744683</v>
      </c>
      <c r="AH42" s="2" t="e">
        <f>ROUND((AE42/#REF!)*(0.98*#REF!),0)</f>
        <v>#REF!</v>
      </c>
      <c r="AI42" s="2">
        <f t="shared" si="8"/>
        <v>393</v>
      </c>
    </row>
    <row r="43" spans="1:35" ht="12.75">
      <c r="A43" s="14" t="s">
        <v>5</v>
      </c>
      <c r="B43" s="14">
        <v>21</v>
      </c>
      <c r="C43" s="14" t="s">
        <v>50</v>
      </c>
      <c r="D43" s="15" t="s">
        <v>16</v>
      </c>
      <c r="E43" s="15" t="s">
        <v>51</v>
      </c>
      <c r="F43" s="15" t="s">
        <v>51</v>
      </c>
      <c r="G43" s="14" t="s">
        <v>52</v>
      </c>
      <c r="H43" s="14">
        <f t="shared" si="0"/>
        <v>36109</v>
      </c>
      <c r="I43" s="14" t="s">
        <v>31</v>
      </c>
      <c r="J43" s="14">
        <v>272</v>
      </c>
      <c r="K43" s="15" t="s">
        <v>26</v>
      </c>
      <c r="L43" s="14" t="s">
        <v>12</v>
      </c>
      <c r="M43" s="14">
        <v>1</v>
      </c>
      <c r="N43" s="30" t="s">
        <v>52</v>
      </c>
      <c r="O43" s="30" t="s">
        <v>31</v>
      </c>
      <c r="P43" s="30" t="s">
        <v>51</v>
      </c>
      <c r="Q43" s="30" t="s">
        <v>16</v>
      </c>
      <c r="R43" s="30" t="s">
        <v>12</v>
      </c>
      <c r="S43" s="14"/>
      <c r="T43" s="14">
        <v>6449820</v>
      </c>
      <c r="U43" s="14">
        <v>1051221</v>
      </c>
      <c r="V43" s="14">
        <v>6309480</v>
      </c>
      <c r="W43" s="14">
        <v>5779788</v>
      </c>
      <c r="X43" s="14">
        <v>7102829</v>
      </c>
      <c r="Y43" s="14">
        <f t="shared" si="1"/>
        <v>6449820</v>
      </c>
      <c r="Z43" s="14">
        <f t="shared" si="2"/>
        <v>1051221</v>
      </c>
      <c r="AA43" s="14">
        <f t="shared" si="3"/>
        <v>6309480</v>
      </c>
      <c r="AB43" s="14">
        <f t="shared" si="4"/>
        <v>5779788</v>
      </c>
      <c r="AC43" s="14">
        <f t="shared" si="5"/>
        <v>7102829</v>
      </c>
      <c r="AD43" s="14" t="s">
        <v>13</v>
      </c>
      <c r="AE43" s="18">
        <f t="shared" si="9"/>
        <v>6620710</v>
      </c>
      <c r="AF43" s="24">
        <f t="shared" si="6"/>
        <v>449417516</v>
      </c>
      <c r="AG43" s="2">
        <f t="shared" si="7"/>
        <v>521.3100618049788</v>
      </c>
      <c r="AH43" s="2" t="e">
        <f>ROUND((AE43/#REF!)*(0.98*#REF!),0)</f>
        <v>#REF!</v>
      </c>
      <c r="AI43" s="2">
        <f t="shared" si="8"/>
        <v>521</v>
      </c>
    </row>
    <row r="44" spans="1:35" ht="12.75">
      <c r="A44" s="14" t="s">
        <v>5</v>
      </c>
      <c r="B44" s="14">
        <v>21</v>
      </c>
      <c r="C44" s="14" t="s">
        <v>50</v>
      </c>
      <c r="D44" s="15" t="s">
        <v>16</v>
      </c>
      <c r="E44" s="15" t="s">
        <v>53</v>
      </c>
      <c r="F44" s="15" t="s">
        <v>53</v>
      </c>
      <c r="G44" s="14" t="s">
        <v>54</v>
      </c>
      <c r="H44" s="14">
        <f t="shared" si="0"/>
        <v>36109</v>
      </c>
      <c r="I44" s="14" t="s">
        <v>20</v>
      </c>
      <c r="J44" s="14">
        <v>356</v>
      </c>
      <c r="K44" s="15" t="s">
        <v>26</v>
      </c>
      <c r="L44" s="14" t="s">
        <v>12</v>
      </c>
      <c r="M44" s="14">
        <v>1</v>
      </c>
      <c r="N44" s="30" t="s">
        <v>54</v>
      </c>
      <c r="O44" s="30" t="s">
        <v>20</v>
      </c>
      <c r="P44" s="30" t="s">
        <v>53</v>
      </c>
      <c r="Q44" s="30" t="s">
        <v>16</v>
      </c>
      <c r="R44" s="30" t="s">
        <v>12</v>
      </c>
      <c r="S44" s="14"/>
      <c r="T44" s="14">
        <v>10036033</v>
      </c>
      <c r="U44" s="14">
        <v>9328134</v>
      </c>
      <c r="V44" s="14">
        <v>7734836</v>
      </c>
      <c r="W44" s="14">
        <v>7736229</v>
      </c>
      <c r="X44" s="14">
        <v>7956622</v>
      </c>
      <c r="Y44" s="14">
        <f t="shared" si="1"/>
        <v>10036033</v>
      </c>
      <c r="Z44" s="14">
        <f t="shared" si="2"/>
        <v>9328134</v>
      </c>
      <c r="AA44" s="14">
        <f t="shared" si="3"/>
        <v>7734836</v>
      </c>
      <c r="AB44" s="14">
        <f t="shared" si="4"/>
        <v>7736229</v>
      </c>
      <c r="AC44" s="14">
        <f t="shared" si="5"/>
        <v>7956622</v>
      </c>
      <c r="AD44" s="14" t="s">
        <v>13</v>
      </c>
      <c r="AE44" s="18">
        <f t="shared" si="9"/>
        <v>9106930</v>
      </c>
      <c r="AF44" s="24">
        <f t="shared" si="6"/>
        <v>449417516</v>
      </c>
      <c r="AG44" s="2">
        <f t="shared" si="7"/>
        <v>717.0732808344746</v>
      </c>
      <c r="AH44" s="2" t="e">
        <f>ROUND((AE44/#REF!)*(0.98*#REF!),0)</f>
        <v>#REF!</v>
      </c>
      <c r="AI44" s="2">
        <f t="shared" si="8"/>
        <v>717</v>
      </c>
    </row>
    <row r="45" spans="1:35" ht="12.75">
      <c r="A45" s="14" t="s">
        <v>5</v>
      </c>
      <c r="B45" s="14">
        <v>21</v>
      </c>
      <c r="C45" s="14" t="s">
        <v>50</v>
      </c>
      <c r="D45" s="15" t="s">
        <v>16</v>
      </c>
      <c r="E45" s="15" t="s">
        <v>53</v>
      </c>
      <c r="F45" s="15" t="s">
        <v>53</v>
      </c>
      <c r="G45" s="14" t="s">
        <v>54</v>
      </c>
      <c r="H45" s="14">
        <f t="shared" si="0"/>
        <v>36109</v>
      </c>
      <c r="I45" s="14" t="s">
        <v>25</v>
      </c>
      <c r="J45" s="14">
        <v>356</v>
      </c>
      <c r="K45" s="15" t="s">
        <v>26</v>
      </c>
      <c r="L45" s="14" t="s">
        <v>12</v>
      </c>
      <c r="M45" s="14">
        <v>1</v>
      </c>
      <c r="N45" s="30" t="s">
        <v>54</v>
      </c>
      <c r="O45" s="30" t="s">
        <v>25</v>
      </c>
      <c r="P45" s="30" t="s">
        <v>53</v>
      </c>
      <c r="Q45" s="30" t="s">
        <v>16</v>
      </c>
      <c r="R45" s="30" t="s">
        <v>12</v>
      </c>
      <c r="S45" s="14"/>
      <c r="T45" s="14">
        <v>10065031</v>
      </c>
      <c r="U45" s="14">
        <v>8510619</v>
      </c>
      <c r="V45" s="14">
        <v>7530047</v>
      </c>
      <c r="W45" s="14">
        <v>7502626</v>
      </c>
      <c r="X45" s="14">
        <v>7283456</v>
      </c>
      <c r="Y45" s="14">
        <f t="shared" si="1"/>
        <v>10065031</v>
      </c>
      <c r="Z45" s="14">
        <f t="shared" si="2"/>
        <v>8510619</v>
      </c>
      <c r="AA45" s="14">
        <f t="shared" si="3"/>
        <v>7530047</v>
      </c>
      <c r="AB45" s="14">
        <f t="shared" si="4"/>
        <v>7502626</v>
      </c>
      <c r="AC45" s="14">
        <f t="shared" si="5"/>
        <v>7283456</v>
      </c>
      <c r="AD45" s="14" t="s">
        <v>13</v>
      </c>
      <c r="AE45" s="18">
        <f t="shared" si="9"/>
        <v>8701899</v>
      </c>
      <c r="AF45" s="24">
        <f t="shared" si="6"/>
        <v>449417516</v>
      </c>
      <c r="AG45" s="2">
        <f aca="true" t="shared" si="10" ref="AG45:AG76">(AE45/AE$124)*(0.98*AI$128)</f>
        <v>685.1814239727585</v>
      </c>
      <c r="AH45" s="2" t="e">
        <f>ROUND((AE45/#REF!)*(0.98*#REF!),0)</f>
        <v>#REF!</v>
      </c>
      <c r="AI45" s="2">
        <f aca="true" t="shared" si="11" ref="AI45:AI76">ROUND((AE45/AE$124)*(0.98*AI$128),0)</f>
        <v>685</v>
      </c>
    </row>
    <row r="46" spans="1:35" ht="12.75">
      <c r="A46" s="14" t="s">
        <v>5</v>
      </c>
      <c r="B46" s="14">
        <v>21</v>
      </c>
      <c r="C46" s="14" t="s">
        <v>50</v>
      </c>
      <c r="D46" s="15" t="s">
        <v>16</v>
      </c>
      <c r="E46" s="15" t="s">
        <v>53</v>
      </c>
      <c r="F46" s="15" t="s">
        <v>53</v>
      </c>
      <c r="G46" s="14" t="s">
        <v>54</v>
      </c>
      <c r="H46" s="14">
        <f t="shared" si="0"/>
        <v>36109</v>
      </c>
      <c r="I46" s="14" t="s">
        <v>27</v>
      </c>
      <c r="J46" s="14">
        <v>463</v>
      </c>
      <c r="K46" s="15" t="s">
        <v>11</v>
      </c>
      <c r="L46" s="14" t="s">
        <v>12</v>
      </c>
      <c r="M46" s="14">
        <v>1</v>
      </c>
      <c r="N46" s="30" t="s">
        <v>54</v>
      </c>
      <c r="O46" s="30" t="s">
        <v>27</v>
      </c>
      <c r="P46" s="30" t="s">
        <v>53</v>
      </c>
      <c r="Q46" s="30" t="s">
        <v>16</v>
      </c>
      <c r="R46" s="30" t="s">
        <v>12</v>
      </c>
      <c r="S46" s="14"/>
      <c r="T46" s="14">
        <v>13216107</v>
      </c>
      <c r="U46" s="14">
        <v>11690188</v>
      </c>
      <c r="V46" s="14">
        <v>12148840</v>
      </c>
      <c r="W46" s="14">
        <v>11196869</v>
      </c>
      <c r="X46" s="14">
        <v>12716275</v>
      </c>
      <c r="Y46" s="14">
        <f aca="true" t="shared" si="12" ref="Y46:Y77">ROUND(T46*M46,0)</f>
        <v>13216107</v>
      </c>
      <c r="Z46" s="14">
        <f aca="true" t="shared" si="13" ref="Z46:Z77">ROUND(M46*U46,0)</f>
        <v>11690188</v>
      </c>
      <c r="AA46" s="14">
        <f aca="true" t="shared" si="14" ref="AA46:AA77">ROUND(V46*M46,0)</f>
        <v>12148840</v>
      </c>
      <c r="AB46" s="14">
        <f aca="true" t="shared" si="15" ref="AB46:AB77">ROUND(W46*M46,0)</f>
        <v>11196869</v>
      </c>
      <c r="AC46" s="14">
        <f aca="true" t="shared" si="16" ref="AC46:AC77">ROUND(X46*M46,0)</f>
        <v>12716275</v>
      </c>
      <c r="AD46" s="14" t="s">
        <v>13</v>
      </c>
      <c r="AE46" s="18">
        <f t="shared" si="9"/>
        <v>12693741</v>
      </c>
      <c r="AF46" s="24">
        <f aca="true" t="shared" si="17" ref="AF46:AF77">AE$124</f>
        <v>449417516</v>
      </c>
      <c r="AG46" s="2">
        <f t="shared" si="10"/>
        <v>999.4962632778647</v>
      </c>
      <c r="AH46" s="2" t="e">
        <f>ROUND((AE46/#REF!)*(0.98*#REF!),0)</f>
        <v>#REF!</v>
      </c>
      <c r="AI46" s="2">
        <f t="shared" si="11"/>
        <v>999</v>
      </c>
    </row>
    <row r="47" spans="1:35" ht="12.75">
      <c r="A47" s="14" t="s">
        <v>5</v>
      </c>
      <c r="B47" s="14">
        <v>21</v>
      </c>
      <c r="C47" s="14" t="s">
        <v>50</v>
      </c>
      <c r="D47" s="15" t="s">
        <v>16</v>
      </c>
      <c r="E47" s="15" t="s">
        <v>53</v>
      </c>
      <c r="F47" s="15" t="s">
        <v>53</v>
      </c>
      <c r="G47" s="14" t="s">
        <v>54</v>
      </c>
      <c r="H47" s="14">
        <f t="shared" si="0"/>
        <v>36109</v>
      </c>
      <c r="I47" s="14" t="s">
        <v>39</v>
      </c>
      <c r="J47" s="14">
        <v>544</v>
      </c>
      <c r="K47" s="15" t="s">
        <v>11</v>
      </c>
      <c r="L47" s="14" t="s">
        <v>12</v>
      </c>
      <c r="M47" s="14">
        <v>1</v>
      </c>
      <c r="N47" s="30" t="s">
        <v>54</v>
      </c>
      <c r="O47" s="30" t="s">
        <v>39</v>
      </c>
      <c r="P47" s="30" t="s">
        <v>53</v>
      </c>
      <c r="Q47" s="30" t="s">
        <v>16</v>
      </c>
      <c r="R47" s="30" t="s">
        <v>12</v>
      </c>
      <c r="S47" s="14"/>
      <c r="T47" s="14">
        <v>15066431</v>
      </c>
      <c r="U47" s="14">
        <v>13791895</v>
      </c>
      <c r="V47" s="14">
        <v>13630015</v>
      </c>
      <c r="W47" s="14">
        <v>14610771</v>
      </c>
      <c r="X47" s="14">
        <v>11824984</v>
      </c>
      <c r="Y47" s="14">
        <f t="shared" si="12"/>
        <v>15066431</v>
      </c>
      <c r="Z47" s="14">
        <f t="shared" si="13"/>
        <v>13791895</v>
      </c>
      <c r="AA47" s="14">
        <f t="shared" si="14"/>
        <v>13630015</v>
      </c>
      <c r="AB47" s="14">
        <f t="shared" si="15"/>
        <v>14610771</v>
      </c>
      <c r="AC47" s="14">
        <f t="shared" si="16"/>
        <v>11824984</v>
      </c>
      <c r="AD47" s="14" t="s">
        <v>13</v>
      </c>
      <c r="AE47" s="18">
        <f t="shared" si="9"/>
        <v>14489699</v>
      </c>
      <c r="AF47" s="24">
        <f t="shared" si="17"/>
        <v>449417516</v>
      </c>
      <c r="AG47" s="2">
        <f t="shared" si="10"/>
        <v>1140.9087365593023</v>
      </c>
      <c r="AH47" s="2" t="e">
        <f>ROUND((AE47/#REF!)*(0.98*#REF!),0)</f>
        <v>#REF!</v>
      </c>
      <c r="AI47" s="2">
        <f t="shared" si="11"/>
        <v>1141</v>
      </c>
    </row>
    <row r="48" spans="1:35" ht="12.75">
      <c r="A48" s="14" t="s">
        <v>5</v>
      </c>
      <c r="B48" s="14">
        <v>21</v>
      </c>
      <c r="C48" s="14" t="s">
        <v>50</v>
      </c>
      <c r="D48" s="15" t="s">
        <v>16</v>
      </c>
      <c r="E48" s="15" t="s">
        <v>55</v>
      </c>
      <c r="F48" s="15" t="s">
        <v>55</v>
      </c>
      <c r="G48" s="14" t="s">
        <v>56</v>
      </c>
      <c r="H48" s="14">
        <f t="shared" si="0"/>
        <v>36109</v>
      </c>
      <c r="I48" s="14" t="s">
        <v>57</v>
      </c>
      <c r="J48" s="14">
        <v>29</v>
      </c>
      <c r="K48" s="15" t="s">
        <v>58</v>
      </c>
      <c r="L48" s="14" t="s">
        <v>59</v>
      </c>
      <c r="M48" s="14">
        <v>0.4</v>
      </c>
      <c r="N48" s="30" t="s">
        <v>56</v>
      </c>
      <c r="O48" s="30" t="s">
        <v>57</v>
      </c>
      <c r="P48" s="30" t="s">
        <v>55</v>
      </c>
      <c r="Q48" s="30" t="s">
        <v>16</v>
      </c>
      <c r="R48"/>
      <c r="S48" s="9" t="s">
        <v>267</v>
      </c>
      <c r="T48" s="14">
        <v>0</v>
      </c>
      <c r="U48" s="14">
        <v>0</v>
      </c>
      <c r="V48" s="14">
        <v>2914</v>
      </c>
      <c r="W48" s="17">
        <v>0</v>
      </c>
      <c r="X48" s="14">
        <v>0</v>
      </c>
      <c r="Y48" s="14">
        <f t="shared" si="12"/>
        <v>0</v>
      </c>
      <c r="Z48" s="14">
        <f t="shared" si="13"/>
        <v>0</v>
      </c>
      <c r="AA48" s="14">
        <f t="shared" si="14"/>
        <v>1166</v>
      </c>
      <c r="AB48" s="14">
        <f t="shared" si="15"/>
        <v>0</v>
      </c>
      <c r="AC48" s="14">
        <f t="shared" si="16"/>
        <v>0</v>
      </c>
      <c r="AD48" s="14" t="s">
        <v>43</v>
      </c>
      <c r="AE48" s="18">
        <f t="shared" si="9"/>
        <v>389</v>
      </c>
      <c r="AF48" s="24">
        <f t="shared" si="17"/>
        <v>449417516</v>
      </c>
      <c r="AG48" s="2">
        <f t="shared" si="10"/>
        <v>0.030629587165445504</v>
      </c>
      <c r="AH48" s="2" t="e">
        <f>ROUND((AE48/#REF!)*(0.98*#REF!),0)</f>
        <v>#REF!</v>
      </c>
      <c r="AI48" s="2">
        <f t="shared" si="11"/>
        <v>0</v>
      </c>
    </row>
    <row r="49" spans="1:35" ht="12.75">
      <c r="A49" s="14" t="s">
        <v>5</v>
      </c>
      <c r="B49" s="14">
        <v>21</v>
      </c>
      <c r="C49" s="14" t="s">
        <v>50</v>
      </c>
      <c r="D49" s="15" t="s">
        <v>16</v>
      </c>
      <c r="E49" s="15" t="s">
        <v>55</v>
      </c>
      <c r="F49" s="15" t="s">
        <v>60</v>
      </c>
      <c r="G49" s="14" t="s">
        <v>56</v>
      </c>
      <c r="H49" s="14">
        <f t="shared" si="0"/>
        <v>36109</v>
      </c>
      <c r="I49" s="14" t="s">
        <v>61</v>
      </c>
      <c r="J49" s="14">
        <v>151</v>
      </c>
      <c r="K49" s="15" t="s">
        <v>62</v>
      </c>
      <c r="L49" s="14" t="s">
        <v>23</v>
      </c>
      <c r="M49" s="14">
        <v>0.4</v>
      </c>
      <c r="N49" s="30" t="s">
        <v>56</v>
      </c>
      <c r="O49" s="30" t="s">
        <v>61</v>
      </c>
      <c r="P49" s="30" t="s">
        <v>55</v>
      </c>
      <c r="Q49" s="30" t="s">
        <v>16</v>
      </c>
      <c r="R49" s="30" t="s">
        <v>23</v>
      </c>
      <c r="S49" s="14"/>
      <c r="T49" s="14">
        <v>424349</v>
      </c>
      <c r="U49" s="14">
        <v>874475</v>
      </c>
      <c r="V49" s="14">
        <v>252789</v>
      </c>
      <c r="W49" s="14">
        <v>121313</v>
      </c>
      <c r="X49" s="14">
        <v>1137945</v>
      </c>
      <c r="Y49" s="14">
        <f t="shared" si="12"/>
        <v>169740</v>
      </c>
      <c r="Z49" s="14">
        <f t="shared" si="13"/>
        <v>349790</v>
      </c>
      <c r="AA49" s="14">
        <f t="shared" si="14"/>
        <v>101116</v>
      </c>
      <c r="AB49" s="14">
        <f t="shared" si="15"/>
        <v>48525</v>
      </c>
      <c r="AC49" s="14">
        <f t="shared" si="16"/>
        <v>455178</v>
      </c>
      <c r="AD49" s="14" t="s">
        <v>13</v>
      </c>
      <c r="AE49" s="18">
        <f t="shared" si="9"/>
        <v>324903</v>
      </c>
      <c r="AF49" s="24">
        <f t="shared" si="17"/>
        <v>449417516</v>
      </c>
      <c r="AG49" s="2">
        <f t="shared" si="10"/>
        <v>25.582634341426072</v>
      </c>
      <c r="AH49" s="2" t="e">
        <f>ROUND((AE49/#REF!)*(0.98*#REF!),0)</f>
        <v>#REF!</v>
      </c>
      <c r="AI49" s="2">
        <f t="shared" si="11"/>
        <v>26</v>
      </c>
    </row>
    <row r="50" spans="1:35" ht="12.75">
      <c r="A50" s="14" t="s">
        <v>5</v>
      </c>
      <c r="B50" s="14">
        <v>21</v>
      </c>
      <c r="C50" s="14" t="s">
        <v>63</v>
      </c>
      <c r="D50" s="15" t="s">
        <v>64</v>
      </c>
      <c r="E50" s="15" t="s">
        <v>65</v>
      </c>
      <c r="F50" s="15" t="s">
        <v>65</v>
      </c>
      <c r="G50" s="14" t="s">
        <v>66</v>
      </c>
      <c r="H50" s="14">
        <f t="shared" si="0"/>
        <v>36109</v>
      </c>
      <c r="I50" s="14" t="s">
        <v>31</v>
      </c>
      <c r="J50" s="14">
        <v>32.3</v>
      </c>
      <c r="K50" s="15" t="s">
        <v>67</v>
      </c>
      <c r="L50" s="14" t="s">
        <v>12</v>
      </c>
      <c r="M50" s="14">
        <v>1</v>
      </c>
      <c r="N50" s="30" t="s">
        <v>66</v>
      </c>
      <c r="O50" s="30" t="s">
        <v>31</v>
      </c>
      <c r="P50" s="30" t="s">
        <v>65</v>
      </c>
      <c r="Q50" s="30" t="s">
        <v>64</v>
      </c>
      <c r="R50" s="30" t="s">
        <v>12</v>
      </c>
      <c r="S50" s="14"/>
      <c r="T50" s="14">
        <v>224271</v>
      </c>
      <c r="U50" s="14">
        <v>148706</v>
      </c>
      <c r="V50" s="14">
        <v>68565</v>
      </c>
      <c r="W50" s="17">
        <v>0</v>
      </c>
      <c r="X50" s="14">
        <v>42270</v>
      </c>
      <c r="Y50" s="14">
        <f t="shared" si="12"/>
        <v>224271</v>
      </c>
      <c r="Z50" s="14">
        <f t="shared" si="13"/>
        <v>148706</v>
      </c>
      <c r="AA50" s="14">
        <f t="shared" si="14"/>
        <v>68565</v>
      </c>
      <c r="AB50" s="14">
        <f t="shared" si="15"/>
        <v>0</v>
      </c>
      <c r="AC50" s="14">
        <f t="shared" si="16"/>
        <v>42270</v>
      </c>
      <c r="AD50" s="14" t="s">
        <v>43</v>
      </c>
      <c r="AE50" s="18">
        <f t="shared" si="9"/>
        <v>147181</v>
      </c>
      <c r="AF50" s="24">
        <f t="shared" si="17"/>
        <v>449417516</v>
      </c>
      <c r="AG50" s="2">
        <f t="shared" si="10"/>
        <v>11.58892871104739</v>
      </c>
      <c r="AH50" s="2" t="e">
        <f>ROUND((AE50/#REF!)*(0.98*#REF!),0)</f>
        <v>#REF!</v>
      </c>
      <c r="AI50" s="2">
        <f t="shared" si="11"/>
        <v>12</v>
      </c>
    </row>
    <row r="51" spans="1:35" ht="12.75">
      <c r="A51" s="14" t="s">
        <v>5</v>
      </c>
      <c r="B51" s="14">
        <v>21</v>
      </c>
      <c r="C51" s="14" t="s">
        <v>68</v>
      </c>
      <c r="D51" s="15" t="s">
        <v>69</v>
      </c>
      <c r="E51" s="15" t="s">
        <v>70</v>
      </c>
      <c r="F51" s="15" t="s">
        <v>70</v>
      </c>
      <c r="G51" s="14" t="s">
        <v>71</v>
      </c>
      <c r="H51" s="14">
        <f t="shared" si="0"/>
        <v>36109</v>
      </c>
      <c r="I51" s="14" t="s">
        <v>20</v>
      </c>
      <c r="J51" s="14">
        <v>151</v>
      </c>
      <c r="K51" s="15" t="s">
        <v>72</v>
      </c>
      <c r="L51" s="14" t="s">
        <v>12</v>
      </c>
      <c r="M51" s="14">
        <v>1</v>
      </c>
      <c r="N51" s="30" t="s">
        <v>71</v>
      </c>
      <c r="O51" s="30" t="s">
        <v>20</v>
      </c>
      <c r="P51" s="30" t="s">
        <v>70</v>
      </c>
      <c r="Q51" s="30" t="s">
        <v>69</v>
      </c>
      <c r="R51" s="30" t="s">
        <v>12</v>
      </c>
      <c r="S51" s="14"/>
      <c r="T51" s="14">
        <v>6077589</v>
      </c>
      <c r="U51" s="14">
        <v>4650933</v>
      </c>
      <c r="V51" s="14">
        <v>5052006</v>
      </c>
      <c r="W51" s="14">
        <v>4860967</v>
      </c>
      <c r="X51" s="14">
        <v>4730116</v>
      </c>
      <c r="Y51" s="14">
        <f t="shared" si="12"/>
        <v>6077589</v>
      </c>
      <c r="Z51" s="14">
        <f t="shared" si="13"/>
        <v>4650933</v>
      </c>
      <c r="AA51" s="14">
        <f t="shared" si="14"/>
        <v>5052006</v>
      </c>
      <c r="AB51" s="14">
        <f t="shared" si="15"/>
        <v>4860967</v>
      </c>
      <c r="AC51" s="14">
        <f t="shared" si="16"/>
        <v>4730116</v>
      </c>
      <c r="AD51" s="14" t="s">
        <v>13</v>
      </c>
      <c r="AE51" s="18">
        <f t="shared" si="9"/>
        <v>5330187</v>
      </c>
      <c r="AF51" s="24">
        <f t="shared" si="17"/>
        <v>449417516</v>
      </c>
      <c r="AG51" s="2">
        <f t="shared" si="10"/>
        <v>419.6951859244845</v>
      </c>
      <c r="AH51" s="2" t="e">
        <f>ROUND((AE51/#REF!)*(0.98*#REF!),0)</f>
        <v>#REF!</v>
      </c>
      <c r="AI51" s="2">
        <f t="shared" si="11"/>
        <v>420</v>
      </c>
    </row>
    <row r="52" spans="1:35" ht="12.75">
      <c r="A52" s="14" t="s">
        <v>5</v>
      </c>
      <c r="B52" s="14">
        <v>21</v>
      </c>
      <c r="C52" s="14" t="s">
        <v>68</v>
      </c>
      <c r="D52" s="15" t="s">
        <v>69</v>
      </c>
      <c r="E52" s="15" t="s">
        <v>70</v>
      </c>
      <c r="F52" s="15" t="s">
        <v>70</v>
      </c>
      <c r="G52" s="14" t="s">
        <v>71</v>
      </c>
      <c r="H52" s="14">
        <f t="shared" si="0"/>
        <v>36109</v>
      </c>
      <c r="I52" s="14" t="s">
        <v>25</v>
      </c>
      <c r="J52" s="14">
        <v>265</v>
      </c>
      <c r="K52" s="15" t="s">
        <v>26</v>
      </c>
      <c r="L52" s="14" t="s">
        <v>12</v>
      </c>
      <c r="M52" s="14">
        <v>1</v>
      </c>
      <c r="N52" s="30" t="s">
        <v>71</v>
      </c>
      <c r="O52" s="30" t="s">
        <v>25</v>
      </c>
      <c r="P52" s="30" t="s">
        <v>70</v>
      </c>
      <c r="Q52" s="30" t="s">
        <v>69</v>
      </c>
      <c r="R52" s="30" t="s">
        <v>12</v>
      </c>
      <c r="S52" s="14"/>
      <c r="T52" s="14">
        <v>9133931</v>
      </c>
      <c r="U52" s="14">
        <v>8577959</v>
      </c>
      <c r="V52" s="14">
        <v>7466309</v>
      </c>
      <c r="W52" s="14">
        <v>9379541</v>
      </c>
      <c r="X52" s="14">
        <v>6714595</v>
      </c>
      <c r="Y52" s="14">
        <f t="shared" si="12"/>
        <v>9133931</v>
      </c>
      <c r="Z52" s="14">
        <f t="shared" si="13"/>
        <v>8577959</v>
      </c>
      <c r="AA52" s="14">
        <f t="shared" si="14"/>
        <v>7466309</v>
      </c>
      <c r="AB52" s="14">
        <f t="shared" si="15"/>
        <v>9379541</v>
      </c>
      <c r="AC52" s="14">
        <f t="shared" si="16"/>
        <v>6714595</v>
      </c>
      <c r="AD52" s="14" t="s">
        <v>13</v>
      </c>
      <c r="AE52" s="18">
        <f t="shared" si="9"/>
        <v>9030477</v>
      </c>
      <c r="AF52" s="24">
        <f t="shared" si="17"/>
        <v>449417516</v>
      </c>
      <c r="AG52" s="2">
        <f t="shared" si="10"/>
        <v>711.0534252366346</v>
      </c>
      <c r="AH52" s="2" t="e">
        <f>ROUND((AE52/#REF!)*(0.98*#REF!),0)</f>
        <v>#REF!</v>
      </c>
      <c r="AI52" s="2">
        <f t="shared" si="11"/>
        <v>711</v>
      </c>
    </row>
    <row r="53" spans="1:35" ht="12.75">
      <c r="A53" s="14" t="s">
        <v>5</v>
      </c>
      <c r="B53" s="14">
        <v>21</v>
      </c>
      <c r="C53" s="14" t="s">
        <v>40</v>
      </c>
      <c r="D53" s="15" t="s">
        <v>73</v>
      </c>
      <c r="E53" s="15" t="s">
        <v>74</v>
      </c>
      <c r="F53" s="15" t="s">
        <v>74</v>
      </c>
      <c r="G53" s="14" t="s">
        <v>75</v>
      </c>
      <c r="H53" s="14">
        <f t="shared" si="0"/>
        <v>36109</v>
      </c>
      <c r="I53" s="14" t="s">
        <v>20</v>
      </c>
      <c r="J53" s="14">
        <v>704</v>
      </c>
      <c r="K53" s="15" t="s">
        <v>72</v>
      </c>
      <c r="L53" s="14" t="s">
        <v>12</v>
      </c>
      <c r="M53" s="14">
        <v>1</v>
      </c>
      <c r="N53" s="30" t="s">
        <v>75</v>
      </c>
      <c r="O53" s="30" t="s">
        <v>20</v>
      </c>
      <c r="P53" s="30" t="s">
        <v>74</v>
      </c>
      <c r="Q53" s="30" t="s">
        <v>73</v>
      </c>
      <c r="R53" s="30" t="s">
        <v>12</v>
      </c>
      <c r="S53" s="14"/>
      <c r="T53" s="14">
        <v>21731467</v>
      </c>
      <c r="U53" s="14">
        <v>20661122</v>
      </c>
      <c r="V53" s="14">
        <v>20149449</v>
      </c>
      <c r="W53" s="14">
        <v>19073048</v>
      </c>
      <c r="X53" s="14">
        <v>18384697</v>
      </c>
      <c r="Y53" s="14">
        <f t="shared" si="12"/>
        <v>21731467</v>
      </c>
      <c r="Z53" s="14">
        <f t="shared" si="13"/>
        <v>20661122</v>
      </c>
      <c r="AA53" s="14">
        <f t="shared" si="14"/>
        <v>20149449</v>
      </c>
      <c r="AB53" s="14">
        <f t="shared" si="15"/>
        <v>19073048</v>
      </c>
      <c r="AC53" s="14">
        <f t="shared" si="16"/>
        <v>18384697</v>
      </c>
      <c r="AD53" s="14" t="s">
        <v>13</v>
      </c>
      <c r="AE53" s="18">
        <f t="shared" si="9"/>
        <v>20847346</v>
      </c>
      <c r="AF53" s="24">
        <f t="shared" si="17"/>
        <v>449417516</v>
      </c>
      <c r="AG53" s="2">
        <f t="shared" si="10"/>
        <v>1641.5054022498757</v>
      </c>
      <c r="AH53" s="2" t="e">
        <f>ROUND((AE53/#REF!)*(0.98*#REF!),0)</f>
        <v>#REF!</v>
      </c>
      <c r="AI53" s="2">
        <f t="shared" si="11"/>
        <v>1642</v>
      </c>
    </row>
    <row r="54" spans="1:35" ht="12.75">
      <c r="A54" s="14" t="s">
        <v>5</v>
      </c>
      <c r="B54" s="14">
        <v>21</v>
      </c>
      <c r="C54" s="14" t="s">
        <v>40</v>
      </c>
      <c r="D54" s="15" t="s">
        <v>73</v>
      </c>
      <c r="E54" s="15" t="s">
        <v>74</v>
      </c>
      <c r="F54" s="15" t="s">
        <v>74</v>
      </c>
      <c r="G54" s="14" t="s">
        <v>75</v>
      </c>
      <c r="H54" s="14">
        <f t="shared" si="0"/>
        <v>36109</v>
      </c>
      <c r="I54" s="14" t="s">
        <v>25</v>
      </c>
      <c r="J54" s="14">
        <v>704</v>
      </c>
      <c r="K54" s="15" t="s">
        <v>72</v>
      </c>
      <c r="L54" s="14" t="s">
        <v>12</v>
      </c>
      <c r="M54" s="14">
        <v>1</v>
      </c>
      <c r="N54" s="30" t="s">
        <v>75</v>
      </c>
      <c r="O54" s="30" t="s">
        <v>25</v>
      </c>
      <c r="P54" s="30" t="s">
        <v>74</v>
      </c>
      <c r="Q54" s="30" t="s">
        <v>73</v>
      </c>
      <c r="R54" s="30" t="s">
        <v>12</v>
      </c>
      <c r="S54" s="14"/>
      <c r="T54" s="14">
        <v>24059020</v>
      </c>
      <c r="U54" s="14">
        <v>23463271</v>
      </c>
      <c r="V54" s="14">
        <v>21235781</v>
      </c>
      <c r="W54" s="14">
        <v>20195252</v>
      </c>
      <c r="X54" s="14">
        <v>22270212</v>
      </c>
      <c r="Y54" s="14">
        <f t="shared" si="12"/>
        <v>24059020</v>
      </c>
      <c r="Z54" s="14">
        <f t="shared" si="13"/>
        <v>23463271</v>
      </c>
      <c r="AA54" s="14">
        <f t="shared" si="14"/>
        <v>21235781</v>
      </c>
      <c r="AB54" s="14">
        <f t="shared" si="15"/>
        <v>20195252</v>
      </c>
      <c r="AC54" s="14">
        <f t="shared" si="16"/>
        <v>22270212</v>
      </c>
      <c r="AD54" s="14" t="s">
        <v>13</v>
      </c>
      <c r="AE54" s="18">
        <f t="shared" si="9"/>
        <v>23264168</v>
      </c>
      <c r="AF54" s="24">
        <f t="shared" si="17"/>
        <v>449417516</v>
      </c>
      <c r="AG54" s="2">
        <f t="shared" si="10"/>
        <v>1831.8042714333367</v>
      </c>
      <c r="AH54" s="2" t="e">
        <f>ROUND((AE54/#REF!)*(0.98*#REF!),0)</f>
        <v>#REF!</v>
      </c>
      <c r="AI54" s="2">
        <f t="shared" si="11"/>
        <v>1832</v>
      </c>
    </row>
    <row r="55" spans="1:35" ht="12.75">
      <c r="A55" s="14" t="s">
        <v>5</v>
      </c>
      <c r="B55" s="14">
        <v>21</v>
      </c>
      <c r="C55" s="14" t="s">
        <v>40</v>
      </c>
      <c r="D55" s="15" t="s">
        <v>73</v>
      </c>
      <c r="E55" s="15" t="s">
        <v>74</v>
      </c>
      <c r="F55" s="15" t="s">
        <v>74</v>
      </c>
      <c r="G55" s="14" t="s">
        <v>75</v>
      </c>
      <c r="H55" s="14">
        <f t="shared" si="0"/>
        <v>36109</v>
      </c>
      <c r="I55" s="14" t="s">
        <v>27</v>
      </c>
      <c r="J55" s="14">
        <v>1150</v>
      </c>
      <c r="K55" s="15" t="s">
        <v>72</v>
      </c>
      <c r="L55" s="14" t="s">
        <v>12</v>
      </c>
      <c r="M55" s="14">
        <v>1</v>
      </c>
      <c r="N55" s="30" t="s">
        <v>75</v>
      </c>
      <c r="O55" s="30" t="s">
        <v>27</v>
      </c>
      <c r="P55" s="30" t="s">
        <v>74</v>
      </c>
      <c r="Q55" s="30" t="s">
        <v>73</v>
      </c>
      <c r="R55" s="30" t="s">
        <v>12</v>
      </c>
      <c r="S55" s="14"/>
      <c r="T55" s="14">
        <v>24922640</v>
      </c>
      <c r="U55" s="14">
        <v>26754407</v>
      </c>
      <c r="V55" s="14">
        <v>20224773</v>
      </c>
      <c r="W55" s="14">
        <v>25126396</v>
      </c>
      <c r="X55" s="14">
        <v>26095901</v>
      </c>
      <c r="Y55" s="14">
        <f t="shared" si="12"/>
        <v>24922640</v>
      </c>
      <c r="Z55" s="14">
        <f t="shared" si="13"/>
        <v>26754407</v>
      </c>
      <c r="AA55" s="14">
        <f t="shared" si="14"/>
        <v>20224773</v>
      </c>
      <c r="AB55" s="14">
        <f t="shared" si="15"/>
        <v>25126396</v>
      </c>
      <c r="AC55" s="14">
        <f t="shared" si="16"/>
        <v>26095901</v>
      </c>
      <c r="AD55" s="14" t="s">
        <v>13</v>
      </c>
      <c r="AE55" s="18">
        <f t="shared" si="9"/>
        <v>25992235</v>
      </c>
      <c r="AF55" s="24">
        <f t="shared" si="17"/>
        <v>449417516</v>
      </c>
      <c r="AG55" s="2">
        <f t="shared" si="10"/>
        <v>2046.6103536175924</v>
      </c>
      <c r="AH55" s="2" t="e">
        <f>ROUND((AE55/#REF!)*(0.98*#REF!),0)</f>
        <v>#REF!</v>
      </c>
      <c r="AI55" s="2">
        <f t="shared" si="11"/>
        <v>2047</v>
      </c>
    </row>
    <row r="56" spans="1:35" ht="12.75">
      <c r="A56" s="14" t="s">
        <v>5</v>
      </c>
      <c r="B56" s="14">
        <v>21</v>
      </c>
      <c r="C56" s="14" t="s">
        <v>76</v>
      </c>
      <c r="D56" s="15" t="s">
        <v>73</v>
      </c>
      <c r="E56" s="15" t="s">
        <v>77</v>
      </c>
      <c r="F56" s="15" t="s">
        <v>77</v>
      </c>
      <c r="G56" s="14" t="s">
        <v>78</v>
      </c>
      <c r="H56" s="14">
        <f t="shared" si="0"/>
        <v>36109</v>
      </c>
      <c r="I56" s="14" t="s">
        <v>20</v>
      </c>
      <c r="J56" s="14">
        <v>175</v>
      </c>
      <c r="K56" s="15" t="s">
        <v>11</v>
      </c>
      <c r="L56" s="14" t="s">
        <v>12</v>
      </c>
      <c r="M56" s="14">
        <v>1</v>
      </c>
      <c r="N56" s="30" t="s">
        <v>78</v>
      </c>
      <c r="O56" s="30" t="s">
        <v>20</v>
      </c>
      <c r="P56" s="30" t="s">
        <v>77</v>
      </c>
      <c r="Q56" s="30" t="s">
        <v>73</v>
      </c>
      <c r="R56" s="30" t="s">
        <v>12</v>
      </c>
      <c r="S56" s="14"/>
      <c r="T56" s="14">
        <v>4470245</v>
      </c>
      <c r="U56" s="14">
        <v>4510072</v>
      </c>
      <c r="V56" s="14">
        <v>4514171</v>
      </c>
      <c r="W56" s="14">
        <v>4176678</v>
      </c>
      <c r="X56" s="14">
        <v>4312069</v>
      </c>
      <c r="Y56" s="14">
        <f t="shared" si="12"/>
        <v>4470245</v>
      </c>
      <c r="Z56" s="14">
        <f t="shared" si="13"/>
        <v>4510072</v>
      </c>
      <c r="AA56" s="14">
        <f t="shared" si="14"/>
        <v>4514171</v>
      </c>
      <c r="AB56" s="14">
        <f t="shared" si="15"/>
        <v>4176678</v>
      </c>
      <c r="AC56" s="14">
        <f t="shared" si="16"/>
        <v>4312069</v>
      </c>
      <c r="AD56" s="14" t="s">
        <v>13</v>
      </c>
      <c r="AE56" s="18">
        <f t="shared" si="9"/>
        <v>4498163</v>
      </c>
      <c r="AF56" s="24">
        <f t="shared" si="17"/>
        <v>449417516</v>
      </c>
      <c r="AG56" s="2">
        <f t="shared" si="10"/>
        <v>354.182199724632</v>
      </c>
      <c r="AH56" s="2" t="e">
        <f>ROUND((AE56/#REF!)*(0.98*#REF!),0)</f>
        <v>#REF!</v>
      </c>
      <c r="AI56" s="2">
        <f t="shared" si="11"/>
        <v>354</v>
      </c>
    </row>
    <row r="57" spans="1:35" ht="12.75">
      <c r="A57" s="14" t="s">
        <v>5</v>
      </c>
      <c r="B57" s="14">
        <v>21</v>
      </c>
      <c r="C57" s="14" t="s">
        <v>76</v>
      </c>
      <c r="D57" s="15" t="s">
        <v>73</v>
      </c>
      <c r="E57" s="15" t="s">
        <v>77</v>
      </c>
      <c r="F57" s="15" t="s">
        <v>77</v>
      </c>
      <c r="G57" s="14" t="s">
        <v>78</v>
      </c>
      <c r="H57" s="14">
        <f t="shared" si="0"/>
        <v>36109</v>
      </c>
      <c r="I57" s="14" t="s">
        <v>21</v>
      </c>
      <c r="J57" s="14">
        <v>175</v>
      </c>
      <c r="K57" s="15" t="s">
        <v>79</v>
      </c>
      <c r="L57" s="14" t="s">
        <v>12</v>
      </c>
      <c r="M57" s="14">
        <v>1</v>
      </c>
      <c r="N57" s="30" t="s">
        <v>78</v>
      </c>
      <c r="O57" s="30" t="s">
        <v>21</v>
      </c>
      <c r="P57" s="30" t="s">
        <v>77</v>
      </c>
      <c r="Q57" s="30" t="s">
        <v>73</v>
      </c>
      <c r="R57" s="30" t="s">
        <v>12</v>
      </c>
      <c r="S57" s="14"/>
      <c r="T57" s="14">
        <v>4007626</v>
      </c>
      <c r="U57" s="14">
        <v>4183060</v>
      </c>
      <c r="V57" s="14">
        <v>4243150</v>
      </c>
      <c r="W57" s="14">
        <v>3667884</v>
      </c>
      <c r="X57" s="14">
        <v>4677738</v>
      </c>
      <c r="Y57" s="14">
        <f t="shared" si="12"/>
        <v>4007626</v>
      </c>
      <c r="Z57" s="14">
        <f t="shared" si="13"/>
        <v>4183060</v>
      </c>
      <c r="AA57" s="14">
        <f t="shared" si="14"/>
        <v>4243150</v>
      </c>
      <c r="AB57" s="14">
        <f t="shared" si="15"/>
        <v>3667884</v>
      </c>
      <c r="AC57" s="14">
        <f t="shared" si="16"/>
        <v>4677738</v>
      </c>
      <c r="AD57" s="14" t="s">
        <v>13</v>
      </c>
      <c r="AE57" s="18">
        <f t="shared" si="9"/>
        <v>4367983</v>
      </c>
      <c r="AF57" s="24">
        <f t="shared" si="17"/>
        <v>449417516</v>
      </c>
      <c r="AG57" s="2">
        <f t="shared" si="10"/>
        <v>343.93191782952226</v>
      </c>
      <c r="AH57" s="2" t="e">
        <f>ROUND((AE57/#REF!)*(0.98*#REF!),0)</f>
        <v>#REF!</v>
      </c>
      <c r="AI57" s="2">
        <f t="shared" si="11"/>
        <v>344</v>
      </c>
    </row>
    <row r="58" spans="1:35" ht="12.75">
      <c r="A58" s="14" t="s">
        <v>5</v>
      </c>
      <c r="B58" s="14">
        <v>21</v>
      </c>
      <c r="C58" s="14" t="s">
        <v>76</v>
      </c>
      <c r="D58" s="15" t="s">
        <v>73</v>
      </c>
      <c r="E58" s="15" t="s">
        <v>77</v>
      </c>
      <c r="F58" s="15" t="s">
        <v>77</v>
      </c>
      <c r="G58" s="14" t="s">
        <v>78</v>
      </c>
      <c r="H58" s="14">
        <f t="shared" si="0"/>
        <v>36109</v>
      </c>
      <c r="I58" s="14" t="s">
        <v>25</v>
      </c>
      <c r="J58" s="14">
        <v>175</v>
      </c>
      <c r="K58" s="15" t="s">
        <v>11</v>
      </c>
      <c r="L58" s="14" t="s">
        <v>12</v>
      </c>
      <c r="M58" s="14">
        <v>1</v>
      </c>
      <c r="N58" s="30" t="s">
        <v>78</v>
      </c>
      <c r="O58" s="30" t="s">
        <v>25</v>
      </c>
      <c r="P58" s="30" t="s">
        <v>77</v>
      </c>
      <c r="Q58" s="30" t="s">
        <v>73</v>
      </c>
      <c r="R58" s="30" t="s">
        <v>12</v>
      </c>
      <c r="S58" s="14"/>
      <c r="T58" s="14">
        <v>4369710</v>
      </c>
      <c r="U58" s="14">
        <v>4152680</v>
      </c>
      <c r="V58" s="14">
        <v>4386108</v>
      </c>
      <c r="W58" s="14">
        <v>4250497</v>
      </c>
      <c r="X58" s="14">
        <v>4312706</v>
      </c>
      <c r="Y58" s="14">
        <f t="shared" si="12"/>
        <v>4369710</v>
      </c>
      <c r="Z58" s="14">
        <f t="shared" si="13"/>
        <v>4152680</v>
      </c>
      <c r="AA58" s="14">
        <f t="shared" si="14"/>
        <v>4386108</v>
      </c>
      <c r="AB58" s="14">
        <f t="shared" si="15"/>
        <v>4250497</v>
      </c>
      <c r="AC58" s="14">
        <f t="shared" si="16"/>
        <v>4312706</v>
      </c>
      <c r="AD58" s="14" t="s">
        <v>13</v>
      </c>
      <c r="AE58" s="18">
        <f t="shared" si="9"/>
        <v>4356175</v>
      </c>
      <c r="AF58" s="24">
        <f t="shared" si="17"/>
        <v>449417516</v>
      </c>
      <c r="AG58" s="2">
        <f t="shared" si="10"/>
        <v>343.0021641913485</v>
      </c>
      <c r="AH58" s="2" t="e">
        <f>ROUND((AE58/#REF!)*(0.98*#REF!),0)</f>
        <v>#REF!</v>
      </c>
      <c r="AI58" s="2">
        <f t="shared" si="11"/>
        <v>343</v>
      </c>
    </row>
    <row r="59" spans="1:35" ht="12.75">
      <c r="A59" s="14" t="s">
        <v>5</v>
      </c>
      <c r="B59" s="14">
        <v>21</v>
      </c>
      <c r="C59" s="14" t="s">
        <v>76</v>
      </c>
      <c r="D59" s="15" t="s">
        <v>73</v>
      </c>
      <c r="E59" s="15" t="s">
        <v>77</v>
      </c>
      <c r="F59" s="15" t="s">
        <v>77</v>
      </c>
      <c r="G59" s="14" t="s">
        <v>78</v>
      </c>
      <c r="H59" s="14">
        <f t="shared" si="0"/>
        <v>36109</v>
      </c>
      <c r="I59" s="14" t="s">
        <v>27</v>
      </c>
      <c r="J59" s="14">
        <v>175</v>
      </c>
      <c r="K59" s="15" t="s">
        <v>11</v>
      </c>
      <c r="L59" s="14" t="s">
        <v>12</v>
      </c>
      <c r="M59" s="14">
        <v>1</v>
      </c>
      <c r="N59" s="30" t="s">
        <v>78</v>
      </c>
      <c r="O59" s="30" t="s">
        <v>27</v>
      </c>
      <c r="P59" s="30" t="s">
        <v>77</v>
      </c>
      <c r="Q59" s="30" t="s">
        <v>73</v>
      </c>
      <c r="R59" s="30" t="s">
        <v>12</v>
      </c>
      <c r="S59" s="14"/>
      <c r="T59" s="14">
        <v>5130656</v>
      </c>
      <c r="U59" s="14">
        <v>4692139</v>
      </c>
      <c r="V59" s="14">
        <v>4357758</v>
      </c>
      <c r="W59" s="14">
        <v>4309864</v>
      </c>
      <c r="X59" s="14">
        <v>4600376</v>
      </c>
      <c r="Y59" s="14">
        <f t="shared" si="12"/>
        <v>5130656</v>
      </c>
      <c r="Z59" s="14">
        <f t="shared" si="13"/>
        <v>4692139</v>
      </c>
      <c r="AA59" s="14">
        <f t="shared" si="14"/>
        <v>4357758</v>
      </c>
      <c r="AB59" s="14">
        <f t="shared" si="15"/>
        <v>4309864</v>
      </c>
      <c r="AC59" s="14">
        <f t="shared" si="16"/>
        <v>4600376</v>
      </c>
      <c r="AD59" s="14" t="s">
        <v>13</v>
      </c>
      <c r="AE59" s="18">
        <f t="shared" si="9"/>
        <v>4807724</v>
      </c>
      <c r="AF59" s="24">
        <f t="shared" si="17"/>
        <v>449417516</v>
      </c>
      <c r="AG59" s="2">
        <f t="shared" si="10"/>
        <v>378.55681574654074</v>
      </c>
      <c r="AH59" s="2" t="e">
        <f>ROUND((AE59/#REF!)*(0.98*#REF!),0)</f>
        <v>#REF!</v>
      </c>
      <c r="AI59" s="2">
        <f t="shared" si="11"/>
        <v>379</v>
      </c>
    </row>
    <row r="60" spans="1:35" ht="12.75">
      <c r="A60" s="14" t="s">
        <v>5</v>
      </c>
      <c r="B60" s="14">
        <v>21</v>
      </c>
      <c r="C60" s="14" t="s">
        <v>76</v>
      </c>
      <c r="D60" s="15" t="s">
        <v>73</v>
      </c>
      <c r="E60" s="15" t="s">
        <v>77</v>
      </c>
      <c r="F60" s="15" t="s">
        <v>77</v>
      </c>
      <c r="G60" s="14" t="s">
        <v>78</v>
      </c>
      <c r="H60" s="14">
        <f t="shared" si="0"/>
        <v>36109</v>
      </c>
      <c r="I60" s="14" t="s">
        <v>39</v>
      </c>
      <c r="J60" s="14">
        <v>175</v>
      </c>
      <c r="K60" s="15" t="s">
        <v>11</v>
      </c>
      <c r="L60" s="14" t="s">
        <v>12</v>
      </c>
      <c r="M60" s="14">
        <v>1</v>
      </c>
      <c r="N60" s="30" t="s">
        <v>78</v>
      </c>
      <c r="O60" s="30" t="s">
        <v>39</v>
      </c>
      <c r="P60" s="30" t="s">
        <v>77</v>
      </c>
      <c r="Q60" s="30" t="s">
        <v>73</v>
      </c>
      <c r="R60" s="30" t="s">
        <v>12</v>
      </c>
      <c r="S60" s="14"/>
      <c r="T60" s="14">
        <v>4850797</v>
      </c>
      <c r="U60" s="14">
        <v>4518773</v>
      </c>
      <c r="V60" s="14">
        <v>4295594</v>
      </c>
      <c r="W60" s="14">
        <v>3907569</v>
      </c>
      <c r="X60" s="14">
        <v>4416962</v>
      </c>
      <c r="Y60" s="14">
        <f t="shared" si="12"/>
        <v>4850797</v>
      </c>
      <c r="Z60" s="14">
        <f t="shared" si="13"/>
        <v>4518773</v>
      </c>
      <c r="AA60" s="14">
        <f t="shared" si="14"/>
        <v>4295594</v>
      </c>
      <c r="AB60" s="14">
        <f t="shared" si="15"/>
        <v>3907569</v>
      </c>
      <c r="AC60" s="14">
        <f t="shared" si="16"/>
        <v>4416962</v>
      </c>
      <c r="AD60" s="14" t="s">
        <v>13</v>
      </c>
      <c r="AE60" s="18">
        <f t="shared" si="9"/>
        <v>4595511</v>
      </c>
      <c r="AF60" s="24">
        <f t="shared" si="17"/>
        <v>449417516</v>
      </c>
      <c r="AG60" s="2">
        <f t="shared" si="10"/>
        <v>361.8473129672587</v>
      </c>
      <c r="AH60" s="2" t="e">
        <f>ROUND((AE60/#REF!)*(0.98*#REF!),0)</f>
        <v>#REF!</v>
      </c>
      <c r="AI60" s="2">
        <f t="shared" si="11"/>
        <v>362</v>
      </c>
    </row>
    <row r="61" spans="1:35" ht="12.75">
      <c r="A61" s="14" t="s">
        <v>5</v>
      </c>
      <c r="B61" s="14">
        <v>21</v>
      </c>
      <c r="C61" s="14" t="s">
        <v>76</v>
      </c>
      <c r="D61" s="15" t="s">
        <v>73</v>
      </c>
      <c r="E61" s="15" t="s">
        <v>77</v>
      </c>
      <c r="F61" s="15" t="s">
        <v>77</v>
      </c>
      <c r="G61" s="14" t="s">
        <v>78</v>
      </c>
      <c r="H61" s="14">
        <f t="shared" si="0"/>
        <v>36109</v>
      </c>
      <c r="I61" s="14" t="s">
        <v>29</v>
      </c>
      <c r="J61" s="14">
        <v>175</v>
      </c>
      <c r="K61" s="15" t="s">
        <v>11</v>
      </c>
      <c r="L61" s="14" t="s">
        <v>12</v>
      </c>
      <c r="M61" s="14">
        <v>1</v>
      </c>
      <c r="N61" s="30" t="s">
        <v>78</v>
      </c>
      <c r="O61" s="30" t="s">
        <v>29</v>
      </c>
      <c r="P61" s="30" t="s">
        <v>77</v>
      </c>
      <c r="Q61" s="30" t="s">
        <v>73</v>
      </c>
      <c r="R61" s="30" t="s">
        <v>12</v>
      </c>
      <c r="S61" s="14"/>
      <c r="T61" s="14">
        <v>4884466</v>
      </c>
      <c r="U61" s="14">
        <v>4598456</v>
      </c>
      <c r="V61" s="14">
        <v>4370605</v>
      </c>
      <c r="W61" s="14">
        <v>4227643</v>
      </c>
      <c r="X61" s="14">
        <v>4506348</v>
      </c>
      <c r="Y61" s="14">
        <f t="shared" si="12"/>
        <v>4884466</v>
      </c>
      <c r="Z61" s="14">
        <f t="shared" si="13"/>
        <v>4598456</v>
      </c>
      <c r="AA61" s="14">
        <f t="shared" si="14"/>
        <v>4370605</v>
      </c>
      <c r="AB61" s="14">
        <f t="shared" si="15"/>
        <v>4227643</v>
      </c>
      <c r="AC61" s="14">
        <f t="shared" si="16"/>
        <v>4506348</v>
      </c>
      <c r="AD61" s="14" t="s">
        <v>13</v>
      </c>
      <c r="AE61" s="18">
        <f t="shared" si="9"/>
        <v>4663090</v>
      </c>
      <c r="AF61" s="24">
        <f t="shared" si="17"/>
        <v>449417516</v>
      </c>
      <c r="AG61" s="2">
        <f t="shared" si="10"/>
        <v>367.16843602909324</v>
      </c>
      <c r="AH61" s="2" t="e">
        <f>ROUND((AE61/#REF!)*(0.98*#REF!),0)</f>
        <v>#REF!</v>
      </c>
      <c r="AI61" s="2">
        <f t="shared" si="11"/>
        <v>367</v>
      </c>
    </row>
    <row r="62" spans="1:35" ht="12.75">
      <c r="A62" s="14" t="s">
        <v>5</v>
      </c>
      <c r="B62" s="14">
        <v>21</v>
      </c>
      <c r="C62" s="14" t="s">
        <v>76</v>
      </c>
      <c r="D62" s="15" t="s">
        <v>73</v>
      </c>
      <c r="E62" s="15" t="s">
        <v>77</v>
      </c>
      <c r="F62" s="15" t="s">
        <v>77</v>
      </c>
      <c r="G62" s="14" t="s">
        <v>78</v>
      </c>
      <c r="H62" s="14">
        <f t="shared" si="0"/>
        <v>36109</v>
      </c>
      <c r="I62" s="14" t="s">
        <v>31</v>
      </c>
      <c r="J62" s="14">
        <v>175</v>
      </c>
      <c r="K62" s="15" t="s">
        <v>11</v>
      </c>
      <c r="L62" s="14" t="s">
        <v>12</v>
      </c>
      <c r="M62" s="14">
        <v>1</v>
      </c>
      <c r="N62" s="30" t="s">
        <v>78</v>
      </c>
      <c r="O62" s="30" t="s">
        <v>31</v>
      </c>
      <c r="P62" s="30" t="s">
        <v>77</v>
      </c>
      <c r="Q62" s="30" t="s">
        <v>73</v>
      </c>
      <c r="R62" s="30" t="s">
        <v>12</v>
      </c>
      <c r="S62" s="14"/>
      <c r="T62" s="14">
        <v>4023374</v>
      </c>
      <c r="U62" s="14">
        <v>4448221</v>
      </c>
      <c r="V62" s="14">
        <v>4412634</v>
      </c>
      <c r="W62" s="14">
        <v>4299759</v>
      </c>
      <c r="X62" s="14">
        <v>4562997</v>
      </c>
      <c r="Y62" s="14">
        <f t="shared" si="12"/>
        <v>4023374</v>
      </c>
      <c r="Z62" s="14">
        <f t="shared" si="13"/>
        <v>4448221</v>
      </c>
      <c r="AA62" s="14">
        <f t="shared" si="14"/>
        <v>4412634</v>
      </c>
      <c r="AB62" s="14">
        <f t="shared" si="15"/>
        <v>4299759</v>
      </c>
      <c r="AC62" s="14">
        <f t="shared" si="16"/>
        <v>4562997</v>
      </c>
      <c r="AD62" s="14" t="s">
        <v>13</v>
      </c>
      <c r="AE62" s="18">
        <f t="shared" si="9"/>
        <v>4474617</v>
      </c>
      <c r="AF62" s="24">
        <f t="shared" si="17"/>
        <v>449417516</v>
      </c>
      <c r="AG62" s="2">
        <f t="shared" si="10"/>
        <v>352.32820419918835</v>
      </c>
      <c r="AH62" s="2" t="e">
        <f>ROUND((AE62/#REF!)*(0.98*#REF!),0)</f>
        <v>#REF!</v>
      </c>
      <c r="AI62" s="2">
        <f t="shared" si="11"/>
        <v>352</v>
      </c>
    </row>
    <row r="63" spans="1:35" ht="12.75">
      <c r="A63" s="14" t="s">
        <v>5</v>
      </c>
      <c r="B63" s="14">
        <v>21</v>
      </c>
      <c r="C63" s="14" t="s">
        <v>76</v>
      </c>
      <c r="D63" s="15" t="s">
        <v>73</v>
      </c>
      <c r="E63" s="15" t="s">
        <v>77</v>
      </c>
      <c r="F63" s="15" t="s">
        <v>77</v>
      </c>
      <c r="G63" s="14" t="s">
        <v>78</v>
      </c>
      <c r="H63" s="14">
        <f t="shared" si="0"/>
        <v>36109</v>
      </c>
      <c r="I63" s="14" t="s">
        <v>32</v>
      </c>
      <c r="J63" s="14">
        <v>175</v>
      </c>
      <c r="K63" s="15" t="s">
        <v>11</v>
      </c>
      <c r="L63" s="14" t="s">
        <v>12</v>
      </c>
      <c r="M63" s="14">
        <v>1</v>
      </c>
      <c r="N63" s="30" t="s">
        <v>78</v>
      </c>
      <c r="O63" s="30" t="s">
        <v>32</v>
      </c>
      <c r="P63" s="30" t="s">
        <v>77</v>
      </c>
      <c r="Q63" s="30" t="s">
        <v>73</v>
      </c>
      <c r="R63" s="30" t="s">
        <v>12</v>
      </c>
      <c r="S63" s="14"/>
      <c r="T63" s="14">
        <v>4761197</v>
      </c>
      <c r="U63" s="14">
        <v>5421869</v>
      </c>
      <c r="V63" s="14">
        <v>5129562</v>
      </c>
      <c r="W63" s="14">
        <v>4099044</v>
      </c>
      <c r="X63" s="14">
        <v>4420552</v>
      </c>
      <c r="Y63" s="14">
        <f t="shared" si="12"/>
        <v>4761197</v>
      </c>
      <c r="Z63" s="14">
        <f t="shared" si="13"/>
        <v>5421869</v>
      </c>
      <c r="AA63" s="14">
        <f t="shared" si="14"/>
        <v>5129562</v>
      </c>
      <c r="AB63" s="14">
        <f t="shared" si="15"/>
        <v>4099044</v>
      </c>
      <c r="AC63" s="14">
        <f t="shared" si="16"/>
        <v>4420552</v>
      </c>
      <c r="AD63" s="14" t="s">
        <v>13</v>
      </c>
      <c r="AE63" s="18">
        <f t="shared" si="9"/>
        <v>5104209</v>
      </c>
      <c r="AF63" s="24">
        <f t="shared" si="17"/>
        <v>449417516</v>
      </c>
      <c r="AG63" s="2">
        <f t="shared" si="10"/>
        <v>401.90183669961806</v>
      </c>
      <c r="AH63" s="2" t="e">
        <f>ROUND((AE63/#REF!)*(0.98*#REF!),0)</f>
        <v>#REF!</v>
      </c>
      <c r="AI63" s="2">
        <f t="shared" si="11"/>
        <v>402</v>
      </c>
    </row>
    <row r="64" spans="1:35" ht="12.75">
      <c r="A64" s="14" t="s">
        <v>5</v>
      </c>
      <c r="B64" s="14">
        <v>21</v>
      </c>
      <c r="C64" s="14" t="s">
        <v>76</v>
      </c>
      <c r="D64" s="15" t="s">
        <v>73</v>
      </c>
      <c r="E64" s="15" t="s">
        <v>77</v>
      </c>
      <c r="F64" s="15" t="s">
        <v>77</v>
      </c>
      <c r="G64" s="14" t="s">
        <v>78</v>
      </c>
      <c r="H64" s="14">
        <f t="shared" si="0"/>
        <v>36109</v>
      </c>
      <c r="I64" s="14" t="s">
        <v>33</v>
      </c>
      <c r="J64" s="14">
        <v>175</v>
      </c>
      <c r="K64" s="15" t="s">
        <v>11</v>
      </c>
      <c r="L64" s="14" t="s">
        <v>12</v>
      </c>
      <c r="M64" s="14">
        <v>1</v>
      </c>
      <c r="N64" s="30" t="s">
        <v>78</v>
      </c>
      <c r="O64" s="30" t="s">
        <v>33</v>
      </c>
      <c r="P64" s="30" t="s">
        <v>77</v>
      </c>
      <c r="Q64" s="30" t="s">
        <v>73</v>
      </c>
      <c r="R64" s="30" t="s">
        <v>12</v>
      </c>
      <c r="S64" s="14"/>
      <c r="T64" s="14">
        <v>4596955</v>
      </c>
      <c r="U64" s="14">
        <v>5327165</v>
      </c>
      <c r="V64" s="14">
        <v>5206277</v>
      </c>
      <c r="W64" s="14">
        <v>4223873</v>
      </c>
      <c r="X64" s="14">
        <v>4356207</v>
      </c>
      <c r="Y64" s="14">
        <f t="shared" si="12"/>
        <v>4596955</v>
      </c>
      <c r="Z64" s="14">
        <f t="shared" si="13"/>
        <v>5327165</v>
      </c>
      <c r="AA64" s="14">
        <f t="shared" si="14"/>
        <v>5206277</v>
      </c>
      <c r="AB64" s="14">
        <f t="shared" si="15"/>
        <v>4223873</v>
      </c>
      <c r="AC64" s="14">
        <f t="shared" si="16"/>
        <v>4356207</v>
      </c>
      <c r="AD64" s="14" t="s">
        <v>13</v>
      </c>
      <c r="AE64" s="18">
        <f t="shared" si="9"/>
        <v>5043466</v>
      </c>
      <c r="AF64" s="24">
        <f t="shared" si="17"/>
        <v>449417516</v>
      </c>
      <c r="AG64" s="2">
        <f t="shared" si="10"/>
        <v>397.1189754831896</v>
      </c>
      <c r="AH64" s="2" t="e">
        <f>ROUND((AE64/#REF!)*(0.98*#REF!),0)</f>
        <v>#REF!</v>
      </c>
      <c r="AI64" s="2">
        <f t="shared" si="11"/>
        <v>397</v>
      </c>
    </row>
    <row r="65" spans="1:35" ht="12.75">
      <c r="A65" s="14" t="s">
        <v>5</v>
      </c>
      <c r="B65" s="14">
        <v>21</v>
      </c>
      <c r="C65" s="14" t="s">
        <v>76</v>
      </c>
      <c r="D65" s="15" t="s">
        <v>73</v>
      </c>
      <c r="E65" s="15" t="s">
        <v>77</v>
      </c>
      <c r="F65" s="15" t="s">
        <v>77</v>
      </c>
      <c r="G65" s="14" t="s">
        <v>78</v>
      </c>
      <c r="H65" s="14">
        <f t="shared" si="0"/>
        <v>36109</v>
      </c>
      <c r="I65" s="14" t="s">
        <v>35</v>
      </c>
      <c r="J65" s="14">
        <v>175</v>
      </c>
      <c r="K65" s="15" t="s">
        <v>11</v>
      </c>
      <c r="L65" s="14" t="s">
        <v>12</v>
      </c>
      <c r="M65" s="14">
        <v>1</v>
      </c>
      <c r="N65" s="30" t="s">
        <v>78</v>
      </c>
      <c r="O65" s="30" t="s">
        <v>35</v>
      </c>
      <c r="P65" s="30" t="s">
        <v>77</v>
      </c>
      <c r="Q65" s="30" t="s">
        <v>73</v>
      </c>
      <c r="R65" s="30" t="s">
        <v>12</v>
      </c>
      <c r="S65" s="14"/>
      <c r="T65" s="14">
        <v>4651180</v>
      </c>
      <c r="U65" s="14">
        <v>5035355</v>
      </c>
      <c r="V65" s="14">
        <v>4507228</v>
      </c>
      <c r="W65" s="14">
        <v>2897150</v>
      </c>
      <c r="X65" s="14">
        <v>4560917</v>
      </c>
      <c r="Y65" s="14">
        <f t="shared" si="12"/>
        <v>4651180</v>
      </c>
      <c r="Z65" s="14">
        <f t="shared" si="13"/>
        <v>5035355</v>
      </c>
      <c r="AA65" s="14">
        <f t="shared" si="14"/>
        <v>4507228</v>
      </c>
      <c r="AB65" s="14">
        <f t="shared" si="15"/>
        <v>2897150</v>
      </c>
      <c r="AC65" s="14">
        <f t="shared" si="16"/>
        <v>4560917</v>
      </c>
      <c r="AD65" s="14" t="s">
        <v>13</v>
      </c>
      <c r="AE65" s="18">
        <f t="shared" si="9"/>
        <v>4749151</v>
      </c>
      <c r="AF65" s="24">
        <f t="shared" si="17"/>
        <v>449417516</v>
      </c>
      <c r="AG65" s="2">
        <f t="shared" si="10"/>
        <v>373.9448188081303</v>
      </c>
      <c r="AH65" s="2" t="e">
        <f>ROUND((AE65/#REF!)*(0.98*#REF!),0)</f>
        <v>#REF!</v>
      </c>
      <c r="AI65" s="2">
        <f t="shared" si="11"/>
        <v>374</v>
      </c>
    </row>
    <row r="66" spans="1:35" ht="12.75">
      <c r="A66" s="14" t="s">
        <v>5</v>
      </c>
      <c r="B66" s="14">
        <v>21</v>
      </c>
      <c r="C66" s="14" t="s">
        <v>80</v>
      </c>
      <c r="D66" s="15" t="s">
        <v>81</v>
      </c>
      <c r="E66" s="15" t="s">
        <v>82</v>
      </c>
      <c r="F66" s="15" t="s">
        <v>82</v>
      </c>
      <c r="G66" s="14" t="s">
        <v>83</v>
      </c>
      <c r="H66" s="14">
        <f t="shared" si="0"/>
        <v>36109</v>
      </c>
      <c r="I66" s="14" t="s">
        <v>84</v>
      </c>
      <c r="J66" s="14">
        <v>160</v>
      </c>
      <c r="K66" s="15" t="s">
        <v>11</v>
      </c>
      <c r="L66" s="14" t="s">
        <v>12</v>
      </c>
      <c r="M66" s="14">
        <v>1</v>
      </c>
      <c r="N66" s="30" t="s">
        <v>83</v>
      </c>
      <c r="O66" s="30" t="s">
        <v>84</v>
      </c>
      <c r="P66" s="30" t="s">
        <v>82</v>
      </c>
      <c r="Q66" s="30" t="s">
        <v>81</v>
      </c>
      <c r="R66" s="30" t="s">
        <v>12</v>
      </c>
      <c r="S66" s="14"/>
      <c r="T66" s="14">
        <v>4758079</v>
      </c>
      <c r="U66" s="14">
        <v>4750561</v>
      </c>
      <c r="V66" s="14">
        <v>4398795</v>
      </c>
      <c r="W66" s="14">
        <v>4262976</v>
      </c>
      <c r="X66" s="14">
        <v>4766966</v>
      </c>
      <c r="Y66" s="14">
        <f t="shared" si="12"/>
        <v>4758079</v>
      </c>
      <c r="Z66" s="14">
        <f t="shared" si="13"/>
        <v>4750561</v>
      </c>
      <c r="AA66" s="14">
        <f t="shared" si="14"/>
        <v>4398795</v>
      </c>
      <c r="AB66" s="14">
        <f t="shared" si="15"/>
        <v>4262976</v>
      </c>
      <c r="AC66" s="14">
        <f t="shared" si="16"/>
        <v>4766966</v>
      </c>
      <c r="AD66" s="14" t="s">
        <v>13</v>
      </c>
      <c r="AE66" s="18">
        <f t="shared" si="9"/>
        <v>4758535</v>
      </c>
      <c r="AF66" s="24">
        <f t="shared" si="17"/>
        <v>449417516</v>
      </c>
      <c r="AG66" s="2">
        <f t="shared" si="10"/>
        <v>374.68370838643506</v>
      </c>
      <c r="AH66" s="2" t="e">
        <f>ROUND((AE66/#REF!)*(0.98*#REF!),0)</f>
        <v>#REF!</v>
      </c>
      <c r="AI66" s="2">
        <f t="shared" si="11"/>
        <v>375</v>
      </c>
    </row>
    <row r="67" spans="1:35" ht="12.75">
      <c r="A67" s="14" t="s">
        <v>5</v>
      </c>
      <c r="B67" s="14">
        <v>21</v>
      </c>
      <c r="C67" s="14" t="s">
        <v>80</v>
      </c>
      <c r="D67" s="15" t="s">
        <v>81</v>
      </c>
      <c r="E67" s="15" t="s">
        <v>82</v>
      </c>
      <c r="F67" s="15" t="s">
        <v>82</v>
      </c>
      <c r="G67" s="14" t="s">
        <v>83</v>
      </c>
      <c r="H67" s="14">
        <f t="shared" si="0"/>
        <v>36109</v>
      </c>
      <c r="I67" s="14" t="s">
        <v>85</v>
      </c>
      <c r="J67" s="14">
        <v>160</v>
      </c>
      <c r="K67" s="15" t="s">
        <v>11</v>
      </c>
      <c r="L67" s="14" t="s">
        <v>12</v>
      </c>
      <c r="M67" s="14">
        <v>1</v>
      </c>
      <c r="N67" s="30" t="s">
        <v>83</v>
      </c>
      <c r="O67" s="30" t="s">
        <v>85</v>
      </c>
      <c r="P67" s="30" t="s">
        <v>82</v>
      </c>
      <c r="Q67" s="30" t="s">
        <v>81</v>
      </c>
      <c r="R67" s="30" t="s">
        <v>12</v>
      </c>
      <c r="S67" s="14"/>
      <c r="T67" s="14">
        <v>5065218</v>
      </c>
      <c r="U67" s="14">
        <v>4730490</v>
      </c>
      <c r="V67" s="14">
        <v>4009597</v>
      </c>
      <c r="W67" s="14">
        <v>4813857</v>
      </c>
      <c r="X67" s="14">
        <v>4250663</v>
      </c>
      <c r="Y67" s="14">
        <f t="shared" si="12"/>
        <v>5065218</v>
      </c>
      <c r="Z67" s="14">
        <f t="shared" si="13"/>
        <v>4730490</v>
      </c>
      <c r="AA67" s="14">
        <f t="shared" si="14"/>
        <v>4009597</v>
      </c>
      <c r="AB67" s="14">
        <f t="shared" si="15"/>
        <v>4813857</v>
      </c>
      <c r="AC67" s="14">
        <f t="shared" si="16"/>
        <v>4250663</v>
      </c>
      <c r="AD67" s="14" t="s">
        <v>13</v>
      </c>
      <c r="AE67" s="18">
        <f t="shared" si="9"/>
        <v>4869855</v>
      </c>
      <c r="AF67" s="24">
        <f t="shared" si="17"/>
        <v>449417516</v>
      </c>
      <c r="AG67" s="2">
        <f t="shared" si="10"/>
        <v>383.4489671094617</v>
      </c>
      <c r="AH67" s="2" t="e">
        <f>ROUND((AE67/#REF!)*(0.98*#REF!),0)</f>
        <v>#REF!</v>
      </c>
      <c r="AI67" s="2">
        <f t="shared" si="11"/>
        <v>383</v>
      </c>
    </row>
    <row r="68" spans="1:35" ht="12.75">
      <c r="A68" s="14" t="s">
        <v>5</v>
      </c>
      <c r="B68" s="14">
        <v>21</v>
      </c>
      <c r="C68" s="14" t="s">
        <v>80</v>
      </c>
      <c r="D68" s="15" t="s">
        <v>81</v>
      </c>
      <c r="E68" s="15" t="s">
        <v>82</v>
      </c>
      <c r="F68" s="15" t="s">
        <v>82</v>
      </c>
      <c r="G68" s="14" t="s">
        <v>83</v>
      </c>
      <c r="H68" s="14">
        <f t="shared" si="0"/>
        <v>36109</v>
      </c>
      <c r="I68" s="14" t="s">
        <v>86</v>
      </c>
      <c r="J68" s="14">
        <v>160</v>
      </c>
      <c r="K68" s="15" t="s">
        <v>11</v>
      </c>
      <c r="L68" s="14" t="s">
        <v>12</v>
      </c>
      <c r="M68" s="14">
        <v>1</v>
      </c>
      <c r="N68" s="30" t="s">
        <v>83</v>
      </c>
      <c r="O68" s="30" t="s">
        <v>86</v>
      </c>
      <c r="P68" s="30" t="s">
        <v>82</v>
      </c>
      <c r="Q68" s="30" t="s">
        <v>81</v>
      </c>
      <c r="R68" s="30" t="s">
        <v>12</v>
      </c>
      <c r="S68" s="14"/>
      <c r="T68" s="14">
        <v>4740666</v>
      </c>
      <c r="U68" s="14">
        <v>4653098</v>
      </c>
      <c r="V68" s="14">
        <v>4080322</v>
      </c>
      <c r="W68" s="14">
        <v>4125698</v>
      </c>
      <c r="X68" s="14">
        <v>5030138</v>
      </c>
      <c r="Y68" s="14">
        <f t="shared" si="12"/>
        <v>4740666</v>
      </c>
      <c r="Z68" s="14">
        <f t="shared" si="13"/>
        <v>4653098</v>
      </c>
      <c r="AA68" s="14">
        <f t="shared" si="14"/>
        <v>4080322</v>
      </c>
      <c r="AB68" s="14">
        <f t="shared" si="15"/>
        <v>4125698</v>
      </c>
      <c r="AC68" s="14">
        <f t="shared" si="16"/>
        <v>5030138</v>
      </c>
      <c r="AD68" s="14" t="s">
        <v>13</v>
      </c>
      <c r="AE68" s="18">
        <f t="shared" si="9"/>
        <v>4807967</v>
      </c>
      <c r="AF68" s="24">
        <f t="shared" si="17"/>
        <v>449417516</v>
      </c>
      <c r="AG68" s="2">
        <f t="shared" si="10"/>
        <v>378.57594939610675</v>
      </c>
      <c r="AH68" s="2" t="e">
        <f>ROUND((AE68/#REF!)*(0.98*#REF!),0)</f>
        <v>#REF!</v>
      </c>
      <c r="AI68" s="2">
        <f t="shared" si="11"/>
        <v>379</v>
      </c>
    </row>
    <row r="69" spans="1:35" ht="12.75">
      <c r="A69" s="14" t="s">
        <v>5</v>
      </c>
      <c r="B69" s="14">
        <v>21</v>
      </c>
      <c r="C69" s="14" t="s">
        <v>87</v>
      </c>
      <c r="D69" s="15" t="s">
        <v>81</v>
      </c>
      <c r="E69" s="15" t="s">
        <v>88</v>
      </c>
      <c r="F69" s="15" t="s">
        <v>88</v>
      </c>
      <c r="G69" s="14" t="s">
        <v>89</v>
      </c>
      <c r="H69" s="14">
        <f t="shared" si="0"/>
        <v>36109</v>
      </c>
      <c r="I69" s="14" t="s">
        <v>90</v>
      </c>
      <c r="J69" s="14">
        <v>176</v>
      </c>
      <c r="K69" s="15" t="s">
        <v>11</v>
      </c>
      <c r="L69" s="14" t="s">
        <v>12</v>
      </c>
      <c r="M69" s="14">
        <v>1</v>
      </c>
      <c r="N69" s="2" t="s">
        <v>89</v>
      </c>
      <c r="O69" s="2" t="s">
        <v>90</v>
      </c>
      <c r="P69" s="2" t="s">
        <v>88</v>
      </c>
      <c r="Q69" s="2" t="s">
        <v>81</v>
      </c>
      <c r="R69" s="2" t="s">
        <v>12</v>
      </c>
      <c r="S69" s="14"/>
      <c r="T69" s="14">
        <v>5314298</v>
      </c>
      <c r="U69" s="14">
        <v>5140526</v>
      </c>
      <c r="V69" s="14">
        <v>4129763</v>
      </c>
      <c r="W69" s="14">
        <v>4708930</v>
      </c>
      <c r="X69" s="14">
        <v>5553792</v>
      </c>
      <c r="Y69" s="14">
        <f t="shared" si="12"/>
        <v>5314298</v>
      </c>
      <c r="Z69" s="14">
        <f t="shared" si="13"/>
        <v>5140526</v>
      </c>
      <c r="AA69" s="14">
        <f t="shared" si="14"/>
        <v>4129763</v>
      </c>
      <c r="AB69" s="14">
        <f t="shared" si="15"/>
        <v>4708930</v>
      </c>
      <c r="AC69" s="14">
        <f t="shared" si="16"/>
        <v>5553792</v>
      </c>
      <c r="AD69" s="14" t="s">
        <v>13</v>
      </c>
      <c r="AE69" s="18">
        <f t="shared" si="9"/>
        <v>5336205</v>
      </c>
      <c r="AF69" s="24">
        <f t="shared" si="17"/>
        <v>449417516</v>
      </c>
      <c r="AG69" s="2">
        <f t="shared" si="10"/>
        <v>420.16903902361474</v>
      </c>
      <c r="AH69" s="2" t="e">
        <f>ROUND((AE69/#REF!)*(0.98*#REF!),0)</f>
        <v>#REF!</v>
      </c>
      <c r="AI69" s="2">
        <f t="shared" si="11"/>
        <v>420</v>
      </c>
    </row>
    <row r="70" spans="1:35" ht="12.75">
      <c r="A70" s="14" t="s">
        <v>5</v>
      </c>
      <c r="B70" s="14">
        <v>21</v>
      </c>
      <c r="C70" s="14" t="s">
        <v>87</v>
      </c>
      <c r="D70" s="15" t="s">
        <v>81</v>
      </c>
      <c r="E70" s="15" t="s">
        <v>88</v>
      </c>
      <c r="F70" s="15" t="s">
        <v>88</v>
      </c>
      <c r="G70" s="14" t="s">
        <v>89</v>
      </c>
      <c r="H70" s="14">
        <f t="shared" si="0"/>
        <v>36109</v>
      </c>
      <c r="I70" s="14" t="s">
        <v>91</v>
      </c>
      <c r="J70" s="14">
        <v>179</v>
      </c>
      <c r="K70" s="15" t="s">
        <v>11</v>
      </c>
      <c r="L70" s="14" t="s">
        <v>12</v>
      </c>
      <c r="M70" s="14">
        <v>1</v>
      </c>
      <c r="N70" s="14" t="s">
        <v>89</v>
      </c>
      <c r="O70" s="14" t="s">
        <v>91</v>
      </c>
      <c r="P70" s="14" t="s">
        <v>88</v>
      </c>
      <c r="Q70" s="14" t="s">
        <v>81</v>
      </c>
      <c r="R70" s="14" t="s">
        <v>12</v>
      </c>
      <c r="S70" s="14"/>
      <c r="T70" s="14">
        <v>4921339</v>
      </c>
      <c r="U70" s="14">
        <v>5011241</v>
      </c>
      <c r="V70" s="14">
        <v>4349275</v>
      </c>
      <c r="W70" s="14">
        <v>5479696</v>
      </c>
      <c r="X70" s="14">
        <v>5517963</v>
      </c>
      <c r="Y70" s="14">
        <f t="shared" si="12"/>
        <v>4921339</v>
      </c>
      <c r="Z70" s="14">
        <f t="shared" si="13"/>
        <v>5011241</v>
      </c>
      <c r="AA70" s="14">
        <f t="shared" si="14"/>
        <v>4349275</v>
      </c>
      <c r="AB70" s="14">
        <f t="shared" si="15"/>
        <v>5479696</v>
      </c>
      <c r="AC70" s="14">
        <f t="shared" si="16"/>
        <v>5517963</v>
      </c>
      <c r="AD70" s="14" t="s">
        <v>13</v>
      </c>
      <c r="AE70" s="18">
        <f t="shared" si="9"/>
        <v>5336300</v>
      </c>
      <c r="AF70" s="24">
        <f t="shared" si="17"/>
        <v>449417516</v>
      </c>
      <c r="AG70" s="2">
        <f t="shared" si="10"/>
        <v>420.1765192569842</v>
      </c>
      <c r="AH70" s="2" t="e">
        <f>ROUND((AE70/#REF!)*(0.98*#REF!),0)</f>
        <v>#REF!</v>
      </c>
      <c r="AI70" s="2">
        <f t="shared" si="11"/>
        <v>420</v>
      </c>
    </row>
    <row r="71" spans="1:35" ht="12.75">
      <c r="A71" s="14" t="s">
        <v>5</v>
      </c>
      <c r="B71" s="14">
        <v>21</v>
      </c>
      <c r="C71" s="14" t="s">
        <v>87</v>
      </c>
      <c r="D71" s="15" t="s">
        <v>81</v>
      </c>
      <c r="E71" s="15" t="s">
        <v>92</v>
      </c>
      <c r="F71" s="15" t="s">
        <v>92</v>
      </c>
      <c r="G71" s="14" t="s">
        <v>93</v>
      </c>
      <c r="H71" s="14">
        <f t="shared" si="0"/>
        <v>36109</v>
      </c>
      <c r="I71" s="14" t="s">
        <v>94</v>
      </c>
      <c r="J71" s="14">
        <v>66</v>
      </c>
      <c r="K71" s="15" t="s">
        <v>11</v>
      </c>
      <c r="L71" s="14" t="s">
        <v>12</v>
      </c>
      <c r="M71" s="14">
        <v>1</v>
      </c>
      <c r="N71" s="14" t="s">
        <v>93</v>
      </c>
      <c r="O71" s="14" t="s">
        <v>94</v>
      </c>
      <c r="P71" s="14" t="s">
        <v>92</v>
      </c>
      <c r="Q71" s="14" t="s">
        <v>81</v>
      </c>
      <c r="R71" s="14" t="s">
        <v>12</v>
      </c>
      <c r="S71" s="14"/>
      <c r="T71" s="14">
        <v>2261403</v>
      </c>
      <c r="U71" s="14">
        <v>2191153</v>
      </c>
      <c r="V71" s="14">
        <v>2088090</v>
      </c>
      <c r="W71" s="14">
        <v>465832</v>
      </c>
      <c r="X71" s="14">
        <v>1698223</v>
      </c>
      <c r="Y71" s="14">
        <f t="shared" si="12"/>
        <v>2261403</v>
      </c>
      <c r="Z71" s="14">
        <f t="shared" si="13"/>
        <v>2191153</v>
      </c>
      <c r="AA71" s="14">
        <f t="shared" si="14"/>
        <v>2088090</v>
      </c>
      <c r="AB71" s="14">
        <f t="shared" si="15"/>
        <v>465832</v>
      </c>
      <c r="AC71" s="14">
        <f t="shared" si="16"/>
        <v>1698223</v>
      </c>
      <c r="AD71" s="14" t="s">
        <v>13</v>
      </c>
      <c r="AE71" s="18">
        <f t="shared" si="9"/>
        <v>2180215</v>
      </c>
      <c r="AF71" s="24">
        <f t="shared" si="17"/>
        <v>449417516</v>
      </c>
      <c r="AG71" s="2">
        <f t="shared" si="10"/>
        <v>171.6685999535007</v>
      </c>
      <c r="AH71" s="2" t="e">
        <f>ROUND((AE71/#REF!)*(0.98*#REF!),0)</f>
        <v>#REF!</v>
      </c>
      <c r="AI71" s="2">
        <f t="shared" si="11"/>
        <v>172</v>
      </c>
    </row>
    <row r="72" spans="1:35" ht="12.75">
      <c r="A72" s="14" t="s">
        <v>5</v>
      </c>
      <c r="B72" s="14">
        <v>21</v>
      </c>
      <c r="C72" s="14" t="s">
        <v>87</v>
      </c>
      <c r="D72" s="15" t="s">
        <v>81</v>
      </c>
      <c r="E72" s="15" t="s">
        <v>92</v>
      </c>
      <c r="F72" s="15" t="s">
        <v>95</v>
      </c>
      <c r="G72" s="14" t="s">
        <v>93</v>
      </c>
      <c r="H72" s="14">
        <f t="shared" si="0"/>
        <v>36109</v>
      </c>
      <c r="I72" s="14" t="s">
        <v>96</v>
      </c>
      <c r="J72" s="14">
        <v>72</v>
      </c>
      <c r="K72" s="15" t="s">
        <v>22</v>
      </c>
      <c r="L72" s="14" t="s">
        <v>34</v>
      </c>
      <c r="M72" s="14">
        <v>0.6</v>
      </c>
      <c r="N72" s="14" t="s">
        <v>93</v>
      </c>
      <c r="O72" s="14" t="s">
        <v>96</v>
      </c>
      <c r="P72" s="14" t="s">
        <v>92</v>
      </c>
      <c r="Q72" s="14" t="s">
        <v>81</v>
      </c>
      <c r="R72" s="14" t="s">
        <v>34</v>
      </c>
      <c r="S72" s="9" t="s">
        <v>267</v>
      </c>
      <c r="T72" s="14">
        <v>18868</v>
      </c>
      <c r="U72" s="14">
        <v>65605</v>
      </c>
      <c r="V72" s="14">
        <v>19905</v>
      </c>
      <c r="W72" s="14">
        <v>77662</v>
      </c>
      <c r="X72" s="14">
        <v>37719</v>
      </c>
      <c r="Y72" s="14">
        <f t="shared" si="12"/>
        <v>11321</v>
      </c>
      <c r="Z72" s="14">
        <f t="shared" si="13"/>
        <v>39363</v>
      </c>
      <c r="AA72" s="14">
        <f t="shared" si="14"/>
        <v>11943</v>
      </c>
      <c r="AB72" s="14">
        <f t="shared" si="15"/>
        <v>46597</v>
      </c>
      <c r="AC72" s="14">
        <f t="shared" si="16"/>
        <v>22631</v>
      </c>
      <c r="AD72" s="14" t="s">
        <v>13</v>
      </c>
      <c r="AE72" s="18">
        <f t="shared" si="9"/>
        <v>36197</v>
      </c>
      <c r="AF72" s="24">
        <f t="shared" si="17"/>
        <v>449417516</v>
      </c>
      <c r="AG72" s="2">
        <f t="shared" si="10"/>
        <v>2.8501263923589484</v>
      </c>
      <c r="AH72" s="2" t="e">
        <f>ROUND((AE72/#REF!)*(0.98*#REF!),0)</f>
        <v>#REF!</v>
      </c>
      <c r="AI72" s="2">
        <f t="shared" si="11"/>
        <v>3</v>
      </c>
    </row>
    <row r="73" spans="1:35" ht="12.75">
      <c r="A73" s="14" t="s">
        <v>5</v>
      </c>
      <c r="B73" s="14">
        <v>21</v>
      </c>
      <c r="C73" s="14" t="s">
        <v>97</v>
      </c>
      <c r="D73" s="15" t="s">
        <v>98</v>
      </c>
      <c r="E73" s="15" t="s">
        <v>99</v>
      </c>
      <c r="F73" s="15" t="s">
        <v>100</v>
      </c>
      <c r="G73" s="14" t="s">
        <v>101</v>
      </c>
      <c r="H73" s="14">
        <f t="shared" si="0"/>
        <v>36109</v>
      </c>
      <c r="I73" s="14" t="s">
        <v>20</v>
      </c>
      <c r="J73" s="14">
        <v>100</v>
      </c>
      <c r="K73" s="15" t="s">
        <v>11</v>
      </c>
      <c r="L73" s="14" t="s">
        <v>12</v>
      </c>
      <c r="M73" s="14">
        <v>1</v>
      </c>
      <c r="N73" s="14" t="s">
        <v>101</v>
      </c>
      <c r="O73" s="14" t="s">
        <v>20</v>
      </c>
      <c r="P73" s="14" t="s">
        <v>99</v>
      </c>
      <c r="Q73" s="14" t="s">
        <v>98</v>
      </c>
      <c r="R73" s="14" t="s">
        <v>12</v>
      </c>
      <c r="S73" s="14"/>
      <c r="T73" s="14">
        <v>2854254</v>
      </c>
      <c r="U73" s="14">
        <v>3221622</v>
      </c>
      <c r="V73" s="14">
        <v>2793089</v>
      </c>
      <c r="W73" s="14">
        <v>3109661</v>
      </c>
      <c r="X73" s="14">
        <v>2997130</v>
      </c>
      <c r="Y73" s="14">
        <f t="shared" si="12"/>
        <v>2854254</v>
      </c>
      <c r="Z73" s="14">
        <f t="shared" si="13"/>
        <v>3221622</v>
      </c>
      <c r="AA73" s="14">
        <f t="shared" si="14"/>
        <v>2793089</v>
      </c>
      <c r="AB73" s="14">
        <f t="shared" si="15"/>
        <v>3109661</v>
      </c>
      <c r="AC73" s="14">
        <f t="shared" si="16"/>
        <v>2997130</v>
      </c>
      <c r="AD73" s="14" t="s">
        <v>13</v>
      </c>
      <c r="AE73" s="18">
        <f t="shared" si="9"/>
        <v>3109471</v>
      </c>
      <c r="AF73" s="24">
        <f t="shared" si="17"/>
        <v>449417516</v>
      </c>
      <c r="AG73" s="2">
        <f t="shared" si="10"/>
        <v>244.83756563733934</v>
      </c>
      <c r="AH73" s="2" t="e">
        <f>ROUND((AE73/#REF!)*(0.98*#REF!),0)</f>
        <v>#REF!</v>
      </c>
      <c r="AI73" s="2">
        <f t="shared" si="11"/>
        <v>245</v>
      </c>
    </row>
    <row r="74" spans="1:35" ht="12.75">
      <c r="A74" s="14" t="s">
        <v>5</v>
      </c>
      <c r="B74" s="14">
        <v>21</v>
      </c>
      <c r="C74" s="14" t="s">
        <v>97</v>
      </c>
      <c r="D74" s="15" t="s">
        <v>98</v>
      </c>
      <c r="E74" s="15" t="s">
        <v>99</v>
      </c>
      <c r="F74" s="15" t="s">
        <v>100</v>
      </c>
      <c r="G74" s="14" t="s">
        <v>101</v>
      </c>
      <c r="H74" s="14">
        <f t="shared" si="0"/>
        <v>36109</v>
      </c>
      <c r="I74" s="14" t="s">
        <v>25</v>
      </c>
      <c r="J74" s="14">
        <v>221</v>
      </c>
      <c r="K74" s="15" t="s">
        <v>11</v>
      </c>
      <c r="L74" s="14" t="s">
        <v>12</v>
      </c>
      <c r="M74" s="14">
        <v>1</v>
      </c>
      <c r="N74" s="14" t="s">
        <v>101</v>
      </c>
      <c r="O74" s="14" t="s">
        <v>25</v>
      </c>
      <c r="P74" s="14" t="s">
        <v>99</v>
      </c>
      <c r="Q74" s="14" t="s">
        <v>98</v>
      </c>
      <c r="R74" s="14" t="s">
        <v>12</v>
      </c>
      <c r="S74" s="14"/>
      <c r="T74" s="14">
        <v>5495008</v>
      </c>
      <c r="U74" s="14">
        <v>6133899</v>
      </c>
      <c r="V74" s="14">
        <v>4121698</v>
      </c>
      <c r="W74" s="14">
        <v>6221215</v>
      </c>
      <c r="X74" s="14">
        <v>5509115</v>
      </c>
      <c r="Y74" s="14">
        <f t="shared" si="12"/>
        <v>5495008</v>
      </c>
      <c r="Z74" s="14">
        <f t="shared" si="13"/>
        <v>6133899</v>
      </c>
      <c r="AA74" s="14">
        <f t="shared" si="14"/>
        <v>4121698</v>
      </c>
      <c r="AB74" s="14">
        <f t="shared" si="15"/>
        <v>6221215</v>
      </c>
      <c r="AC74" s="14">
        <f t="shared" si="16"/>
        <v>5509115</v>
      </c>
      <c r="AD74" s="14" t="s">
        <v>13</v>
      </c>
      <c r="AE74" s="18">
        <f t="shared" si="9"/>
        <v>5954743</v>
      </c>
      <c r="AF74" s="24">
        <f t="shared" si="17"/>
        <v>449417516</v>
      </c>
      <c r="AG74" s="2">
        <f t="shared" si="10"/>
        <v>468.87228731703465</v>
      </c>
      <c r="AH74" s="2" t="e">
        <f>ROUND((AE74/#REF!)*(0.98*#REF!),0)</f>
        <v>#REF!</v>
      </c>
      <c r="AI74" s="2">
        <f t="shared" si="11"/>
        <v>469</v>
      </c>
    </row>
    <row r="75" spans="1:35" ht="12.75">
      <c r="A75" s="14" t="s">
        <v>5</v>
      </c>
      <c r="B75" s="14">
        <v>21</v>
      </c>
      <c r="C75" s="14" t="s">
        <v>102</v>
      </c>
      <c r="D75" s="15" t="s">
        <v>98</v>
      </c>
      <c r="E75" s="15" t="s">
        <v>103</v>
      </c>
      <c r="F75" s="15" t="s">
        <v>104</v>
      </c>
      <c r="G75" s="14" t="s">
        <v>105</v>
      </c>
      <c r="H75" s="14">
        <f t="shared" si="0"/>
        <v>36109</v>
      </c>
      <c r="I75" s="20" t="s">
        <v>260</v>
      </c>
      <c r="J75" s="14"/>
      <c r="K75" s="15" t="s">
        <v>11</v>
      </c>
      <c r="L75" s="14" t="s">
        <v>12</v>
      </c>
      <c r="M75" s="14">
        <v>1</v>
      </c>
      <c r="N75" s="14"/>
      <c r="O75" s="14"/>
      <c r="P75" s="14"/>
      <c r="Q75" s="14"/>
      <c r="R75" s="14"/>
      <c r="S75" s="14"/>
      <c r="T75" s="14">
        <v>645299</v>
      </c>
      <c r="U75" s="14">
        <v>729045</v>
      </c>
      <c r="V75" s="14">
        <v>771554</v>
      </c>
      <c r="W75" s="14">
        <v>741971</v>
      </c>
      <c r="X75" s="14">
        <v>787529</v>
      </c>
      <c r="Y75" s="14">
        <f t="shared" si="12"/>
        <v>645299</v>
      </c>
      <c r="Z75" s="14">
        <f t="shared" si="13"/>
        <v>729045</v>
      </c>
      <c r="AA75" s="14">
        <f t="shared" si="14"/>
        <v>771554</v>
      </c>
      <c r="AB75" s="14">
        <f t="shared" si="15"/>
        <v>741971</v>
      </c>
      <c r="AC75" s="14">
        <f t="shared" si="16"/>
        <v>787529</v>
      </c>
      <c r="AD75" s="20" t="s">
        <v>13</v>
      </c>
      <c r="AE75" s="18">
        <f t="shared" si="9"/>
        <v>767018</v>
      </c>
      <c r="AF75" s="24">
        <f t="shared" si="17"/>
        <v>449417516</v>
      </c>
      <c r="AG75" s="2">
        <f t="shared" si="10"/>
        <v>60.39445935338221</v>
      </c>
      <c r="AI75" s="2">
        <f t="shared" si="11"/>
        <v>60</v>
      </c>
    </row>
    <row r="76" spans="1:35" ht="12.75">
      <c r="A76" s="14" t="s">
        <v>5</v>
      </c>
      <c r="B76" s="14">
        <v>21</v>
      </c>
      <c r="C76" s="14" t="s">
        <v>102</v>
      </c>
      <c r="D76" s="15" t="s">
        <v>98</v>
      </c>
      <c r="E76" s="15" t="s">
        <v>103</v>
      </c>
      <c r="F76" s="15" t="s">
        <v>104</v>
      </c>
      <c r="G76" s="14" t="s">
        <v>105</v>
      </c>
      <c r="H76" s="14">
        <f t="shared" si="0"/>
        <v>36109</v>
      </c>
      <c r="I76" s="20" t="s">
        <v>261</v>
      </c>
      <c r="J76" s="14"/>
      <c r="K76" s="15" t="s">
        <v>11</v>
      </c>
      <c r="L76" s="14" t="s">
        <v>12</v>
      </c>
      <c r="M76" s="14">
        <v>1</v>
      </c>
      <c r="N76" s="14"/>
      <c r="O76" s="14"/>
      <c r="P76" s="14"/>
      <c r="Q76" s="14"/>
      <c r="R76" s="14"/>
      <c r="S76" s="14"/>
      <c r="T76" s="14">
        <v>645298</v>
      </c>
      <c r="U76" s="14">
        <v>729044</v>
      </c>
      <c r="V76" s="14">
        <v>771553</v>
      </c>
      <c r="W76" s="14">
        <v>741970</v>
      </c>
      <c r="X76" s="14">
        <v>787529</v>
      </c>
      <c r="Y76" s="14">
        <f t="shared" si="12"/>
        <v>645298</v>
      </c>
      <c r="Z76" s="14">
        <f t="shared" si="13"/>
        <v>729044</v>
      </c>
      <c r="AA76" s="14">
        <f t="shared" si="14"/>
        <v>771553</v>
      </c>
      <c r="AB76" s="14">
        <f t="shared" si="15"/>
        <v>741970</v>
      </c>
      <c r="AC76" s="14">
        <f t="shared" si="16"/>
        <v>787529</v>
      </c>
      <c r="AD76" s="20" t="s">
        <v>13</v>
      </c>
      <c r="AE76" s="18">
        <f t="shared" si="9"/>
        <v>767017</v>
      </c>
      <c r="AF76" s="24">
        <f t="shared" si="17"/>
        <v>449417516</v>
      </c>
      <c r="AG76" s="2">
        <f t="shared" si="10"/>
        <v>60.39438061408359</v>
      </c>
      <c r="AI76" s="2">
        <f t="shared" si="11"/>
        <v>60</v>
      </c>
    </row>
    <row r="77" spans="1:35" ht="12.75">
      <c r="A77" s="14" t="s">
        <v>5</v>
      </c>
      <c r="B77" s="14">
        <v>21</v>
      </c>
      <c r="C77" s="14" t="s">
        <v>102</v>
      </c>
      <c r="D77" s="15" t="s">
        <v>98</v>
      </c>
      <c r="E77" s="15" t="s">
        <v>103</v>
      </c>
      <c r="F77" s="15" t="s">
        <v>104</v>
      </c>
      <c r="G77" s="14" t="s">
        <v>105</v>
      </c>
      <c r="H77" s="14">
        <f t="shared" si="0"/>
        <v>36109</v>
      </c>
      <c r="I77" s="14" t="s">
        <v>27</v>
      </c>
      <c r="J77" s="14">
        <v>80</v>
      </c>
      <c r="K77" s="15" t="s">
        <v>11</v>
      </c>
      <c r="L77" s="14" t="s">
        <v>12</v>
      </c>
      <c r="M77" s="14">
        <v>1</v>
      </c>
      <c r="N77" s="14" t="s">
        <v>105</v>
      </c>
      <c r="O77" s="14" t="s">
        <v>27</v>
      </c>
      <c r="P77" s="14" t="s">
        <v>103</v>
      </c>
      <c r="Q77" s="14" t="s">
        <v>98</v>
      </c>
      <c r="R77" s="14" t="s">
        <v>12</v>
      </c>
      <c r="S77" s="14"/>
      <c r="T77" s="14">
        <v>2036660</v>
      </c>
      <c r="U77" s="14">
        <v>2380325</v>
      </c>
      <c r="V77" s="14">
        <v>2296229</v>
      </c>
      <c r="W77" s="14">
        <v>1980483</v>
      </c>
      <c r="X77" s="14">
        <v>2200191</v>
      </c>
      <c r="Y77" s="14">
        <f t="shared" si="12"/>
        <v>2036660</v>
      </c>
      <c r="Z77" s="14">
        <f t="shared" si="13"/>
        <v>2380325</v>
      </c>
      <c r="AA77" s="14">
        <f t="shared" si="14"/>
        <v>2296229</v>
      </c>
      <c r="AB77" s="14">
        <f t="shared" si="15"/>
        <v>1980483</v>
      </c>
      <c r="AC77" s="14">
        <f t="shared" si="16"/>
        <v>2200191</v>
      </c>
      <c r="AD77" s="14" t="s">
        <v>13</v>
      </c>
      <c r="AE77" s="18">
        <f t="shared" si="9"/>
        <v>2292248</v>
      </c>
      <c r="AF77" s="24">
        <f t="shared" si="17"/>
        <v>449417516</v>
      </c>
      <c r="AG77" s="2">
        <f aca="true" t="shared" si="18" ref="AG77:AG108">(AE77/AE$124)*(0.98*AI$128)</f>
        <v>180.48999979644762</v>
      </c>
      <c r="AH77" s="2" t="e">
        <f>ROUND((AE77/#REF!)*(0.98*#REF!),0)</f>
        <v>#REF!</v>
      </c>
      <c r="AI77" s="2">
        <f aca="true" t="shared" si="19" ref="AI77:AI108">ROUND((AE77/AE$124)*(0.98*AI$128),0)</f>
        <v>180</v>
      </c>
    </row>
    <row r="78" spans="1:35" ht="12.75">
      <c r="A78" s="14" t="s">
        <v>5</v>
      </c>
      <c r="B78" s="14">
        <v>21</v>
      </c>
      <c r="C78" s="14" t="s">
        <v>102</v>
      </c>
      <c r="D78" s="15" t="s">
        <v>98</v>
      </c>
      <c r="E78" s="15" t="s">
        <v>103</v>
      </c>
      <c r="F78" s="15" t="s">
        <v>104</v>
      </c>
      <c r="G78" s="14" t="s">
        <v>105</v>
      </c>
      <c r="H78" s="14">
        <f aca="true" t="shared" si="20" ref="H78:H121">AI$128</f>
        <v>36109</v>
      </c>
      <c r="I78" s="14" t="s">
        <v>39</v>
      </c>
      <c r="J78" s="14">
        <v>80</v>
      </c>
      <c r="K78" s="15" t="s">
        <v>11</v>
      </c>
      <c r="L78" s="14" t="s">
        <v>12</v>
      </c>
      <c r="M78" s="14">
        <v>1</v>
      </c>
      <c r="N78" s="14" t="s">
        <v>105</v>
      </c>
      <c r="O78" s="14" t="s">
        <v>39</v>
      </c>
      <c r="P78" s="14" t="s">
        <v>103</v>
      </c>
      <c r="Q78" s="14" t="s">
        <v>98</v>
      </c>
      <c r="R78" s="14" t="s">
        <v>12</v>
      </c>
      <c r="S78" s="14"/>
      <c r="T78" s="14">
        <v>2070993</v>
      </c>
      <c r="U78" s="14">
        <v>2114486</v>
      </c>
      <c r="V78" s="14">
        <v>2403188</v>
      </c>
      <c r="W78" s="14">
        <v>2102982</v>
      </c>
      <c r="X78" s="14">
        <v>2515587</v>
      </c>
      <c r="Y78" s="14">
        <f aca="true" t="shared" si="21" ref="Y78:Y109">ROUND(T78*M78,0)</f>
        <v>2070993</v>
      </c>
      <c r="Z78" s="14">
        <f aca="true" t="shared" si="22" ref="Z78:Z109">ROUND(M78*U78,0)</f>
        <v>2114486</v>
      </c>
      <c r="AA78" s="14">
        <f aca="true" t="shared" si="23" ref="AA78:AA109">ROUND(V78*M78,0)</f>
        <v>2403188</v>
      </c>
      <c r="AB78" s="14">
        <f aca="true" t="shared" si="24" ref="AB78:AB109">ROUND(W78*M78,0)</f>
        <v>2102982</v>
      </c>
      <c r="AC78" s="14">
        <f aca="true" t="shared" si="25" ref="AC78:AC109">ROUND(X78*M78,0)</f>
        <v>2515587</v>
      </c>
      <c r="AD78" s="14" t="s">
        <v>13</v>
      </c>
      <c r="AE78" s="18">
        <f t="shared" si="9"/>
        <v>2344420</v>
      </c>
      <c r="AF78" s="24">
        <f aca="true" t="shared" si="26" ref="AF78:AF121">AE$124</f>
        <v>449417516</v>
      </c>
      <c r="AG78" s="2">
        <f t="shared" si="18"/>
        <v>184.5979864843541</v>
      </c>
      <c r="AH78" s="2" t="e">
        <f>ROUND((AE78/#REF!)*(0.98*#REF!),0)</f>
        <v>#REF!</v>
      </c>
      <c r="AI78" s="2">
        <f t="shared" si="19"/>
        <v>185</v>
      </c>
    </row>
    <row r="79" spans="1:35" ht="12.75">
      <c r="A79" s="14" t="s">
        <v>5</v>
      </c>
      <c r="B79" s="14">
        <v>21</v>
      </c>
      <c r="C79" s="14" t="s">
        <v>102</v>
      </c>
      <c r="D79" s="15" t="s">
        <v>98</v>
      </c>
      <c r="E79" s="15" t="s">
        <v>106</v>
      </c>
      <c r="F79" s="15" t="s">
        <v>107</v>
      </c>
      <c r="G79" s="14" t="s">
        <v>108</v>
      </c>
      <c r="H79" s="14">
        <f t="shared" si="20"/>
        <v>36109</v>
      </c>
      <c r="I79" s="14" t="s">
        <v>109</v>
      </c>
      <c r="J79" s="14">
        <v>120</v>
      </c>
      <c r="K79" s="15" t="s">
        <v>22</v>
      </c>
      <c r="L79" s="14" t="s">
        <v>23</v>
      </c>
      <c r="M79" s="14">
        <v>0.4</v>
      </c>
      <c r="N79" s="14" t="s">
        <v>108</v>
      </c>
      <c r="O79" s="14" t="s">
        <v>109</v>
      </c>
      <c r="P79" s="14" t="s">
        <v>106</v>
      </c>
      <c r="Q79" s="14" t="s">
        <v>98</v>
      </c>
      <c r="R79" s="14" t="s">
        <v>23</v>
      </c>
      <c r="S79" s="14"/>
      <c r="T79" s="14">
        <v>352298</v>
      </c>
      <c r="U79" s="14">
        <v>464460</v>
      </c>
      <c r="V79" s="14">
        <v>171189</v>
      </c>
      <c r="W79" s="14">
        <v>146398</v>
      </c>
      <c r="X79" s="14">
        <v>89548</v>
      </c>
      <c r="Y79" s="14">
        <f t="shared" si="21"/>
        <v>140919</v>
      </c>
      <c r="Z79" s="14">
        <f t="shared" si="22"/>
        <v>185784</v>
      </c>
      <c r="AA79" s="14">
        <f t="shared" si="23"/>
        <v>68476</v>
      </c>
      <c r="AB79" s="14">
        <f t="shared" si="24"/>
        <v>58559</v>
      </c>
      <c r="AC79" s="14">
        <f t="shared" si="25"/>
        <v>35819</v>
      </c>
      <c r="AD79" s="14" t="s">
        <v>13</v>
      </c>
      <c r="AE79" s="18">
        <f aca="true" t="shared" si="27" ref="AE79:AE115">ROUND((SUMPRODUCT((Y79:AC79&gt;=LARGE(Y79:AC79,3))*Y79:AC79)-LARGE(Y79:AC79,3)*(COUNTIF(Y79:AC79,"&gt;="&amp;LARGE(Y79:AC79,3))-3))/3,0)</f>
        <v>131726</v>
      </c>
      <c r="AF79" s="24">
        <f t="shared" si="26"/>
        <v>449417516</v>
      </c>
      <c r="AG79" s="2">
        <f t="shared" si="18"/>
        <v>10.372012850785282</v>
      </c>
      <c r="AH79" s="2" t="e">
        <f>ROUND((AE79/#REF!)*(0.98*#REF!),0)</f>
        <v>#REF!</v>
      </c>
      <c r="AI79" s="2">
        <f t="shared" si="19"/>
        <v>10</v>
      </c>
    </row>
    <row r="80" spans="1:35" ht="12.75">
      <c r="A80" s="14" t="s">
        <v>5</v>
      </c>
      <c r="B80" s="14">
        <v>21</v>
      </c>
      <c r="C80" s="14" t="s">
        <v>102</v>
      </c>
      <c r="D80" s="15" t="s">
        <v>98</v>
      </c>
      <c r="E80" s="15" t="s">
        <v>106</v>
      </c>
      <c r="F80" s="15" t="s">
        <v>107</v>
      </c>
      <c r="G80" s="14" t="s">
        <v>108</v>
      </c>
      <c r="H80" s="14">
        <f t="shared" si="20"/>
        <v>36109</v>
      </c>
      <c r="I80" s="14" t="s">
        <v>110</v>
      </c>
      <c r="J80" s="14">
        <v>120</v>
      </c>
      <c r="K80" s="15" t="s">
        <v>22</v>
      </c>
      <c r="L80" s="14" t="s">
        <v>23</v>
      </c>
      <c r="M80" s="14">
        <v>0.4</v>
      </c>
      <c r="N80" s="14" t="s">
        <v>108</v>
      </c>
      <c r="O80" s="14" t="s">
        <v>110</v>
      </c>
      <c r="P80" s="14" t="s">
        <v>106</v>
      </c>
      <c r="Q80" s="14" t="s">
        <v>98</v>
      </c>
      <c r="R80" s="14" t="s">
        <v>23</v>
      </c>
      <c r="S80" s="14"/>
      <c r="T80" s="14">
        <v>408468</v>
      </c>
      <c r="U80" s="14">
        <v>341107</v>
      </c>
      <c r="V80" s="14">
        <v>154974</v>
      </c>
      <c r="W80" s="14">
        <v>294494</v>
      </c>
      <c r="X80" s="14">
        <v>877942</v>
      </c>
      <c r="Y80" s="14">
        <f t="shared" si="21"/>
        <v>163387</v>
      </c>
      <c r="Z80" s="14">
        <f t="shared" si="22"/>
        <v>136443</v>
      </c>
      <c r="AA80" s="14">
        <f t="shared" si="23"/>
        <v>61990</v>
      </c>
      <c r="AB80" s="14">
        <f t="shared" si="24"/>
        <v>117798</v>
      </c>
      <c r="AC80" s="14">
        <f t="shared" si="25"/>
        <v>351177</v>
      </c>
      <c r="AD80" s="14" t="s">
        <v>13</v>
      </c>
      <c r="AE80" s="18">
        <f t="shared" si="27"/>
        <v>217002</v>
      </c>
      <c r="AF80" s="24">
        <f t="shared" si="26"/>
        <v>449417516</v>
      </c>
      <c r="AG80" s="2">
        <f t="shared" si="18"/>
        <v>17.086585280401042</v>
      </c>
      <c r="AH80" s="2" t="e">
        <f>ROUND((AE80/#REF!)*(0.98*#REF!),0)</f>
        <v>#REF!</v>
      </c>
      <c r="AI80" s="2">
        <f t="shared" si="19"/>
        <v>17</v>
      </c>
    </row>
    <row r="81" spans="1:35" ht="12.75">
      <c r="A81" s="14" t="s">
        <v>5</v>
      </c>
      <c r="B81" s="14">
        <v>21</v>
      </c>
      <c r="C81" s="14" t="s">
        <v>102</v>
      </c>
      <c r="D81" s="15" t="s">
        <v>98</v>
      </c>
      <c r="E81" s="15" t="s">
        <v>106</v>
      </c>
      <c r="F81" s="15" t="s">
        <v>107</v>
      </c>
      <c r="G81" s="14" t="s">
        <v>108</v>
      </c>
      <c r="H81" s="14">
        <f t="shared" si="20"/>
        <v>36109</v>
      </c>
      <c r="I81" s="14" t="s">
        <v>111</v>
      </c>
      <c r="J81" s="14">
        <v>120</v>
      </c>
      <c r="K81" s="15" t="s">
        <v>22</v>
      </c>
      <c r="L81" s="14" t="s">
        <v>23</v>
      </c>
      <c r="M81" s="14">
        <v>0.4</v>
      </c>
      <c r="N81" s="14" t="s">
        <v>108</v>
      </c>
      <c r="O81" s="14" t="s">
        <v>111</v>
      </c>
      <c r="P81" s="14" t="s">
        <v>106</v>
      </c>
      <c r="Q81" s="14" t="s">
        <v>98</v>
      </c>
      <c r="R81" s="14" t="s">
        <v>23</v>
      </c>
      <c r="S81" s="14"/>
      <c r="T81" s="14">
        <v>425569</v>
      </c>
      <c r="U81" s="14">
        <v>857374</v>
      </c>
      <c r="V81" s="14">
        <v>265319</v>
      </c>
      <c r="W81" s="14">
        <v>262955</v>
      </c>
      <c r="X81" s="14">
        <v>255525</v>
      </c>
      <c r="Y81" s="14">
        <f t="shared" si="21"/>
        <v>170228</v>
      </c>
      <c r="Z81" s="14">
        <f t="shared" si="22"/>
        <v>342950</v>
      </c>
      <c r="AA81" s="14">
        <f t="shared" si="23"/>
        <v>106128</v>
      </c>
      <c r="AB81" s="14">
        <f t="shared" si="24"/>
        <v>105182</v>
      </c>
      <c r="AC81" s="14">
        <f t="shared" si="25"/>
        <v>102210</v>
      </c>
      <c r="AD81" s="14" t="s">
        <v>13</v>
      </c>
      <c r="AE81" s="18">
        <f t="shared" si="27"/>
        <v>206435</v>
      </c>
      <c r="AF81" s="24">
        <f t="shared" si="26"/>
        <v>449417516</v>
      </c>
      <c r="AG81" s="2">
        <f t="shared" si="18"/>
        <v>16.25454711182196</v>
      </c>
      <c r="AH81" s="2" t="e">
        <f>ROUND((AE81/#REF!)*(0.98*#REF!),0)</f>
        <v>#REF!</v>
      </c>
      <c r="AI81" s="2">
        <f t="shared" si="19"/>
        <v>16</v>
      </c>
    </row>
    <row r="82" spans="1:35" ht="12.75">
      <c r="A82" s="14" t="s">
        <v>5</v>
      </c>
      <c r="B82" s="14">
        <v>21</v>
      </c>
      <c r="C82" s="14" t="s">
        <v>102</v>
      </c>
      <c r="D82" s="15" t="s">
        <v>98</v>
      </c>
      <c r="E82" s="15" t="s">
        <v>106</v>
      </c>
      <c r="F82" s="15" t="s">
        <v>112</v>
      </c>
      <c r="G82" s="14" t="s">
        <v>108</v>
      </c>
      <c r="H82" s="14">
        <f t="shared" si="20"/>
        <v>36109</v>
      </c>
      <c r="I82" s="14" t="s">
        <v>113</v>
      </c>
      <c r="J82" s="14">
        <v>90</v>
      </c>
      <c r="K82" s="15" t="s">
        <v>22</v>
      </c>
      <c r="L82" s="14" t="s">
        <v>23</v>
      </c>
      <c r="M82" s="14">
        <v>0.4</v>
      </c>
      <c r="N82" s="14" t="s">
        <v>108</v>
      </c>
      <c r="O82" s="14" t="s">
        <v>113</v>
      </c>
      <c r="P82" s="14" t="s">
        <v>106</v>
      </c>
      <c r="Q82" s="14" t="s">
        <v>98</v>
      </c>
      <c r="R82" s="14" t="s">
        <v>23</v>
      </c>
      <c r="S82" s="14"/>
      <c r="T82" s="14">
        <v>0</v>
      </c>
      <c r="U82" s="14">
        <v>515147</v>
      </c>
      <c r="V82" s="14">
        <v>165986</v>
      </c>
      <c r="W82" s="14">
        <v>174947</v>
      </c>
      <c r="X82" s="14">
        <v>1056448</v>
      </c>
      <c r="Y82" s="14">
        <f t="shared" si="21"/>
        <v>0</v>
      </c>
      <c r="Z82" s="14">
        <f t="shared" si="22"/>
        <v>206059</v>
      </c>
      <c r="AA82" s="14">
        <f t="shared" si="23"/>
        <v>66394</v>
      </c>
      <c r="AB82" s="14">
        <f t="shared" si="24"/>
        <v>69979</v>
      </c>
      <c r="AC82" s="14">
        <f t="shared" si="25"/>
        <v>422579</v>
      </c>
      <c r="AD82" s="14" t="s">
        <v>43</v>
      </c>
      <c r="AE82" s="18">
        <f t="shared" si="27"/>
        <v>232872</v>
      </c>
      <c r="AF82" s="24">
        <f t="shared" si="26"/>
        <v>449417516</v>
      </c>
      <c r="AG82" s="2">
        <f t="shared" si="18"/>
        <v>18.33617794959287</v>
      </c>
      <c r="AH82" s="2" t="e">
        <f>ROUND((AE82/#REF!)*(0.98*#REF!),0)</f>
        <v>#REF!</v>
      </c>
      <c r="AI82" s="2">
        <f t="shared" si="19"/>
        <v>18</v>
      </c>
    </row>
    <row r="83" spans="1:35" ht="12.75">
      <c r="A83" s="14" t="s">
        <v>5</v>
      </c>
      <c r="B83" s="14">
        <v>21</v>
      </c>
      <c r="C83" s="14" t="s">
        <v>102</v>
      </c>
      <c r="D83" s="15" t="s">
        <v>98</v>
      </c>
      <c r="E83" s="15" t="s">
        <v>106</v>
      </c>
      <c r="F83" s="15" t="s">
        <v>112</v>
      </c>
      <c r="G83" s="14" t="s">
        <v>108</v>
      </c>
      <c r="H83" s="14">
        <f t="shared" si="20"/>
        <v>36109</v>
      </c>
      <c r="I83" s="14" t="s">
        <v>114</v>
      </c>
      <c r="J83" s="14">
        <v>90</v>
      </c>
      <c r="K83" s="15" t="s">
        <v>22</v>
      </c>
      <c r="L83" s="14" t="s">
        <v>23</v>
      </c>
      <c r="M83" s="14">
        <v>0.4</v>
      </c>
      <c r="N83" s="14" t="s">
        <v>108</v>
      </c>
      <c r="O83" s="14" t="s">
        <v>114</v>
      </c>
      <c r="P83" s="14" t="s">
        <v>106</v>
      </c>
      <c r="Q83" s="14" t="s">
        <v>98</v>
      </c>
      <c r="R83" s="14" t="s">
        <v>23</v>
      </c>
      <c r="S83" s="14"/>
      <c r="T83" s="14">
        <v>0</v>
      </c>
      <c r="U83" s="14">
        <v>473099</v>
      </c>
      <c r="V83" s="14">
        <v>111303</v>
      </c>
      <c r="W83" s="14">
        <v>140004</v>
      </c>
      <c r="X83" s="14">
        <v>552791</v>
      </c>
      <c r="Y83" s="14">
        <f t="shared" si="21"/>
        <v>0</v>
      </c>
      <c r="Z83" s="14">
        <f t="shared" si="22"/>
        <v>189240</v>
      </c>
      <c r="AA83" s="14">
        <f t="shared" si="23"/>
        <v>44521</v>
      </c>
      <c r="AB83" s="14">
        <f t="shared" si="24"/>
        <v>56002</v>
      </c>
      <c r="AC83" s="14">
        <f t="shared" si="25"/>
        <v>221116</v>
      </c>
      <c r="AD83" s="14" t="s">
        <v>43</v>
      </c>
      <c r="AE83" s="18">
        <f t="shared" si="27"/>
        <v>155453</v>
      </c>
      <c r="AF83" s="24">
        <f t="shared" si="26"/>
        <v>449417516</v>
      </c>
      <c r="AG83" s="2">
        <f t="shared" si="18"/>
        <v>12.240260189280205</v>
      </c>
      <c r="AH83" s="2" t="e">
        <f>ROUND((AE83/#REF!)*(0.98*#REF!),0)</f>
        <v>#REF!</v>
      </c>
      <c r="AI83" s="2">
        <f t="shared" si="19"/>
        <v>12</v>
      </c>
    </row>
    <row r="84" spans="1:35" ht="12.75">
      <c r="A84" s="14" t="s">
        <v>5</v>
      </c>
      <c r="B84" s="14">
        <v>21</v>
      </c>
      <c r="C84" s="14" t="s">
        <v>102</v>
      </c>
      <c r="D84" s="15" t="s">
        <v>98</v>
      </c>
      <c r="E84" s="15" t="s">
        <v>106</v>
      </c>
      <c r="G84" s="14" t="s">
        <v>108</v>
      </c>
      <c r="H84" s="14">
        <f t="shared" si="20"/>
        <v>36109</v>
      </c>
      <c r="I84" s="14" t="s">
        <v>115</v>
      </c>
      <c r="J84" s="2" t="s">
        <v>257</v>
      </c>
      <c r="K84" s="15" t="s">
        <v>22</v>
      </c>
      <c r="L84" s="14" t="s">
        <v>23</v>
      </c>
      <c r="M84" s="14">
        <v>0.4</v>
      </c>
      <c r="N84" s="14" t="s">
        <v>108</v>
      </c>
      <c r="O84" s="14" t="s">
        <v>115</v>
      </c>
      <c r="P84" s="14" t="s">
        <v>106</v>
      </c>
      <c r="Q84" s="14"/>
      <c r="R84" s="14" t="s">
        <v>23</v>
      </c>
      <c r="S84" s="14"/>
      <c r="T84" s="14">
        <v>0</v>
      </c>
      <c r="U84" s="14">
        <v>0</v>
      </c>
      <c r="V84" s="14">
        <v>0</v>
      </c>
      <c r="W84" s="17">
        <v>0</v>
      </c>
      <c r="X84" s="14">
        <v>865700</v>
      </c>
      <c r="Y84" s="14">
        <f t="shared" si="21"/>
        <v>0</v>
      </c>
      <c r="Z84" s="14">
        <f t="shared" si="22"/>
        <v>0</v>
      </c>
      <c r="AA84" s="14">
        <f t="shared" si="23"/>
        <v>0</v>
      </c>
      <c r="AB84" s="14">
        <f t="shared" si="24"/>
        <v>0</v>
      </c>
      <c r="AC84" s="14">
        <f t="shared" si="25"/>
        <v>346280</v>
      </c>
      <c r="AD84" s="14" t="s">
        <v>43</v>
      </c>
      <c r="AE84" s="18">
        <f t="shared" si="27"/>
        <v>115427</v>
      </c>
      <c r="AF84" s="24">
        <f t="shared" si="26"/>
        <v>449417516</v>
      </c>
      <c r="AG84" s="2">
        <f t="shared" si="18"/>
        <v>9.088641022482978</v>
      </c>
      <c r="AH84" s="2" t="e">
        <f>ROUND((AE84/#REF!)*(0.98*#REF!),0)</f>
        <v>#REF!</v>
      </c>
      <c r="AI84" s="2">
        <f t="shared" si="19"/>
        <v>9</v>
      </c>
    </row>
    <row r="85" spans="1:35" ht="12.75">
      <c r="A85" s="14" t="s">
        <v>5</v>
      </c>
      <c r="B85" s="14">
        <v>21</v>
      </c>
      <c r="C85" s="14" t="s">
        <v>102</v>
      </c>
      <c r="D85" s="15" t="s">
        <v>98</v>
      </c>
      <c r="E85" s="15" t="s">
        <v>106</v>
      </c>
      <c r="G85" s="14" t="s">
        <v>108</v>
      </c>
      <c r="H85" s="14">
        <f t="shared" si="20"/>
        <v>36109</v>
      </c>
      <c r="I85" s="14" t="s">
        <v>116</v>
      </c>
      <c r="J85" s="2" t="s">
        <v>257</v>
      </c>
      <c r="K85" s="15" t="s">
        <v>22</v>
      </c>
      <c r="L85" s="14" t="s">
        <v>23</v>
      </c>
      <c r="M85" s="14">
        <v>0.4</v>
      </c>
      <c r="N85" s="14" t="s">
        <v>108</v>
      </c>
      <c r="O85" s="14" t="s">
        <v>116</v>
      </c>
      <c r="P85" s="14" t="s">
        <v>106</v>
      </c>
      <c r="Q85" s="14"/>
      <c r="R85" s="14" t="s">
        <v>23</v>
      </c>
      <c r="S85" s="14"/>
      <c r="T85" s="14">
        <v>0</v>
      </c>
      <c r="U85" s="14">
        <v>0</v>
      </c>
      <c r="V85" s="14">
        <v>0</v>
      </c>
      <c r="W85" s="17">
        <v>0</v>
      </c>
      <c r="X85" s="14">
        <v>661658</v>
      </c>
      <c r="Y85" s="14">
        <f t="shared" si="21"/>
        <v>0</v>
      </c>
      <c r="Z85" s="14">
        <f t="shared" si="22"/>
        <v>0</v>
      </c>
      <c r="AA85" s="14">
        <f t="shared" si="23"/>
        <v>0</v>
      </c>
      <c r="AB85" s="14">
        <f t="shared" si="24"/>
        <v>0</v>
      </c>
      <c r="AC85" s="14">
        <f t="shared" si="25"/>
        <v>264663</v>
      </c>
      <c r="AD85" s="14" t="s">
        <v>43</v>
      </c>
      <c r="AE85" s="18">
        <f t="shared" si="27"/>
        <v>88221</v>
      </c>
      <c r="AF85" s="24">
        <f t="shared" si="26"/>
        <v>449417516</v>
      </c>
      <c r="AG85" s="2">
        <f t="shared" si="18"/>
        <v>6.946459664068812</v>
      </c>
      <c r="AH85" s="2" t="e">
        <f>ROUND((AE85/#REF!)*(0.98*#REF!),0)</f>
        <v>#REF!</v>
      </c>
      <c r="AI85" s="2">
        <f t="shared" si="19"/>
        <v>7</v>
      </c>
    </row>
    <row r="86" spans="1:35" ht="12.75">
      <c r="A86" s="14" t="s">
        <v>5</v>
      </c>
      <c r="B86" s="14">
        <v>21</v>
      </c>
      <c r="C86" s="14" t="s">
        <v>117</v>
      </c>
      <c r="D86" s="15" t="s">
        <v>118</v>
      </c>
      <c r="E86" s="15" t="s">
        <v>119</v>
      </c>
      <c r="F86" s="15" t="s">
        <v>120</v>
      </c>
      <c r="G86" s="14" t="s">
        <v>121</v>
      </c>
      <c r="H86" s="14">
        <f t="shared" si="20"/>
        <v>36109</v>
      </c>
      <c r="I86" s="14" t="s">
        <v>122</v>
      </c>
      <c r="J86" s="20">
        <v>208</v>
      </c>
      <c r="K86" s="15" t="s">
        <v>22</v>
      </c>
      <c r="L86" s="14" t="s">
        <v>23</v>
      </c>
      <c r="M86" s="14">
        <v>0.4</v>
      </c>
      <c r="N86" s="14" t="s">
        <v>121</v>
      </c>
      <c r="O86" s="14" t="s">
        <v>122</v>
      </c>
      <c r="P86" s="14" t="s">
        <v>119</v>
      </c>
      <c r="Q86" s="14" t="s">
        <v>118</v>
      </c>
      <c r="R86" s="14" t="s">
        <v>23</v>
      </c>
      <c r="S86" s="14"/>
      <c r="T86" s="14">
        <v>0</v>
      </c>
      <c r="U86" s="14">
        <v>354058</v>
      </c>
      <c r="V86" s="14">
        <v>15124</v>
      </c>
      <c r="W86" s="17">
        <v>0</v>
      </c>
      <c r="X86" s="14">
        <v>116216</v>
      </c>
      <c r="Y86" s="14">
        <f t="shared" si="21"/>
        <v>0</v>
      </c>
      <c r="Z86" s="14">
        <f t="shared" si="22"/>
        <v>141623</v>
      </c>
      <c r="AA86" s="14">
        <f t="shared" si="23"/>
        <v>6050</v>
      </c>
      <c r="AB86" s="14">
        <f t="shared" si="24"/>
        <v>0</v>
      </c>
      <c r="AC86" s="14">
        <f t="shared" si="25"/>
        <v>46486</v>
      </c>
      <c r="AD86" s="14" t="s">
        <v>43</v>
      </c>
      <c r="AE86" s="18">
        <f t="shared" si="27"/>
        <v>64720</v>
      </c>
      <c r="AF86" s="24">
        <f t="shared" si="26"/>
        <v>449417516</v>
      </c>
      <c r="AG86" s="2">
        <f t="shared" si="18"/>
        <v>5.096007407063324</v>
      </c>
      <c r="AH86" s="2" t="e">
        <f>ROUND((AE86/#REF!)*(0.98*#REF!),0)</f>
        <v>#REF!</v>
      </c>
      <c r="AI86" s="2">
        <f t="shared" si="19"/>
        <v>5</v>
      </c>
    </row>
    <row r="87" spans="1:35" ht="12.75">
      <c r="A87" s="14" t="s">
        <v>5</v>
      </c>
      <c r="B87" s="14">
        <v>21</v>
      </c>
      <c r="C87" s="14" t="s">
        <v>117</v>
      </c>
      <c r="D87" s="15" t="s">
        <v>118</v>
      </c>
      <c r="E87" s="15" t="s">
        <v>119</v>
      </c>
      <c r="F87" s="15" t="s">
        <v>120</v>
      </c>
      <c r="G87" s="14" t="s">
        <v>121</v>
      </c>
      <c r="H87" s="14">
        <f t="shared" si="20"/>
        <v>36109</v>
      </c>
      <c r="I87" s="14" t="s">
        <v>123</v>
      </c>
      <c r="J87" s="14">
        <v>208</v>
      </c>
      <c r="K87" s="15" t="s">
        <v>22</v>
      </c>
      <c r="L87" s="14" t="s">
        <v>23</v>
      </c>
      <c r="M87" s="14">
        <v>0.4</v>
      </c>
      <c r="N87" s="14" t="s">
        <v>121</v>
      </c>
      <c r="O87" s="14" t="s">
        <v>123</v>
      </c>
      <c r="P87" s="14" t="s">
        <v>119</v>
      </c>
      <c r="Q87" s="14" t="s">
        <v>118</v>
      </c>
      <c r="R87" s="14" t="s">
        <v>23</v>
      </c>
      <c r="S87" s="14"/>
      <c r="T87" s="14">
        <v>0</v>
      </c>
      <c r="U87" s="14">
        <v>484538</v>
      </c>
      <c r="V87" s="14">
        <v>15161</v>
      </c>
      <c r="W87" s="14">
        <v>519</v>
      </c>
      <c r="X87" s="14">
        <v>122074</v>
      </c>
      <c r="Y87" s="14">
        <f t="shared" si="21"/>
        <v>0</v>
      </c>
      <c r="Z87" s="14">
        <f t="shared" si="22"/>
        <v>193815</v>
      </c>
      <c r="AA87" s="14">
        <f t="shared" si="23"/>
        <v>6064</v>
      </c>
      <c r="AB87" s="14">
        <f t="shared" si="24"/>
        <v>208</v>
      </c>
      <c r="AC87" s="14">
        <f t="shared" si="25"/>
        <v>48830</v>
      </c>
      <c r="AD87" s="14" t="s">
        <v>43</v>
      </c>
      <c r="AE87" s="18">
        <f t="shared" si="27"/>
        <v>82903</v>
      </c>
      <c r="AF87" s="24">
        <f t="shared" si="26"/>
        <v>449417516</v>
      </c>
      <c r="AG87" s="2">
        <f t="shared" si="18"/>
        <v>6.52772407397668</v>
      </c>
      <c r="AH87" s="2" t="e">
        <f>ROUND((AE87/#REF!)*(0.98*#REF!),0)</f>
        <v>#REF!</v>
      </c>
      <c r="AI87" s="2">
        <f t="shared" si="19"/>
        <v>7</v>
      </c>
    </row>
    <row r="88" spans="1:35" ht="12.75">
      <c r="A88" s="14" t="s">
        <v>5</v>
      </c>
      <c r="B88" s="14">
        <v>21</v>
      </c>
      <c r="C88" s="14" t="s">
        <v>117</v>
      </c>
      <c r="D88" s="15" t="s">
        <v>118</v>
      </c>
      <c r="E88" s="15" t="s">
        <v>119</v>
      </c>
      <c r="F88" s="15" t="s">
        <v>120</v>
      </c>
      <c r="G88" s="14" t="s">
        <v>121</v>
      </c>
      <c r="H88" s="14">
        <f t="shared" si="20"/>
        <v>36109</v>
      </c>
      <c r="I88" s="14" t="s">
        <v>124</v>
      </c>
      <c r="J88" s="14">
        <v>208</v>
      </c>
      <c r="K88" s="15" t="s">
        <v>22</v>
      </c>
      <c r="L88" s="14" t="s">
        <v>23</v>
      </c>
      <c r="M88" s="14">
        <v>0.4</v>
      </c>
      <c r="N88" s="14" t="s">
        <v>121</v>
      </c>
      <c r="O88" s="14" t="s">
        <v>124</v>
      </c>
      <c r="P88" s="14" t="s">
        <v>119</v>
      </c>
      <c r="Q88" s="14" t="s">
        <v>118</v>
      </c>
      <c r="R88" s="14" t="s">
        <v>23</v>
      </c>
      <c r="S88" s="14"/>
      <c r="T88" s="14">
        <v>0</v>
      </c>
      <c r="U88" s="14">
        <v>387982</v>
      </c>
      <c r="V88" s="14">
        <v>10232</v>
      </c>
      <c r="W88" s="14">
        <v>511</v>
      </c>
      <c r="X88" s="14">
        <v>168171</v>
      </c>
      <c r="Y88" s="14">
        <f t="shared" si="21"/>
        <v>0</v>
      </c>
      <c r="Z88" s="14">
        <f t="shared" si="22"/>
        <v>155193</v>
      </c>
      <c r="AA88" s="14">
        <f t="shared" si="23"/>
        <v>4093</v>
      </c>
      <c r="AB88" s="14">
        <f t="shared" si="24"/>
        <v>204</v>
      </c>
      <c r="AC88" s="14">
        <f t="shared" si="25"/>
        <v>67268</v>
      </c>
      <c r="AD88" s="14" t="s">
        <v>43</v>
      </c>
      <c r="AE88" s="18">
        <f t="shared" si="27"/>
        <v>75518</v>
      </c>
      <c r="AF88" s="24">
        <f t="shared" si="26"/>
        <v>449417516</v>
      </c>
      <c r="AG88" s="2">
        <f t="shared" si="18"/>
        <v>5.946234353624971</v>
      </c>
      <c r="AH88" s="2" t="e">
        <f>ROUND((AE88/#REF!)*(0.98*#REF!),0)</f>
        <v>#REF!</v>
      </c>
      <c r="AI88" s="2">
        <f t="shared" si="19"/>
        <v>6</v>
      </c>
    </row>
    <row r="89" spans="1:35" ht="12.75">
      <c r="A89" s="14" t="s">
        <v>5</v>
      </c>
      <c r="B89" s="14">
        <v>21</v>
      </c>
      <c r="C89" s="14" t="s">
        <v>6</v>
      </c>
      <c r="D89" s="15" t="s">
        <v>118</v>
      </c>
      <c r="E89" s="15" t="s">
        <v>125</v>
      </c>
      <c r="F89" s="15" t="s">
        <v>126</v>
      </c>
      <c r="G89" s="14" t="s">
        <v>127</v>
      </c>
      <c r="H89" s="14">
        <f t="shared" si="20"/>
        <v>36109</v>
      </c>
      <c r="I89" s="14" t="s">
        <v>128</v>
      </c>
      <c r="J89" s="14">
        <v>208</v>
      </c>
      <c r="K89" s="15" t="s">
        <v>129</v>
      </c>
      <c r="L89" s="14" t="s">
        <v>23</v>
      </c>
      <c r="M89" s="14">
        <v>0.4</v>
      </c>
      <c r="N89" s="14" t="s">
        <v>127</v>
      </c>
      <c r="O89" s="14" t="s">
        <v>128</v>
      </c>
      <c r="P89" s="14" t="s">
        <v>125</v>
      </c>
      <c r="Q89" s="14" t="s">
        <v>118</v>
      </c>
      <c r="R89" s="14" t="s">
        <v>23</v>
      </c>
      <c r="S89" s="14"/>
      <c r="T89" s="14">
        <v>71006</v>
      </c>
      <c r="U89" s="14">
        <v>386558</v>
      </c>
      <c r="V89" s="14">
        <v>42770</v>
      </c>
      <c r="W89" s="14">
        <v>477</v>
      </c>
      <c r="X89" s="14">
        <v>104647</v>
      </c>
      <c r="Y89" s="14">
        <f t="shared" si="21"/>
        <v>28402</v>
      </c>
      <c r="Z89" s="14">
        <f t="shared" si="22"/>
        <v>154623</v>
      </c>
      <c r="AA89" s="14">
        <f t="shared" si="23"/>
        <v>17108</v>
      </c>
      <c r="AB89" s="14">
        <f t="shared" si="24"/>
        <v>191</v>
      </c>
      <c r="AC89" s="14">
        <f t="shared" si="25"/>
        <v>41859</v>
      </c>
      <c r="AD89" s="14" t="s">
        <v>13</v>
      </c>
      <c r="AE89" s="18">
        <f t="shared" si="27"/>
        <v>74961</v>
      </c>
      <c r="AF89" s="24">
        <f t="shared" si="26"/>
        <v>449417516</v>
      </c>
      <c r="AG89" s="2">
        <f t="shared" si="18"/>
        <v>5.902376564290387</v>
      </c>
      <c r="AH89" s="2" t="e">
        <f>ROUND((AE89/#REF!)*(0.98*#REF!),0)</f>
        <v>#REF!</v>
      </c>
      <c r="AI89" s="2">
        <f t="shared" si="19"/>
        <v>6</v>
      </c>
    </row>
    <row r="90" spans="1:35" ht="12.75">
      <c r="A90" s="14" t="s">
        <v>5</v>
      </c>
      <c r="B90" s="14">
        <v>21</v>
      </c>
      <c r="C90" s="14" t="s">
        <v>6</v>
      </c>
      <c r="D90" s="15" t="s">
        <v>118</v>
      </c>
      <c r="E90" s="15" t="s">
        <v>125</v>
      </c>
      <c r="F90" s="15" t="s">
        <v>126</v>
      </c>
      <c r="G90" s="14" t="s">
        <v>127</v>
      </c>
      <c r="H90" s="14">
        <f t="shared" si="20"/>
        <v>36109</v>
      </c>
      <c r="I90" s="14" t="s">
        <v>130</v>
      </c>
      <c r="J90" s="14">
        <v>208</v>
      </c>
      <c r="K90" s="15" t="s">
        <v>131</v>
      </c>
      <c r="L90" s="14" t="s">
        <v>23</v>
      </c>
      <c r="M90" s="14">
        <v>0.4</v>
      </c>
      <c r="N90" s="14" t="s">
        <v>127</v>
      </c>
      <c r="O90" s="14" t="s">
        <v>130</v>
      </c>
      <c r="P90" s="14" t="s">
        <v>125</v>
      </c>
      <c r="Q90" s="14" t="s">
        <v>118</v>
      </c>
      <c r="R90" s="14" t="s">
        <v>23</v>
      </c>
      <c r="S90" s="14"/>
      <c r="T90" s="14">
        <v>81881</v>
      </c>
      <c r="U90" s="14">
        <v>543286</v>
      </c>
      <c r="V90" s="14">
        <v>33986</v>
      </c>
      <c r="W90" s="14">
        <v>475</v>
      </c>
      <c r="X90" s="14">
        <v>95275</v>
      </c>
      <c r="Y90" s="14">
        <f t="shared" si="21"/>
        <v>32752</v>
      </c>
      <c r="Z90" s="14">
        <f t="shared" si="22"/>
        <v>217314</v>
      </c>
      <c r="AA90" s="14">
        <f t="shared" si="23"/>
        <v>13594</v>
      </c>
      <c r="AB90" s="14">
        <f t="shared" si="24"/>
        <v>190</v>
      </c>
      <c r="AC90" s="14">
        <f t="shared" si="25"/>
        <v>38110</v>
      </c>
      <c r="AD90" s="14" t="s">
        <v>13</v>
      </c>
      <c r="AE90" s="18">
        <f t="shared" si="27"/>
        <v>96059</v>
      </c>
      <c r="AF90" s="24">
        <f t="shared" si="26"/>
        <v>449417516</v>
      </c>
      <c r="AG90" s="2">
        <f t="shared" si="18"/>
        <v>7.56361828669802</v>
      </c>
      <c r="AH90" s="2" t="e">
        <f>ROUND((AE90/#REF!)*(0.98*#REF!),0)</f>
        <v>#REF!</v>
      </c>
      <c r="AI90" s="2">
        <f t="shared" si="19"/>
        <v>8</v>
      </c>
    </row>
    <row r="91" spans="1:35" ht="12.75">
      <c r="A91" s="14" t="s">
        <v>5</v>
      </c>
      <c r="B91" s="14">
        <v>21</v>
      </c>
      <c r="C91" s="14" t="s">
        <v>6</v>
      </c>
      <c r="D91" s="15" t="s">
        <v>118</v>
      </c>
      <c r="E91" s="15" t="s">
        <v>125</v>
      </c>
      <c r="F91" s="15" t="s">
        <v>126</v>
      </c>
      <c r="G91" s="14" t="s">
        <v>127</v>
      </c>
      <c r="H91" s="14">
        <f t="shared" si="20"/>
        <v>36109</v>
      </c>
      <c r="I91" s="14" t="s">
        <v>132</v>
      </c>
      <c r="J91" s="14">
        <v>208</v>
      </c>
      <c r="K91" s="15" t="s">
        <v>133</v>
      </c>
      <c r="L91" s="14" t="s">
        <v>23</v>
      </c>
      <c r="M91" s="14">
        <v>0.4</v>
      </c>
      <c r="N91" s="14" t="s">
        <v>127</v>
      </c>
      <c r="O91" s="14" t="s">
        <v>132</v>
      </c>
      <c r="P91" s="14" t="s">
        <v>125</v>
      </c>
      <c r="Q91" s="14" t="s">
        <v>118</v>
      </c>
      <c r="R91" s="14" t="s">
        <v>23</v>
      </c>
      <c r="S91" s="14"/>
      <c r="T91" s="14">
        <v>80810</v>
      </c>
      <c r="U91" s="14">
        <v>446613</v>
      </c>
      <c r="V91" s="14">
        <v>22058</v>
      </c>
      <c r="W91" s="14">
        <v>468</v>
      </c>
      <c r="X91" s="14">
        <v>58804</v>
      </c>
      <c r="Y91" s="14">
        <f t="shared" si="21"/>
        <v>32324</v>
      </c>
      <c r="Z91" s="14">
        <f t="shared" si="22"/>
        <v>178645</v>
      </c>
      <c r="AA91" s="14">
        <f t="shared" si="23"/>
        <v>8823</v>
      </c>
      <c r="AB91" s="14">
        <f t="shared" si="24"/>
        <v>187</v>
      </c>
      <c r="AC91" s="14">
        <f t="shared" si="25"/>
        <v>23522</v>
      </c>
      <c r="AD91" s="14" t="s">
        <v>13</v>
      </c>
      <c r="AE91" s="18">
        <f t="shared" si="27"/>
        <v>78164</v>
      </c>
      <c r="AF91" s="24">
        <f t="shared" si="26"/>
        <v>449417516</v>
      </c>
      <c r="AG91" s="2">
        <f t="shared" si="18"/>
        <v>6.1545785377889</v>
      </c>
      <c r="AH91" s="2" t="e">
        <f>ROUND((AE91/#REF!)*(0.98*#REF!),0)</f>
        <v>#REF!</v>
      </c>
      <c r="AI91" s="2">
        <f t="shared" si="19"/>
        <v>6</v>
      </c>
    </row>
    <row r="92" spans="1:35" ht="12.75">
      <c r="A92" s="14" t="s">
        <v>5</v>
      </c>
      <c r="B92" s="14">
        <v>21</v>
      </c>
      <c r="C92" s="14" t="s">
        <v>6</v>
      </c>
      <c r="D92" s="15" t="s">
        <v>118</v>
      </c>
      <c r="E92" s="15" t="s">
        <v>125</v>
      </c>
      <c r="F92" s="15" t="s">
        <v>126</v>
      </c>
      <c r="G92" s="14" t="s">
        <v>127</v>
      </c>
      <c r="H92" s="14">
        <f t="shared" si="20"/>
        <v>36109</v>
      </c>
      <c r="I92" s="14" t="s">
        <v>134</v>
      </c>
      <c r="J92" s="14">
        <v>208</v>
      </c>
      <c r="K92" s="15" t="s">
        <v>135</v>
      </c>
      <c r="L92" s="14" t="s">
        <v>23</v>
      </c>
      <c r="M92" s="14">
        <v>0.4</v>
      </c>
      <c r="N92" s="14" t="s">
        <v>127</v>
      </c>
      <c r="O92" s="14" t="s">
        <v>134</v>
      </c>
      <c r="P92" s="14" t="s">
        <v>125</v>
      </c>
      <c r="Q92" s="14" t="s">
        <v>118</v>
      </c>
      <c r="R92" s="14" t="s">
        <v>23</v>
      </c>
      <c r="S92" s="14"/>
      <c r="T92" s="14">
        <v>0</v>
      </c>
      <c r="U92" s="14">
        <v>428175</v>
      </c>
      <c r="V92" s="14">
        <v>38747</v>
      </c>
      <c r="W92" s="14">
        <v>493</v>
      </c>
      <c r="X92" s="14">
        <v>117833</v>
      </c>
      <c r="Y92" s="14">
        <f t="shared" si="21"/>
        <v>0</v>
      </c>
      <c r="Z92" s="14">
        <f t="shared" si="22"/>
        <v>171270</v>
      </c>
      <c r="AA92" s="14">
        <f t="shared" si="23"/>
        <v>15499</v>
      </c>
      <c r="AB92" s="14">
        <f t="shared" si="24"/>
        <v>197</v>
      </c>
      <c r="AC92" s="14">
        <f t="shared" si="25"/>
        <v>47133</v>
      </c>
      <c r="AD92" s="14" t="s">
        <v>43</v>
      </c>
      <c r="AE92" s="18">
        <f t="shared" si="27"/>
        <v>77967</v>
      </c>
      <c r="AF92" s="24">
        <f t="shared" si="26"/>
        <v>449417516</v>
      </c>
      <c r="AG92" s="2">
        <f t="shared" si="18"/>
        <v>6.139066895959614</v>
      </c>
      <c r="AH92" s="2" t="e">
        <f>ROUND((AE92/#REF!)*(0.98*#REF!),0)</f>
        <v>#REF!</v>
      </c>
      <c r="AI92" s="2">
        <f t="shared" si="19"/>
        <v>6</v>
      </c>
    </row>
    <row r="93" spans="1:35" ht="12.75">
      <c r="A93" s="14" t="s">
        <v>5</v>
      </c>
      <c r="B93" s="14">
        <v>21</v>
      </c>
      <c r="C93" s="14" t="s">
        <v>6</v>
      </c>
      <c r="D93" s="15" t="s">
        <v>118</v>
      </c>
      <c r="E93" s="15" t="s">
        <v>125</v>
      </c>
      <c r="F93" s="15" t="s">
        <v>126</v>
      </c>
      <c r="G93" s="14" t="s">
        <v>127</v>
      </c>
      <c r="H93" s="14">
        <f t="shared" si="20"/>
        <v>36109</v>
      </c>
      <c r="I93" s="14" t="s">
        <v>136</v>
      </c>
      <c r="J93" s="14">
        <v>208</v>
      </c>
      <c r="K93" s="15" t="s">
        <v>135</v>
      </c>
      <c r="L93" s="14" t="s">
        <v>23</v>
      </c>
      <c r="M93" s="14">
        <v>0.4</v>
      </c>
      <c r="N93" s="14" t="s">
        <v>127</v>
      </c>
      <c r="O93" s="14" t="s">
        <v>136</v>
      </c>
      <c r="P93" s="14" t="s">
        <v>125</v>
      </c>
      <c r="Q93" s="14" t="s">
        <v>118</v>
      </c>
      <c r="R93" s="14" t="s">
        <v>23</v>
      </c>
      <c r="S93" s="14"/>
      <c r="T93" s="14">
        <v>0</v>
      </c>
      <c r="U93" s="14">
        <v>363786</v>
      </c>
      <c r="V93" s="14">
        <v>28220</v>
      </c>
      <c r="W93" s="14">
        <v>124</v>
      </c>
      <c r="X93" s="14">
        <v>123458</v>
      </c>
      <c r="Y93" s="14">
        <f t="shared" si="21"/>
        <v>0</v>
      </c>
      <c r="Z93" s="14">
        <f t="shared" si="22"/>
        <v>145514</v>
      </c>
      <c r="AA93" s="14">
        <f t="shared" si="23"/>
        <v>11288</v>
      </c>
      <c r="AB93" s="14">
        <f t="shared" si="24"/>
        <v>50</v>
      </c>
      <c r="AC93" s="14">
        <f t="shared" si="25"/>
        <v>49383</v>
      </c>
      <c r="AD93" s="14" t="s">
        <v>43</v>
      </c>
      <c r="AE93" s="18">
        <f t="shared" si="27"/>
        <v>68728</v>
      </c>
      <c r="AF93" s="24">
        <f t="shared" si="26"/>
        <v>449417516</v>
      </c>
      <c r="AG93" s="2">
        <f t="shared" si="18"/>
        <v>5.411594515955626</v>
      </c>
      <c r="AH93" s="2" t="e">
        <f>ROUND((AE93/#REF!)*(0.98*#REF!),0)</f>
        <v>#REF!</v>
      </c>
      <c r="AI93" s="2">
        <f t="shared" si="19"/>
        <v>5</v>
      </c>
    </row>
    <row r="94" spans="1:35" ht="12.75">
      <c r="A94" s="14" t="s">
        <v>5</v>
      </c>
      <c r="B94" s="14">
        <v>21</v>
      </c>
      <c r="C94" s="14" t="s">
        <v>137</v>
      </c>
      <c r="D94" s="15" t="s">
        <v>138</v>
      </c>
      <c r="E94" s="15" t="s">
        <v>138</v>
      </c>
      <c r="F94" s="15" t="s">
        <v>139</v>
      </c>
      <c r="G94" s="14" t="s">
        <v>140</v>
      </c>
      <c r="H94" s="14">
        <f t="shared" si="20"/>
        <v>36109</v>
      </c>
      <c r="I94" s="14" t="s">
        <v>141</v>
      </c>
      <c r="J94" s="14">
        <v>80</v>
      </c>
      <c r="K94" s="15" t="s">
        <v>22</v>
      </c>
      <c r="L94" s="14" t="s">
        <v>23</v>
      </c>
      <c r="M94" s="14">
        <v>0.4</v>
      </c>
      <c r="N94" s="14" t="s">
        <v>140</v>
      </c>
      <c r="O94" s="14" t="s">
        <v>141</v>
      </c>
      <c r="P94" s="14" t="s">
        <v>138</v>
      </c>
      <c r="Q94" s="14" t="s">
        <v>138</v>
      </c>
      <c r="R94" s="14" t="s">
        <v>23</v>
      </c>
      <c r="S94" s="14"/>
      <c r="T94" s="14">
        <v>0</v>
      </c>
      <c r="U94" s="14">
        <v>10461</v>
      </c>
      <c r="V94" s="14">
        <v>0</v>
      </c>
      <c r="W94" s="17">
        <v>0</v>
      </c>
      <c r="X94" s="14">
        <v>0</v>
      </c>
      <c r="Y94" s="14">
        <f t="shared" si="21"/>
        <v>0</v>
      </c>
      <c r="Z94" s="14">
        <f t="shared" si="22"/>
        <v>4184</v>
      </c>
      <c r="AA94" s="14">
        <f t="shared" si="23"/>
        <v>0</v>
      </c>
      <c r="AB94" s="14">
        <f t="shared" si="24"/>
        <v>0</v>
      </c>
      <c r="AC94" s="14">
        <f t="shared" si="25"/>
        <v>0</v>
      </c>
      <c r="AD94" s="14" t="s">
        <v>43</v>
      </c>
      <c r="AE94" s="18">
        <f t="shared" si="27"/>
        <v>1395</v>
      </c>
      <c r="AF94" s="24">
        <f t="shared" si="26"/>
        <v>449417516</v>
      </c>
      <c r="AG94" s="2">
        <f t="shared" si="18"/>
        <v>0.10984132158302437</v>
      </c>
      <c r="AH94" s="2" t="e">
        <f>ROUND((AE94/#REF!)*(0.98*#REF!),0)</f>
        <v>#REF!</v>
      </c>
      <c r="AI94" s="2">
        <f t="shared" si="19"/>
        <v>0</v>
      </c>
    </row>
    <row r="95" spans="1:35" ht="12.75">
      <c r="A95" s="14" t="s">
        <v>5</v>
      </c>
      <c r="B95" s="14">
        <v>21</v>
      </c>
      <c r="C95" s="14" t="s">
        <v>137</v>
      </c>
      <c r="D95" s="15" t="s">
        <v>138</v>
      </c>
      <c r="E95" s="15" t="s">
        <v>138</v>
      </c>
      <c r="F95" s="15" t="s">
        <v>139</v>
      </c>
      <c r="G95" s="14" t="s">
        <v>140</v>
      </c>
      <c r="H95" s="14">
        <f t="shared" si="20"/>
        <v>36109</v>
      </c>
      <c r="I95" s="14" t="s">
        <v>142</v>
      </c>
      <c r="J95" s="14">
        <v>80</v>
      </c>
      <c r="K95" s="15" t="s">
        <v>22</v>
      </c>
      <c r="L95" s="14" t="s">
        <v>23</v>
      </c>
      <c r="M95" s="14">
        <v>0.4</v>
      </c>
      <c r="N95" s="14" t="s">
        <v>140</v>
      </c>
      <c r="O95" s="14" t="s">
        <v>142</v>
      </c>
      <c r="P95" s="14" t="s">
        <v>138</v>
      </c>
      <c r="Q95" s="14" t="s">
        <v>138</v>
      </c>
      <c r="R95" s="14" t="s">
        <v>23</v>
      </c>
      <c r="S95" s="14"/>
      <c r="T95" s="14">
        <v>0</v>
      </c>
      <c r="U95" s="14">
        <v>17696</v>
      </c>
      <c r="V95" s="14">
        <v>0</v>
      </c>
      <c r="W95" s="17">
        <v>0</v>
      </c>
      <c r="X95" s="14">
        <v>0</v>
      </c>
      <c r="Y95" s="14">
        <f t="shared" si="21"/>
        <v>0</v>
      </c>
      <c r="Z95" s="14">
        <f t="shared" si="22"/>
        <v>7078</v>
      </c>
      <c r="AA95" s="14">
        <f t="shared" si="23"/>
        <v>0</v>
      </c>
      <c r="AB95" s="14">
        <f t="shared" si="24"/>
        <v>0</v>
      </c>
      <c r="AC95" s="14">
        <f t="shared" si="25"/>
        <v>0</v>
      </c>
      <c r="AD95" s="14" t="s">
        <v>43</v>
      </c>
      <c r="AE95" s="18">
        <f t="shared" si="27"/>
        <v>2359</v>
      </c>
      <c r="AF95" s="24">
        <f t="shared" si="26"/>
        <v>449417516</v>
      </c>
      <c r="AG95" s="2">
        <f t="shared" si="18"/>
        <v>0.18574600545831862</v>
      </c>
      <c r="AH95" s="2" t="e">
        <f>ROUND((AE95/#REF!)*(0.98*#REF!),0)</f>
        <v>#REF!</v>
      </c>
      <c r="AI95" s="2">
        <f t="shared" si="19"/>
        <v>0</v>
      </c>
    </row>
    <row r="96" spans="1:35" ht="12.75">
      <c r="A96" s="14" t="s">
        <v>5</v>
      </c>
      <c r="B96" s="14">
        <v>21</v>
      </c>
      <c r="C96" s="14" t="s">
        <v>137</v>
      </c>
      <c r="D96" s="15" t="s">
        <v>138</v>
      </c>
      <c r="E96" s="15" t="s">
        <v>138</v>
      </c>
      <c r="F96" s="15" t="s">
        <v>139</v>
      </c>
      <c r="G96" s="14" t="s">
        <v>140</v>
      </c>
      <c r="H96" s="14">
        <f t="shared" si="20"/>
        <v>36109</v>
      </c>
      <c r="I96" s="14" t="s">
        <v>143</v>
      </c>
      <c r="J96" s="14">
        <v>80</v>
      </c>
      <c r="K96" s="15" t="s">
        <v>22</v>
      </c>
      <c r="L96" s="14" t="s">
        <v>23</v>
      </c>
      <c r="M96" s="14">
        <v>0.4</v>
      </c>
      <c r="N96" s="14" t="s">
        <v>140</v>
      </c>
      <c r="O96" s="14" t="s">
        <v>143</v>
      </c>
      <c r="P96" s="14" t="s">
        <v>138</v>
      </c>
      <c r="Q96" s="14" t="s">
        <v>138</v>
      </c>
      <c r="R96" s="14" t="s">
        <v>23</v>
      </c>
      <c r="S96" s="14"/>
      <c r="T96" s="14">
        <v>0</v>
      </c>
      <c r="U96" s="14">
        <v>30982</v>
      </c>
      <c r="V96" s="14">
        <v>0</v>
      </c>
      <c r="W96" s="17">
        <v>0</v>
      </c>
      <c r="X96" s="14">
        <v>0</v>
      </c>
      <c r="Y96" s="14">
        <f t="shared" si="21"/>
        <v>0</v>
      </c>
      <c r="Z96" s="14">
        <f t="shared" si="22"/>
        <v>12393</v>
      </c>
      <c r="AA96" s="14">
        <f t="shared" si="23"/>
        <v>0</v>
      </c>
      <c r="AB96" s="14">
        <f t="shared" si="24"/>
        <v>0</v>
      </c>
      <c r="AC96" s="14">
        <f t="shared" si="25"/>
        <v>0</v>
      </c>
      <c r="AD96" s="14" t="s">
        <v>43</v>
      </c>
      <c r="AE96" s="18">
        <f t="shared" si="27"/>
        <v>4131</v>
      </c>
      <c r="AF96" s="24">
        <f t="shared" si="26"/>
        <v>449417516</v>
      </c>
      <c r="AG96" s="2">
        <f t="shared" si="18"/>
        <v>0.32527204262327863</v>
      </c>
      <c r="AH96" s="2" t="e">
        <f>ROUND((AE96/#REF!)*(0.98*#REF!),0)</f>
        <v>#REF!</v>
      </c>
      <c r="AI96" s="2">
        <f t="shared" si="19"/>
        <v>0</v>
      </c>
    </row>
    <row r="97" spans="1:35" ht="12.75">
      <c r="A97" s="14" t="s">
        <v>5</v>
      </c>
      <c r="B97" s="14">
        <v>21</v>
      </c>
      <c r="C97" s="14" t="s">
        <v>137</v>
      </c>
      <c r="D97" s="15" t="s">
        <v>138</v>
      </c>
      <c r="E97" s="15" t="s">
        <v>138</v>
      </c>
      <c r="F97" s="15" t="s">
        <v>139</v>
      </c>
      <c r="G97" s="14" t="s">
        <v>140</v>
      </c>
      <c r="H97" s="14">
        <f t="shared" si="20"/>
        <v>36109</v>
      </c>
      <c r="I97" s="14" t="s">
        <v>144</v>
      </c>
      <c r="J97" s="14">
        <v>80</v>
      </c>
      <c r="K97" s="15" t="s">
        <v>22</v>
      </c>
      <c r="L97" s="14" t="s">
        <v>23</v>
      </c>
      <c r="M97" s="14">
        <v>0.4</v>
      </c>
      <c r="N97" s="14" t="s">
        <v>140</v>
      </c>
      <c r="O97" s="14" t="s">
        <v>144</v>
      </c>
      <c r="P97" s="14" t="s">
        <v>138</v>
      </c>
      <c r="Q97" s="14" t="s">
        <v>138</v>
      </c>
      <c r="R97" s="14" t="s">
        <v>23</v>
      </c>
      <c r="S97" s="14"/>
      <c r="T97" s="14">
        <v>0</v>
      </c>
      <c r="U97" s="14">
        <v>21832</v>
      </c>
      <c r="V97" s="14">
        <v>0</v>
      </c>
      <c r="W97" s="17">
        <v>0</v>
      </c>
      <c r="X97" s="14">
        <v>0</v>
      </c>
      <c r="Y97" s="14">
        <f t="shared" si="21"/>
        <v>0</v>
      </c>
      <c r="Z97" s="14">
        <f t="shared" si="22"/>
        <v>8733</v>
      </c>
      <c r="AA97" s="14">
        <f t="shared" si="23"/>
        <v>0</v>
      </c>
      <c r="AB97" s="14">
        <f t="shared" si="24"/>
        <v>0</v>
      </c>
      <c r="AC97" s="14">
        <f t="shared" si="25"/>
        <v>0</v>
      </c>
      <c r="AD97" s="14" t="s">
        <v>43</v>
      </c>
      <c r="AE97" s="18">
        <f t="shared" si="27"/>
        <v>2911</v>
      </c>
      <c r="AF97" s="24">
        <f t="shared" si="26"/>
        <v>449417516</v>
      </c>
      <c r="AG97" s="2">
        <f t="shared" si="18"/>
        <v>0.22921009829977343</v>
      </c>
      <c r="AH97" s="2" t="e">
        <f>ROUND((AE97/#REF!)*(0.98*#REF!),0)</f>
        <v>#REF!</v>
      </c>
      <c r="AI97" s="2">
        <f t="shared" si="19"/>
        <v>0</v>
      </c>
    </row>
    <row r="98" spans="1:35" ht="12.75">
      <c r="A98" s="14" t="s">
        <v>5</v>
      </c>
      <c r="B98" s="14">
        <v>21</v>
      </c>
      <c r="C98" s="14" t="s">
        <v>137</v>
      </c>
      <c r="D98" s="15" t="s">
        <v>138</v>
      </c>
      <c r="E98" s="15" t="s">
        <v>138</v>
      </c>
      <c r="F98" s="15" t="s">
        <v>139</v>
      </c>
      <c r="G98" s="14" t="s">
        <v>140</v>
      </c>
      <c r="H98" s="14">
        <f t="shared" si="20"/>
        <v>36109</v>
      </c>
      <c r="I98" s="14" t="s">
        <v>145</v>
      </c>
      <c r="J98" s="14">
        <v>80</v>
      </c>
      <c r="K98" s="15" t="s">
        <v>22</v>
      </c>
      <c r="L98" s="14" t="s">
        <v>23</v>
      </c>
      <c r="M98" s="14">
        <v>0.4</v>
      </c>
      <c r="N98" s="14" t="s">
        <v>140</v>
      </c>
      <c r="O98" s="14" t="s">
        <v>145</v>
      </c>
      <c r="P98" s="14" t="s">
        <v>138</v>
      </c>
      <c r="Q98" s="14" t="s">
        <v>138</v>
      </c>
      <c r="R98" s="14" t="s">
        <v>23</v>
      </c>
      <c r="S98" s="14"/>
      <c r="T98" s="14">
        <v>0</v>
      </c>
      <c r="U98" s="14">
        <v>15964</v>
      </c>
      <c r="V98" s="14">
        <v>0</v>
      </c>
      <c r="W98" s="17">
        <v>0</v>
      </c>
      <c r="X98" s="14">
        <v>0</v>
      </c>
      <c r="Y98" s="14">
        <f t="shared" si="21"/>
        <v>0</v>
      </c>
      <c r="Z98" s="14">
        <f t="shared" si="22"/>
        <v>6386</v>
      </c>
      <c r="AA98" s="14">
        <f t="shared" si="23"/>
        <v>0</v>
      </c>
      <c r="AB98" s="14">
        <f t="shared" si="24"/>
        <v>0</v>
      </c>
      <c r="AC98" s="14">
        <f t="shared" si="25"/>
        <v>0</v>
      </c>
      <c r="AD98" s="14" t="s">
        <v>43</v>
      </c>
      <c r="AE98" s="18">
        <f t="shared" si="27"/>
        <v>2129</v>
      </c>
      <c r="AF98" s="24">
        <f t="shared" si="26"/>
        <v>449417516</v>
      </c>
      <c r="AG98" s="2">
        <f t="shared" si="18"/>
        <v>0.1676359667743791</v>
      </c>
      <c r="AH98" s="2" t="e">
        <f>ROUND((AE98/#REF!)*(0.98*#REF!),0)</f>
        <v>#REF!</v>
      </c>
      <c r="AI98" s="2">
        <f t="shared" si="19"/>
        <v>0</v>
      </c>
    </row>
    <row r="99" spans="1:35" ht="12.75">
      <c r="A99" s="14" t="s">
        <v>5</v>
      </c>
      <c r="B99" s="14">
        <v>21</v>
      </c>
      <c r="C99" s="14" t="s">
        <v>137</v>
      </c>
      <c r="D99" s="15" t="s">
        <v>138</v>
      </c>
      <c r="E99" s="15" t="s">
        <v>138</v>
      </c>
      <c r="F99" s="15" t="s">
        <v>139</v>
      </c>
      <c r="G99" s="14" t="s">
        <v>140</v>
      </c>
      <c r="H99" s="14">
        <f t="shared" si="20"/>
        <v>36109</v>
      </c>
      <c r="I99" s="14" t="s">
        <v>146</v>
      </c>
      <c r="J99" s="14">
        <v>80</v>
      </c>
      <c r="K99" s="15" t="s">
        <v>22</v>
      </c>
      <c r="L99" s="14" t="s">
        <v>23</v>
      </c>
      <c r="M99" s="14">
        <v>0.4</v>
      </c>
      <c r="N99" s="14" t="s">
        <v>140</v>
      </c>
      <c r="O99" s="14" t="s">
        <v>146</v>
      </c>
      <c r="P99" s="14" t="s">
        <v>138</v>
      </c>
      <c r="Q99" s="14" t="s">
        <v>138</v>
      </c>
      <c r="R99" s="14" t="s">
        <v>23</v>
      </c>
      <c r="S99" s="14"/>
      <c r="T99" s="14">
        <v>0</v>
      </c>
      <c r="U99" s="14">
        <v>15066</v>
      </c>
      <c r="V99" s="14">
        <v>0</v>
      </c>
      <c r="W99" s="17">
        <v>0</v>
      </c>
      <c r="X99" s="14">
        <v>0</v>
      </c>
      <c r="Y99" s="14">
        <f t="shared" si="21"/>
        <v>0</v>
      </c>
      <c r="Z99" s="14">
        <f t="shared" si="22"/>
        <v>6026</v>
      </c>
      <c r="AA99" s="14">
        <f t="shared" si="23"/>
        <v>0</v>
      </c>
      <c r="AB99" s="14">
        <f t="shared" si="24"/>
        <v>0</v>
      </c>
      <c r="AC99" s="14">
        <f t="shared" si="25"/>
        <v>0</v>
      </c>
      <c r="AD99" s="14" t="s">
        <v>43</v>
      </c>
      <c r="AE99" s="18">
        <f t="shared" si="27"/>
        <v>2009</v>
      </c>
      <c r="AF99" s="24">
        <f t="shared" si="26"/>
        <v>449417516</v>
      </c>
      <c r="AG99" s="2">
        <f t="shared" si="18"/>
        <v>0.15818725093928024</v>
      </c>
      <c r="AH99" s="2" t="e">
        <f>ROUND((AE99/#REF!)*(0.98*#REF!),0)</f>
        <v>#REF!</v>
      </c>
      <c r="AI99" s="2">
        <f t="shared" si="19"/>
        <v>0</v>
      </c>
    </row>
    <row r="100" spans="1:35" ht="12.75">
      <c r="A100" s="14" t="s">
        <v>5</v>
      </c>
      <c r="B100" s="14">
        <v>21</v>
      </c>
      <c r="C100" s="14" t="s">
        <v>137</v>
      </c>
      <c r="D100" s="15" t="s">
        <v>138</v>
      </c>
      <c r="E100" s="15" t="s">
        <v>138</v>
      </c>
      <c r="F100" s="15" t="s">
        <v>139</v>
      </c>
      <c r="G100" s="14" t="s">
        <v>140</v>
      </c>
      <c r="H100" s="14">
        <f t="shared" si="20"/>
        <v>36109</v>
      </c>
      <c r="I100" s="14" t="s">
        <v>147</v>
      </c>
      <c r="J100" s="14">
        <v>80</v>
      </c>
      <c r="K100" s="15" t="s">
        <v>22</v>
      </c>
      <c r="L100" s="14" t="s">
        <v>23</v>
      </c>
      <c r="M100" s="14">
        <v>0.4</v>
      </c>
      <c r="N100" s="14" t="s">
        <v>140</v>
      </c>
      <c r="O100" s="14" t="s">
        <v>147</v>
      </c>
      <c r="P100" s="14" t="s">
        <v>138</v>
      </c>
      <c r="Q100" s="14" t="s">
        <v>138</v>
      </c>
      <c r="R100" s="14" t="s">
        <v>23</v>
      </c>
      <c r="S100" s="14"/>
      <c r="T100" s="14">
        <v>0</v>
      </c>
      <c r="U100" s="14">
        <v>1690</v>
      </c>
      <c r="V100" s="14">
        <v>0</v>
      </c>
      <c r="W100" s="17">
        <v>0</v>
      </c>
      <c r="X100" s="14">
        <v>0</v>
      </c>
      <c r="Y100" s="14">
        <f t="shared" si="21"/>
        <v>0</v>
      </c>
      <c r="Z100" s="14">
        <f t="shared" si="22"/>
        <v>676</v>
      </c>
      <c r="AA100" s="14">
        <f t="shared" si="23"/>
        <v>0</v>
      </c>
      <c r="AB100" s="14">
        <f t="shared" si="24"/>
        <v>0</v>
      </c>
      <c r="AC100" s="14">
        <f t="shared" si="25"/>
        <v>0</v>
      </c>
      <c r="AD100" s="14" t="s">
        <v>43</v>
      </c>
      <c r="AE100" s="18">
        <f t="shared" si="27"/>
        <v>225</v>
      </c>
      <c r="AF100" s="24">
        <f t="shared" si="26"/>
        <v>449417516</v>
      </c>
      <c r="AG100" s="2">
        <f t="shared" si="18"/>
        <v>0.01771634219081038</v>
      </c>
      <c r="AH100" s="2" t="e">
        <f>ROUND((AE100/#REF!)*(0.98*#REF!),0)</f>
        <v>#REF!</v>
      </c>
      <c r="AI100" s="2">
        <f t="shared" si="19"/>
        <v>0</v>
      </c>
    </row>
    <row r="101" spans="1:35" ht="12.75">
      <c r="A101" s="14" t="s">
        <v>5</v>
      </c>
      <c r="B101" s="14">
        <v>21</v>
      </c>
      <c r="C101" s="14" t="s">
        <v>137</v>
      </c>
      <c r="D101" s="15" t="s">
        <v>138</v>
      </c>
      <c r="E101" s="15" t="s">
        <v>138</v>
      </c>
      <c r="F101" s="15" t="s">
        <v>139</v>
      </c>
      <c r="G101" s="14" t="s">
        <v>140</v>
      </c>
      <c r="H101" s="14">
        <f t="shared" si="20"/>
        <v>36109</v>
      </c>
      <c r="I101" s="14" t="s">
        <v>148</v>
      </c>
      <c r="J101" s="14">
        <v>80</v>
      </c>
      <c r="K101" s="15" t="s">
        <v>22</v>
      </c>
      <c r="L101" s="14" t="s">
        <v>23</v>
      </c>
      <c r="M101" s="14">
        <v>0.4</v>
      </c>
      <c r="N101" s="14" t="s">
        <v>140</v>
      </c>
      <c r="O101" s="14" t="s">
        <v>148</v>
      </c>
      <c r="P101" s="14" t="s">
        <v>138</v>
      </c>
      <c r="Q101" s="14" t="s">
        <v>138</v>
      </c>
      <c r="R101" s="14" t="s">
        <v>23</v>
      </c>
      <c r="S101" s="14"/>
      <c r="T101" s="14">
        <v>0</v>
      </c>
      <c r="U101" s="14">
        <v>1248</v>
      </c>
      <c r="V101" s="14">
        <v>0</v>
      </c>
      <c r="W101" s="17">
        <v>0</v>
      </c>
      <c r="X101" s="14">
        <v>0</v>
      </c>
      <c r="Y101" s="14">
        <f t="shared" si="21"/>
        <v>0</v>
      </c>
      <c r="Z101" s="14">
        <f t="shared" si="22"/>
        <v>499</v>
      </c>
      <c r="AA101" s="14">
        <f t="shared" si="23"/>
        <v>0</v>
      </c>
      <c r="AB101" s="14">
        <f t="shared" si="24"/>
        <v>0</v>
      </c>
      <c r="AC101" s="14">
        <f t="shared" si="25"/>
        <v>0</v>
      </c>
      <c r="AD101" s="14" t="s">
        <v>43</v>
      </c>
      <c r="AE101" s="18">
        <f t="shared" si="27"/>
        <v>166</v>
      </c>
      <c r="AF101" s="24">
        <f t="shared" si="26"/>
        <v>449417516</v>
      </c>
      <c r="AG101" s="2">
        <f t="shared" si="18"/>
        <v>0.01307072357188677</v>
      </c>
      <c r="AH101" s="2" t="e">
        <f>ROUND((AE101/#REF!)*(0.98*#REF!),0)</f>
        <v>#REF!</v>
      </c>
      <c r="AI101" s="2">
        <f t="shared" si="19"/>
        <v>0</v>
      </c>
    </row>
    <row r="102" spans="1:35" ht="12.75">
      <c r="A102" s="14" t="s">
        <v>5</v>
      </c>
      <c r="B102" s="14">
        <v>21</v>
      </c>
      <c r="C102" s="14" t="s">
        <v>149</v>
      </c>
      <c r="D102" s="15" t="s">
        <v>150</v>
      </c>
      <c r="E102" s="15" t="s">
        <v>151</v>
      </c>
      <c r="F102" s="15" t="s">
        <v>151</v>
      </c>
      <c r="G102" s="14" t="s">
        <v>152</v>
      </c>
      <c r="H102" s="14">
        <f t="shared" si="20"/>
        <v>36109</v>
      </c>
      <c r="I102" s="14" t="s">
        <v>25</v>
      </c>
      <c r="J102" s="14">
        <v>669</v>
      </c>
      <c r="K102" s="15" t="s">
        <v>11</v>
      </c>
      <c r="L102" s="14" t="s">
        <v>12</v>
      </c>
      <c r="M102" s="14">
        <v>1</v>
      </c>
      <c r="N102" s="14" t="s">
        <v>152</v>
      </c>
      <c r="O102" s="14" t="s">
        <v>25</v>
      </c>
      <c r="P102" s="14" t="s">
        <v>151</v>
      </c>
      <c r="Q102" s="14" t="s">
        <v>150</v>
      </c>
      <c r="R102" s="14" t="s">
        <v>12</v>
      </c>
      <c r="S102" s="14"/>
      <c r="T102" s="14">
        <v>16934354</v>
      </c>
      <c r="U102" s="14">
        <v>16666445</v>
      </c>
      <c r="V102" s="14">
        <v>17506947</v>
      </c>
      <c r="W102" s="14">
        <v>17893269</v>
      </c>
      <c r="X102" s="14">
        <v>18667702</v>
      </c>
      <c r="Y102" s="14">
        <f t="shared" si="21"/>
        <v>16934354</v>
      </c>
      <c r="Z102" s="14">
        <f t="shared" si="22"/>
        <v>16666445</v>
      </c>
      <c r="AA102" s="14">
        <f t="shared" si="23"/>
        <v>17506947</v>
      </c>
      <c r="AB102" s="14">
        <f t="shared" si="24"/>
        <v>17893269</v>
      </c>
      <c r="AC102" s="14">
        <f t="shared" si="25"/>
        <v>18667702</v>
      </c>
      <c r="AD102" s="14" t="s">
        <v>13</v>
      </c>
      <c r="AE102" s="18">
        <f t="shared" si="27"/>
        <v>18022639</v>
      </c>
      <c r="AF102" s="24">
        <f t="shared" si="26"/>
        <v>449417516</v>
      </c>
      <c r="AG102" s="2">
        <f t="shared" si="18"/>
        <v>1419.0899542464208</v>
      </c>
      <c r="AH102" s="2" t="e">
        <f>ROUND((AE102/#REF!)*(0.98*#REF!),0)</f>
        <v>#REF!</v>
      </c>
      <c r="AI102" s="2">
        <f t="shared" si="19"/>
        <v>1419</v>
      </c>
    </row>
    <row r="103" spans="1:35" ht="12.75">
      <c r="A103" s="14" t="s">
        <v>5</v>
      </c>
      <c r="B103" s="14">
        <v>21</v>
      </c>
      <c r="C103" s="14" t="s">
        <v>153</v>
      </c>
      <c r="D103" s="15" t="s">
        <v>98</v>
      </c>
      <c r="E103" s="15" t="s">
        <v>154</v>
      </c>
      <c r="F103" s="15" t="s">
        <v>154</v>
      </c>
      <c r="G103" s="14" t="s">
        <v>155</v>
      </c>
      <c r="H103" s="14">
        <f t="shared" si="20"/>
        <v>36109</v>
      </c>
      <c r="I103" s="14" t="s">
        <v>20</v>
      </c>
      <c r="J103" s="14">
        <v>305</v>
      </c>
      <c r="K103" s="15" t="s">
        <v>11</v>
      </c>
      <c r="L103" s="14" t="s">
        <v>12</v>
      </c>
      <c r="M103" s="14">
        <v>1</v>
      </c>
      <c r="N103" s="14" t="s">
        <v>155</v>
      </c>
      <c r="O103" s="14" t="s">
        <v>20</v>
      </c>
      <c r="P103" s="14" t="s">
        <v>154</v>
      </c>
      <c r="Q103" s="14" t="s">
        <v>98</v>
      </c>
      <c r="R103" s="14" t="s">
        <v>12</v>
      </c>
      <c r="S103" s="14"/>
      <c r="T103" s="14">
        <v>9747169</v>
      </c>
      <c r="U103" s="14">
        <v>8649657</v>
      </c>
      <c r="V103" s="14">
        <v>9101963</v>
      </c>
      <c r="W103" s="14">
        <v>3531190</v>
      </c>
      <c r="X103" s="14">
        <v>8673878</v>
      </c>
      <c r="Y103" s="14">
        <f t="shared" si="21"/>
        <v>9747169</v>
      </c>
      <c r="Z103" s="14">
        <f t="shared" si="22"/>
        <v>8649657</v>
      </c>
      <c r="AA103" s="14">
        <f t="shared" si="23"/>
        <v>9101963</v>
      </c>
      <c r="AB103" s="14">
        <f t="shared" si="24"/>
        <v>3531190</v>
      </c>
      <c r="AC103" s="14">
        <f t="shared" si="25"/>
        <v>8673878</v>
      </c>
      <c r="AD103" s="14" t="s">
        <v>13</v>
      </c>
      <c r="AE103" s="18">
        <f t="shared" si="27"/>
        <v>9174337</v>
      </c>
      <c r="AF103" s="24">
        <f t="shared" si="26"/>
        <v>449417516</v>
      </c>
      <c r="AG103" s="2">
        <f t="shared" si="18"/>
        <v>722.3808607369455</v>
      </c>
      <c r="AH103" s="2" t="e">
        <f>ROUND((AE103/#REF!)*(0.98*#REF!),0)</f>
        <v>#REF!</v>
      </c>
      <c r="AI103" s="2">
        <f t="shared" si="19"/>
        <v>722</v>
      </c>
    </row>
    <row r="104" spans="1:35" ht="12.75">
      <c r="A104" s="14" t="s">
        <v>5</v>
      </c>
      <c r="B104" s="14">
        <v>21</v>
      </c>
      <c r="C104" s="14" t="s">
        <v>153</v>
      </c>
      <c r="D104" s="15" t="s">
        <v>98</v>
      </c>
      <c r="E104" s="15" t="s">
        <v>154</v>
      </c>
      <c r="F104" s="15" t="s">
        <v>154</v>
      </c>
      <c r="G104" s="14" t="s">
        <v>155</v>
      </c>
      <c r="H104" s="14">
        <f t="shared" si="20"/>
        <v>36109</v>
      </c>
      <c r="I104" s="14" t="s">
        <v>25</v>
      </c>
      <c r="J104" s="14">
        <v>508</v>
      </c>
      <c r="K104" s="15" t="s">
        <v>26</v>
      </c>
      <c r="L104" s="14" t="s">
        <v>12</v>
      </c>
      <c r="M104" s="14">
        <v>1</v>
      </c>
      <c r="N104" s="14" t="s">
        <v>155</v>
      </c>
      <c r="O104" s="14" t="s">
        <v>25</v>
      </c>
      <c r="P104" s="14" t="s">
        <v>154</v>
      </c>
      <c r="Q104" s="14" t="s">
        <v>98</v>
      </c>
      <c r="R104" s="14" t="s">
        <v>12</v>
      </c>
      <c r="S104" s="14"/>
      <c r="T104" s="14">
        <v>15987041</v>
      </c>
      <c r="U104" s="14">
        <v>17351283</v>
      </c>
      <c r="V104" s="14">
        <v>16390299</v>
      </c>
      <c r="W104" s="14">
        <v>16574826</v>
      </c>
      <c r="X104" s="14">
        <v>14213121</v>
      </c>
      <c r="Y104" s="14">
        <f t="shared" si="21"/>
        <v>15987041</v>
      </c>
      <c r="Z104" s="14">
        <f t="shared" si="22"/>
        <v>17351283</v>
      </c>
      <c r="AA104" s="14">
        <f t="shared" si="23"/>
        <v>16390299</v>
      </c>
      <c r="AB104" s="14">
        <f t="shared" si="24"/>
        <v>16574826</v>
      </c>
      <c r="AC104" s="14">
        <f t="shared" si="25"/>
        <v>14213121</v>
      </c>
      <c r="AD104" s="14" t="s">
        <v>13</v>
      </c>
      <c r="AE104" s="18">
        <f t="shared" si="27"/>
        <v>16772136</v>
      </c>
      <c r="AF104" s="24">
        <f t="shared" si="26"/>
        <v>449417516</v>
      </c>
      <c r="AG104" s="2">
        <f t="shared" si="18"/>
        <v>1320.6262250969319</v>
      </c>
      <c r="AH104" s="2" t="e">
        <f>ROUND((AE104/#REF!)*(0.98*#REF!),0)</f>
        <v>#REF!</v>
      </c>
      <c r="AI104" s="2">
        <f t="shared" si="19"/>
        <v>1321</v>
      </c>
    </row>
    <row r="105" spans="1:35" ht="12.75">
      <c r="A105" s="14" t="s">
        <v>5</v>
      </c>
      <c r="B105" s="14">
        <v>21</v>
      </c>
      <c r="C105" s="14" t="s">
        <v>153</v>
      </c>
      <c r="D105" s="15" t="s">
        <v>98</v>
      </c>
      <c r="E105" s="15" t="s">
        <v>154</v>
      </c>
      <c r="G105" s="14" t="s">
        <v>155</v>
      </c>
      <c r="H105" s="14">
        <f t="shared" si="20"/>
        <v>36109</v>
      </c>
      <c r="I105" s="14" t="s">
        <v>27</v>
      </c>
      <c r="J105" s="2" t="s">
        <v>257</v>
      </c>
      <c r="K105" s="15" t="s">
        <v>156</v>
      </c>
      <c r="L105" s="14" t="s">
        <v>12</v>
      </c>
      <c r="M105" s="14">
        <v>1</v>
      </c>
      <c r="N105" s="14" t="s">
        <v>155</v>
      </c>
      <c r="O105" s="14" t="s">
        <v>27</v>
      </c>
      <c r="P105" s="14" t="s">
        <v>154</v>
      </c>
      <c r="Q105" s="14"/>
      <c r="R105" s="14" t="s">
        <v>12</v>
      </c>
      <c r="S105" s="14"/>
      <c r="T105" s="14">
        <v>0</v>
      </c>
      <c r="U105" s="14">
        <v>0</v>
      </c>
      <c r="V105" s="14">
        <v>0</v>
      </c>
      <c r="W105" s="17">
        <v>0</v>
      </c>
      <c r="X105" s="14">
        <v>7108055</v>
      </c>
      <c r="Y105" s="14">
        <f t="shared" si="21"/>
        <v>0</v>
      </c>
      <c r="Z105" s="14">
        <f t="shared" si="22"/>
        <v>0</v>
      </c>
      <c r="AA105" s="14">
        <f t="shared" si="23"/>
        <v>0</v>
      </c>
      <c r="AB105" s="14">
        <f t="shared" si="24"/>
        <v>0</v>
      </c>
      <c r="AC105" s="14">
        <f t="shared" si="25"/>
        <v>7108055</v>
      </c>
      <c r="AD105" s="14" t="s">
        <v>43</v>
      </c>
      <c r="AE105" s="18">
        <f t="shared" si="27"/>
        <v>2369352</v>
      </c>
      <c r="AF105" s="24">
        <f t="shared" si="26"/>
        <v>449417516</v>
      </c>
      <c r="AG105" s="2">
        <f t="shared" si="18"/>
        <v>186.56111467769315</v>
      </c>
      <c r="AH105" s="2" t="e">
        <f>ROUND((AE105/#REF!)*(0.98*#REF!),0)</f>
        <v>#REF!</v>
      </c>
      <c r="AI105" s="2">
        <f t="shared" si="19"/>
        <v>187</v>
      </c>
    </row>
    <row r="106" spans="1:35" ht="12.75">
      <c r="A106" s="14" t="s">
        <v>5</v>
      </c>
      <c r="B106" s="14">
        <v>21</v>
      </c>
      <c r="C106" s="14" t="s">
        <v>157</v>
      </c>
      <c r="D106" s="15" t="s">
        <v>16</v>
      </c>
      <c r="E106" s="15" t="s">
        <v>158</v>
      </c>
      <c r="F106" s="15" t="s">
        <v>158</v>
      </c>
      <c r="G106" s="14" t="s">
        <v>159</v>
      </c>
      <c r="H106" s="14">
        <f t="shared" si="20"/>
        <v>36109</v>
      </c>
      <c r="I106" s="14" t="s">
        <v>20</v>
      </c>
      <c r="J106" s="14">
        <v>566</v>
      </c>
      <c r="K106" s="15" t="s">
        <v>26</v>
      </c>
      <c r="L106" s="14" t="s">
        <v>12</v>
      </c>
      <c r="M106" s="14">
        <v>1</v>
      </c>
      <c r="N106" s="14" t="s">
        <v>159</v>
      </c>
      <c r="O106" s="14" t="s">
        <v>20</v>
      </c>
      <c r="P106" s="14" t="s">
        <v>158</v>
      </c>
      <c r="Q106" s="14" t="s">
        <v>16</v>
      </c>
      <c r="R106" s="14" t="s">
        <v>12</v>
      </c>
      <c r="S106" s="14"/>
      <c r="T106" s="14">
        <v>17098273</v>
      </c>
      <c r="U106" s="14">
        <v>15655571</v>
      </c>
      <c r="V106" s="14">
        <v>12746672</v>
      </c>
      <c r="W106" s="14">
        <v>16270405</v>
      </c>
      <c r="X106" s="14">
        <v>16557881</v>
      </c>
      <c r="Y106" s="14">
        <f t="shared" si="21"/>
        <v>17098273</v>
      </c>
      <c r="Z106" s="14">
        <f t="shared" si="22"/>
        <v>15655571</v>
      </c>
      <c r="AA106" s="14">
        <f t="shared" si="23"/>
        <v>12746672</v>
      </c>
      <c r="AB106" s="14">
        <f t="shared" si="24"/>
        <v>16270405</v>
      </c>
      <c r="AC106" s="14">
        <f t="shared" si="25"/>
        <v>16557881</v>
      </c>
      <c r="AD106" s="14" t="s">
        <v>13</v>
      </c>
      <c r="AE106" s="18">
        <f t="shared" si="27"/>
        <v>16642186</v>
      </c>
      <c r="AF106" s="24">
        <f t="shared" si="26"/>
        <v>449417516</v>
      </c>
      <c r="AG106" s="2">
        <f t="shared" si="18"/>
        <v>1310.394053240506</v>
      </c>
      <c r="AH106" s="2" t="e">
        <f>ROUND((AE106/#REF!)*(0.98*#REF!),0)</f>
        <v>#REF!</v>
      </c>
      <c r="AI106" s="2">
        <f t="shared" si="19"/>
        <v>1310</v>
      </c>
    </row>
    <row r="107" spans="1:35" ht="12.75">
      <c r="A107" s="14" t="s">
        <v>5</v>
      </c>
      <c r="B107" s="14">
        <v>21</v>
      </c>
      <c r="C107" s="14" t="s">
        <v>157</v>
      </c>
      <c r="D107" s="15" t="s">
        <v>16</v>
      </c>
      <c r="E107" s="15" t="s">
        <v>158</v>
      </c>
      <c r="G107" s="14" t="s">
        <v>159</v>
      </c>
      <c r="H107" s="14">
        <f t="shared" si="20"/>
        <v>36109</v>
      </c>
      <c r="I107" s="14" t="s">
        <v>21</v>
      </c>
      <c r="J107" s="2" t="s">
        <v>257</v>
      </c>
      <c r="K107" s="15" t="s">
        <v>22</v>
      </c>
      <c r="L107" s="14" t="s">
        <v>23</v>
      </c>
      <c r="M107" s="14">
        <v>0.4</v>
      </c>
      <c r="N107" s="14" t="s">
        <v>159</v>
      </c>
      <c r="O107" s="14" t="s">
        <v>21</v>
      </c>
      <c r="P107" s="14" t="s">
        <v>158</v>
      </c>
      <c r="Q107" s="14"/>
      <c r="R107" s="14" t="s">
        <v>23</v>
      </c>
      <c r="S107" s="14"/>
      <c r="T107" s="14">
        <v>0</v>
      </c>
      <c r="U107" s="14">
        <v>0</v>
      </c>
      <c r="V107" s="14">
        <v>0</v>
      </c>
      <c r="W107" s="14">
        <v>91203</v>
      </c>
      <c r="X107" s="14">
        <v>765136</v>
      </c>
      <c r="Y107" s="14">
        <f t="shared" si="21"/>
        <v>0</v>
      </c>
      <c r="Z107" s="14">
        <f t="shared" si="22"/>
        <v>0</v>
      </c>
      <c r="AA107" s="14">
        <f t="shared" si="23"/>
        <v>0</v>
      </c>
      <c r="AB107" s="14">
        <f t="shared" si="24"/>
        <v>36481</v>
      </c>
      <c r="AC107" s="14">
        <f t="shared" si="25"/>
        <v>306054</v>
      </c>
      <c r="AD107" s="14" t="s">
        <v>43</v>
      </c>
      <c r="AE107" s="18">
        <f t="shared" si="27"/>
        <v>114178</v>
      </c>
      <c r="AF107" s="24">
        <f t="shared" si="26"/>
        <v>449417516</v>
      </c>
      <c r="AG107" s="2">
        <f t="shared" si="18"/>
        <v>8.990295638499322</v>
      </c>
      <c r="AH107" s="2" t="e">
        <f>ROUND((AE107/#REF!)*(0.98*#REF!),0)</f>
        <v>#REF!</v>
      </c>
      <c r="AI107" s="2">
        <f t="shared" si="19"/>
        <v>9</v>
      </c>
    </row>
    <row r="108" spans="1:35" ht="12.75">
      <c r="A108" s="14" t="s">
        <v>5</v>
      </c>
      <c r="B108" s="14">
        <v>21</v>
      </c>
      <c r="C108" s="14" t="s">
        <v>157</v>
      </c>
      <c r="D108" s="15" t="s">
        <v>16</v>
      </c>
      <c r="E108" s="15" t="s">
        <v>158</v>
      </c>
      <c r="F108" s="15" t="s">
        <v>160</v>
      </c>
      <c r="G108" s="14" t="s">
        <v>159</v>
      </c>
      <c r="H108" s="14">
        <f t="shared" si="20"/>
        <v>36109</v>
      </c>
      <c r="I108" s="14" t="s">
        <v>29</v>
      </c>
      <c r="J108" s="14">
        <v>160</v>
      </c>
      <c r="K108" s="15" t="s">
        <v>161</v>
      </c>
      <c r="L108" s="14" t="s">
        <v>23</v>
      </c>
      <c r="M108" s="14">
        <v>0.4</v>
      </c>
      <c r="N108" s="14" t="s">
        <v>159</v>
      </c>
      <c r="O108" s="14" t="s">
        <v>29</v>
      </c>
      <c r="P108" s="14" t="s">
        <v>158</v>
      </c>
      <c r="Q108" s="14" t="s">
        <v>16</v>
      </c>
      <c r="R108" s="14" t="s">
        <v>23</v>
      </c>
      <c r="S108" s="14"/>
      <c r="T108" s="14">
        <v>0</v>
      </c>
      <c r="U108" s="14">
        <v>868071</v>
      </c>
      <c r="V108" s="14">
        <v>360654</v>
      </c>
      <c r="W108" s="14">
        <v>109391</v>
      </c>
      <c r="X108" s="14">
        <v>99378</v>
      </c>
      <c r="Y108" s="14">
        <f t="shared" si="21"/>
        <v>0</v>
      </c>
      <c r="Z108" s="14">
        <f t="shared" si="22"/>
        <v>347228</v>
      </c>
      <c r="AA108" s="14">
        <f t="shared" si="23"/>
        <v>144262</v>
      </c>
      <c r="AB108" s="14">
        <f t="shared" si="24"/>
        <v>43756</v>
      </c>
      <c r="AC108" s="14">
        <f t="shared" si="25"/>
        <v>39751</v>
      </c>
      <c r="AD108" s="14" t="s">
        <v>43</v>
      </c>
      <c r="AE108" s="18">
        <f t="shared" si="27"/>
        <v>178415</v>
      </c>
      <c r="AF108" s="24">
        <f t="shared" si="26"/>
        <v>449417516</v>
      </c>
      <c r="AG108" s="2">
        <f t="shared" si="18"/>
        <v>14.048271964326375</v>
      </c>
      <c r="AH108" s="2" t="e">
        <f>ROUND((AE108/#REF!)*(0.98*#REF!),0)</f>
        <v>#REF!</v>
      </c>
      <c r="AI108" s="2">
        <f t="shared" si="19"/>
        <v>14</v>
      </c>
    </row>
    <row r="109" spans="1:35" ht="12.75">
      <c r="A109" s="14" t="s">
        <v>5</v>
      </c>
      <c r="B109" s="14">
        <v>21</v>
      </c>
      <c r="C109" s="14" t="s">
        <v>157</v>
      </c>
      <c r="D109" s="15" t="s">
        <v>16</v>
      </c>
      <c r="E109" s="15" t="s">
        <v>158</v>
      </c>
      <c r="F109" s="15" t="s">
        <v>160</v>
      </c>
      <c r="G109" s="14" t="s">
        <v>159</v>
      </c>
      <c r="H109" s="14">
        <f t="shared" si="20"/>
        <v>36109</v>
      </c>
      <c r="I109" s="14" t="s">
        <v>31</v>
      </c>
      <c r="J109" s="14">
        <v>160</v>
      </c>
      <c r="K109" s="15" t="s">
        <v>162</v>
      </c>
      <c r="L109" s="14" t="s">
        <v>23</v>
      </c>
      <c r="M109" s="14">
        <v>0.4</v>
      </c>
      <c r="N109" s="14" t="s">
        <v>159</v>
      </c>
      <c r="O109" s="14" t="s">
        <v>31</v>
      </c>
      <c r="P109" s="14" t="s">
        <v>158</v>
      </c>
      <c r="Q109" s="14" t="s">
        <v>16</v>
      </c>
      <c r="R109" s="14" t="s">
        <v>23</v>
      </c>
      <c r="S109" s="14"/>
      <c r="T109" s="14">
        <v>0</v>
      </c>
      <c r="U109" s="14">
        <v>835047</v>
      </c>
      <c r="V109" s="14">
        <v>267860</v>
      </c>
      <c r="W109" s="14">
        <v>160087</v>
      </c>
      <c r="X109" s="14">
        <v>239696</v>
      </c>
      <c r="Y109" s="14">
        <f t="shared" si="21"/>
        <v>0</v>
      </c>
      <c r="Z109" s="14">
        <f t="shared" si="22"/>
        <v>334019</v>
      </c>
      <c r="AA109" s="14">
        <f t="shared" si="23"/>
        <v>107144</v>
      </c>
      <c r="AB109" s="14">
        <f t="shared" si="24"/>
        <v>64035</v>
      </c>
      <c r="AC109" s="14">
        <f t="shared" si="25"/>
        <v>95878</v>
      </c>
      <c r="AD109" s="14" t="s">
        <v>43</v>
      </c>
      <c r="AE109" s="18">
        <f t="shared" si="27"/>
        <v>179014</v>
      </c>
      <c r="AF109" s="24">
        <f t="shared" si="26"/>
        <v>449417516</v>
      </c>
      <c r="AG109" s="2">
        <f aca="true" t="shared" si="28" ref="AG109:AG121">(AE109/AE$124)*(0.98*AI$128)</f>
        <v>14.095436804203244</v>
      </c>
      <c r="AH109" s="2" t="e">
        <f>ROUND((AE109/#REF!)*(0.98*#REF!),0)</f>
        <v>#REF!</v>
      </c>
      <c r="AI109" s="2">
        <f aca="true" t="shared" si="29" ref="AI109:AI121">ROUND((AE109/AE$124)*(0.98*AI$128),0)</f>
        <v>14</v>
      </c>
    </row>
    <row r="110" spans="1:35" ht="12.75">
      <c r="A110" s="14" t="s">
        <v>5</v>
      </c>
      <c r="B110" s="14">
        <v>21</v>
      </c>
      <c r="C110" s="14" t="s">
        <v>157</v>
      </c>
      <c r="D110" s="15" t="s">
        <v>16</v>
      </c>
      <c r="E110" s="15" t="s">
        <v>158</v>
      </c>
      <c r="G110" s="14" t="s">
        <v>159</v>
      </c>
      <c r="H110" s="14">
        <f t="shared" si="20"/>
        <v>36109</v>
      </c>
      <c r="I110" s="14" t="s">
        <v>32</v>
      </c>
      <c r="J110" s="2" t="s">
        <v>257</v>
      </c>
      <c r="K110" s="15" t="s">
        <v>22</v>
      </c>
      <c r="L110" s="14" t="s">
        <v>23</v>
      </c>
      <c r="M110" s="14">
        <v>0.4</v>
      </c>
      <c r="N110" s="14" t="s">
        <v>159</v>
      </c>
      <c r="O110" s="14" t="s">
        <v>32</v>
      </c>
      <c r="P110" s="14" t="s">
        <v>158</v>
      </c>
      <c r="Q110" s="14"/>
      <c r="R110" s="14" t="s">
        <v>23</v>
      </c>
      <c r="S110" s="14"/>
      <c r="T110" s="14">
        <v>0</v>
      </c>
      <c r="U110" s="14">
        <v>0</v>
      </c>
      <c r="V110" s="14">
        <v>0</v>
      </c>
      <c r="W110" s="14">
        <v>220482</v>
      </c>
      <c r="X110" s="14">
        <v>429938</v>
      </c>
      <c r="Y110" s="14">
        <f aca="true" t="shared" si="30" ref="Y110:Y122">ROUND(T110*M110,0)</f>
        <v>0</v>
      </c>
      <c r="Z110" s="14">
        <f aca="true" t="shared" si="31" ref="Z110:Z122">ROUND(M110*U110,0)</f>
        <v>0</v>
      </c>
      <c r="AA110" s="14">
        <f aca="true" t="shared" si="32" ref="AA110:AA122">ROUND(V110*M110,0)</f>
        <v>0</v>
      </c>
      <c r="AB110" s="14">
        <f aca="true" t="shared" si="33" ref="AB110:AB122">ROUND(W110*M110,0)</f>
        <v>88193</v>
      </c>
      <c r="AC110" s="14">
        <f aca="true" t="shared" si="34" ref="AC110:AC122">ROUND(X110*M110,0)</f>
        <v>171975</v>
      </c>
      <c r="AD110" s="14" t="s">
        <v>43</v>
      </c>
      <c r="AE110" s="18">
        <f t="shared" si="27"/>
        <v>86723</v>
      </c>
      <c r="AF110" s="24">
        <f t="shared" si="26"/>
        <v>449417516</v>
      </c>
      <c r="AG110" s="2">
        <f t="shared" si="28"/>
        <v>6.828508194727328</v>
      </c>
      <c r="AH110" s="2" t="e">
        <f>ROUND((AE110/#REF!)*(0.98*#REF!),0)</f>
        <v>#REF!</v>
      </c>
      <c r="AI110" s="2">
        <f t="shared" si="29"/>
        <v>7</v>
      </c>
    </row>
    <row r="111" spans="1:35" ht="12.75">
      <c r="A111" s="14" t="s">
        <v>5</v>
      </c>
      <c r="B111" s="14">
        <v>21</v>
      </c>
      <c r="C111" s="14" t="s">
        <v>157</v>
      </c>
      <c r="D111" s="15" t="s">
        <v>16</v>
      </c>
      <c r="E111" s="15" t="s">
        <v>158</v>
      </c>
      <c r="G111" s="14" t="s">
        <v>159</v>
      </c>
      <c r="H111" s="14">
        <f t="shared" si="20"/>
        <v>36109</v>
      </c>
      <c r="I111" s="14" t="s">
        <v>33</v>
      </c>
      <c r="J111" s="2" t="s">
        <v>257</v>
      </c>
      <c r="K111" s="15" t="s">
        <v>22</v>
      </c>
      <c r="L111" s="14" t="s">
        <v>23</v>
      </c>
      <c r="M111" s="14">
        <v>0.4</v>
      </c>
      <c r="N111" s="14" t="s">
        <v>159</v>
      </c>
      <c r="O111" s="14" t="s">
        <v>33</v>
      </c>
      <c r="P111" s="14" t="s">
        <v>158</v>
      </c>
      <c r="Q111" s="14"/>
      <c r="R111" s="14" t="s">
        <v>23</v>
      </c>
      <c r="S111" s="14"/>
      <c r="T111" s="14">
        <v>0</v>
      </c>
      <c r="U111" s="14">
        <v>0</v>
      </c>
      <c r="V111" s="14">
        <v>0</v>
      </c>
      <c r="W111" s="14">
        <v>136568</v>
      </c>
      <c r="X111" s="14">
        <v>657088</v>
      </c>
      <c r="Y111" s="14">
        <f t="shared" si="30"/>
        <v>0</v>
      </c>
      <c r="Z111" s="14">
        <f t="shared" si="31"/>
        <v>0</v>
      </c>
      <c r="AA111" s="14">
        <f t="shared" si="32"/>
        <v>0</v>
      </c>
      <c r="AB111" s="14">
        <f t="shared" si="33"/>
        <v>54627</v>
      </c>
      <c r="AC111" s="14">
        <f t="shared" si="34"/>
        <v>262835</v>
      </c>
      <c r="AD111" s="14" t="s">
        <v>43</v>
      </c>
      <c r="AE111" s="18">
        <f t="shared" si="27"/>
        <v>105821</v>
      </c>
      <c r="AF111" s="24">
        <f t="shared" si="26"/>
        <v>449417516</v>
      </c>
      <c r="AG111" s="2">
        <f t="shared" si="28"/>
        <v>8.332271319883313</v>
      </c>
      <c r="AH111" s="2" t="e">
        <f>ROUND((AE111/#REF!)*(0.98*#REF!),0)</f>
        <v>#REF!</v>
      </c>
      <c r="AI111" s="2">
        <f t="shared" si="29"/>
        <v>8</v>
      </c>
    </row>
    <row r="112" spans="1:35" ht="12.75">
      <c r="A112" s="14" t="s">
        <v>5</v>
      </c>
      <c r="B112" s="14">
        <v>21</v>
      </c>
      <c r="C112" s="14" t="s">
        <v>157</v>
      </c>
      <c r="D112" s="15" t="s">
        <v>16</v>
      </c>
      <c r="E112" s="15" t="s">
        <v>158</v>
      </c>
      <c r="G112" s="14" t="s">
        <v>159</v>
      </c>
      <c r="H112" s="14">
        <f t="shared" si="20"/>
        <v>36109</v>
      </c>
      <c r="I112" s="14" t="s">
        <v>35</v>
      </c>
      <c r="J112" s="2" t="s">
        <v>257</v>
      </c>
      <c r="K112" s="15" t="s">
        <v>22</v>
      </c>
      <c r="L112" s="14" t="s">
        <v>23</v>
      </c>
      <c r="M112" s="14">
        <v>0.4</v>
      </c>
      <c r="N112" s="14" t="s">
        <v>159</v>
      </c>
      <c r="O112" s="14" t="s">
        <v>35</v>
      </c>
      <c r="P112" s="14" t="s">
        <v>158</v>
      </c>
      <c r="Q112" s="14"/>
      <c r="R112" s="14" t="s">
        <v>23</v>
      </c>
      <c r="S112" s="14"/>
      <c r="T112" s="14">
        <v>0</v>
      </c>
      <c r="U112" s="14">
        <v>0</v>
      </c>
      <c r="V112" s="14">
        <v>0</v>
      </c>
      <c r="W112" s="14">
        <v>169689</v>
      </c>
      <c r="X112" s="14">
        <v>418137</v>
      </c>
      <c r="Y112" s="14">
        <f t="shared" si="30"/>
        <v>0</v>
      </c>
      <c r="Z112" s="14">
        <f t="shared" si="31"/>
        <v>0</v>
      </c>
      <c r="AA112" s="14">
        <f t="shared" si="32"/>
        <v>0</v>
      </c>
      <c r="AB112" s="14">
        <f t="shared" si="33"/>
        <v>67876</v>
      </c>
      <c r="AC112" s="14">
        <f t="shared" si="34"/>
        <v>167255</v>
      </c>
      <c r="AD112" s="14" t="s">
        <v>43</v>
      </c>
      <c r="AE112" s="18">
        <f t="shared" si="27"/>
        <v>78377</v>
      </c>
      <c r="AF112" s="24">
        <f t="shared" si="26"/>
        <v>449417516</v>
      </c>
      <c r="AG112" s="2">
        <f t="shared" si="28"/>
        <v>6.171350008396201</v>
      </c>
      <c r="AH112" s="2" t="e">
        <f>ROUND((AE112/#REF!)*(0.98*#REF!),0)</f>
        <v>#REF!</v>
      </c>
      <c r="AI112" s="2">
        <f t="shared" si="29"/>
        <v>6</v>
      </c>
    </row>
    <row r="113" spans="1:35" ht="12.75">
      <c r="A113" s="14" t="s">
        <v>5</v>
      </c>
      <c r="B113" s="14">
        <v>21</v>
      </c>
      <c r="C113" s="14" t="s">
        <v>87</v>
      </c>
      <c r="D113" s="15" t="s">
        <v>81</v>
      </c>
      <c r="E113" s="15" t="s">
        <v>163</v>
      </c>
      <c r="F113" s="15" t="s">
        <v>163</v>
      </c>
      <c r="G113" s="14" t="s">
        <v>164</v>
      </c>
      <c r="H113" s="14">
        <f t="shared" si="20"/>
        <v>36109</v>
      </c>
      <c r="I113" s="14" t="s">
        <v>165</v>
      </c>
      <c r="J113" s="14">
        <v>242</v>
      </c>
      <c r="K113" s="15" t="s">
        <v>11</v>
      </c>
      <c r="L113" s="14" t="s">
        <v>12</v>
      </c>
      <c r="M113" s="14">
        <v>1</v>
      </c>
      <c r="N113" s="14" t="s">
        <v>164</v>
      </c>
      <c r="O113" s="14" t="s">
        <v>165</v>
      </c>
      <c r="P113" s="14" t="s">
        <v>163</v>
      </c>
      <c r="Q113" s="14" t="s">
        <v>81</v>
      </c>
      <c r="R113" s="14" t="s">
        <v>12</v>
      </c>
      <c r="S113" s="14"/>
      <c r="T113" s="14">
        <v>8259390</v>
      </c>
      <c r="U113" s="14">
        <v>7823017</v>
      </c>
      <c r="V113" s="14">
        <v>7772529</v>
      </c>
      <c r="W113" s="14">
        <v>8066512</v>
      </c>
      <c r="X113" s="14">
        <v>8543003</v>
      </c>
      <c r="Y113" s="14">
        <f t="shared" si="30"/>
        <v>8259390</v>
      </c>
      <c r="Z113" s="14">
        <f t="shared" si="31"/>
        <v>7823017</v>
      </c>
      <c r="AA113" s="14">
        <f t="shared" si="32"/>
        <v>7772529</v>
      </c>
      <c r="AB113" s="14">
        <f t="shared" si="33"/>
        <v>8066512</v>
      </c>
      <c r="AC113" s="14">
        <f t="shared" si="34"/>
        <v>8543003</v>
      </c>
      <c r="AD113" s="14" t="s">
        <v>13</v>
      </c>
      <c r="AE113" s="18">
        <f t="shared" si="27"/>
        <v>8289635</v>
      </c>
      <c r="AF113" s="24">
        <f t="shared" si="26"/>
        <v>449417516</v>
      </c>
      <c r="AG113" s="2">
        <f t="shared" si="28"/>
        <v>652.7200457640819</v>
      </c>
      <c r="AH113" s="2" t="e">
        <f>ROUND((AE113/#REF!)*(0.98*#REF!),0)</f>
        <v>#REF!</v>
      </c>
      <c r="AI113" s="2">
        <f t="shared" si="29"/>
        <v>653</v>
      </c>
    </row>
    <row r="114" spans="1:35" ht="12.75">
      <c r="A114" s="14" t="s">
        <v>5</v>
      </c>
      <c r="B114" s="14">
        <v>21</v>
      </c>
      <c r="C114" s="14" t="s">
        <v>87</v>
      </c>
      <c r="D114" s="15" t="s">
        <v>81</v>
      </c>
      <c r="E114" s="15" t="s">
        <v>163</v>
      </c>
      <c r="F114" s="15" t="s">
        <v>163</v>
      </c>
      <c r="G114" s="14" t="s">
        <v>164</v>
      </c>
      <c r="H114" s="14">
        <f t="shared" si="20"/>
        <v>36109</v>
      </c>
      <c r="I114" s="14" t="s">
        <v>166</v>
      </c>
      <c r="J114" s="14">
        <v>242</v>
      </c>
      <c r="K114" s="15" t="s">
        <v>11</v>
      </c>
      <c r="L114" s="14" t="s">
        <v>12</v>
      </c>
      <c r="M114" s="14">
        <v>1</v>
      </c>
      <c r="N114" s="14" t="s">
        <v>164</v>
      </c>
      <c r="O114" s="14" t="s">
        <v>166</v>
      </c>
      <c r="P114" s="14" t="s">
        <v>163</v>
      </c>
      <c r="Q114" s="14" t="s">
        <v>81</v>
      </c>
      <c r="R114" s="14" t="s">
        <v>12</v>
      </c>
      <c r="S114" s="14"/>
      <c r="T114" s="14">
        <v>8516639</v>
      </c>
      <c r="U114" s="14">
        <v>7657032</v>
      </c>
      <c r="V114" s="14">
        <v>7963749</v>
      </c>
      <c r="W114" s="14">
        <v>8261988</v>
      </c>
      <c r="X114" s="14">
        <v>8376527</v>
      </c>
      <c r="Y114" s="14">
        <f t="shared" si="30"/>
        <v>8516639</v>
      </c>
      <c r="Z114" s="14">
        <f t="shared" si="31"/>
        <v>7657032</v>
      </c>
      <c r="AA114" s="14">
        <f t="shared" si="32"/>
        <v>7963749</v>
      </c>
      <c r="AB114" s="14">
        <f t="shared" si="33"/>
        <v>8261988</v>
      </c>
      <c r="AC114" s="14">
        <f t="shared" si="34"/>
        <v>8376527</v>
      </c>
      <c r="AD114" s="14" t="s">
        <v>13</v>
      </c>
      <c r="AE114" s="18">
        <f t="shared" si="27"/>
        <v>8385051</v>
      </c>
      <c r="AF114" s="24">
        <f t="shared" si="26"/>
        <v>449417516</v>
      </c>
      <c r="AG114" s="2">
        <f t="shared" si="28"/>
        <v>660.2330346817635</v>
      </c>
      <c r="AH114" s="2" t="e">
        <f>ROUND((AE114/#REF!)*(0.98*#REF!),0)</f>
        <v>#REF!</v>
      </c>
      <c r="AI114" s="2">
        <f t="shared" si="29"/>
        <v>660</v>
      </c>
    </row>
    <row r="115" spans="1:35" ht="12.75">
      <c r="A115" s="14" t="s">
        <v>5</v>
      </c>
      <c r="B115" s="14">
        <v>21</v>
      </c>
      <c r="C115" s="14" t="s">
        <v>167</v>
      </c>
      <c r="D115" s="15" t="s">
        <v>81</v>
      </c>
      <c r="E115" s="15" t="s">
        <v>168</v>
      </c>
      <c r="F115" s="15" t="s">
        <v>168</v>
      </c>
      <c r="G115" s="14" t="s">
        <v>169</v>
      </c>
      <c r="H115" s="14">
        <f t="shared" si="20"/>
        <v>36109</v>
      </c>
      <c r="I115" s="14" t="s">
        <v>170</v>
      </c>
      <c r="J115" s="14">
        <v>440</v>
      </c>
      <c r="K115" s="15" t="s">
        <v>11</v>
      </c>
      <c r="L115" s="14" t="s">
        <v>12</v>
      </c>
      <c r="M115" s="14">
        <v>1</v>
      </c>
      <c r="N115" s="14" t="s">
        <v>169</v>
      </c>
      <c r="O115" s="14" t="s">
        <v>170</v>
      </c>
      <c r="P115" s="14" t="s">
        <v>168</v>
      </c>
      <c r="Q115" s="14" t="s">
        <v>81</v>
      </c>
      <c r="R115" s="14" t="s">
        <v>12</v>
      </c>
      <c r="S115" s="14"/>
      <c r="T115" s="14">
        <v>16148859</v>
      </c>
      <c r="U115" s="14">
        <v>18429326</v>
      </c>
      <c r="V115" s="14">
        <v>15510321</v>
      </c>
      <c r="W115" s="14">
        <v>16983264</v>
      </c>
      <c r="X115" s="14">
        <v>16371622</v>
      </c>
      <c r="Y115" s="14">
        <f t="shared" si="30"/>
        <v>16148859</v>
      </c>
      <c r="Z115" s="14">
        <f t="shared" si="31"/>
        <v>18429326</v>
      </c>
      <c r="AA115" s="14">
        <f t="shared" si="32"/>
        <v>15510321</v>
      </c>
      <c r="AB115" s="14">
        <f t="shared" si="33"/>
        <v>16983264</v>
      </c>
      <c r="AC115" s="14">
        <f t="shared" si="34"/>
        <v>16371622</v>
      </c>
      <c r="AD115" s="14" t="s">
        <v>13</v>
      </c>
      <c r="AE115" s="18">
        <f t="shared" si="27"/>
        <v>17261404</v>
      </c>
      <c r="AF115" s="24">
        <f t="shared" si="26"/>
        <v>449417516</v>
      </c>
      <c r="AG115" s="2">
        <f t="shared" si="28"/>
        <v>1359.1508442569916</v>
      </c>
      <c r="AH115" s="2" t="e">
        <f>ROUND((AE115/#REF!)*(0.98*#REF!),0)</f>
        <v>#REF!</v>
      </c>
      <c r="AI115" s="2">
        <f t="shared" si="29"/>
        <v>1359</v>
      </c>
    </row>
    <row r="116" spans="1:35" ht="13.5" thickBot="1">
      <c r="A116" s="14" t="s">
        <v>5</v>
      </c>
      <c r="B116" s="14">
        <v>21</v>
      </c>
      <c r="C116" s="14" t="s">
        <v>137</v>
      </c>
      <c r="D116" s="19" t="s">
        <v>232</v>
      </c>
      <c r="E116" s="15" t="s">
        <v>233</v>
      </c>
      <c r="F116" s="15" t="s">
        <v>234</v>
      </c>
      <c r="G116" s="14" t="s">
        <v>235</v>
      </c>
      <c r="H116" s="14">
        <f t="shared" si="20"/>
        <v>36109</v>
      </c>
      <c r="I116" s="14" t="s">
        <v>256</v>
      </c>
      <c r="J116" s="14">
        <v>26</v>
      </c>
      <c r="K116" s="14" t="s">
        <v>231</v>
      </c>
      <c r="L116" s="15" t="s">
        <v>23</v>
      </c>
      <c r="M116" s="17">
        <v>0.4</v>
      </c>
      <c r="N116" s="17" t="s">
        <v>235</v>
      </c>
      <c r="O116" s="17" t="s">
        <v>256</v>
      </c>
      <c r="P116" s="17" t="s">
        <v>233</v>
      </c>
      <c r="Q116" s="17" t="s">
        <v>232</v>
      </c>
      <c r="R116" s="17" t="s">
        <v>23</v>
      </c>
      <c r="S116" s="32" t="s">
        <v>267</v>
      </c>
      <c r="T116" s="14">
        <v>865562</v>
      </c>
      <c r="U116" s="14">
        <v>890734</v>
      </c>
      <c r="V116" s="14">
        <v>800555</v>
      </c>
      <c r="W116" s="14">
        <v>791133</v>
      </c>
      <c r="X116" s="14">
        <v>787651</v>
      </c>
      <c r="Y116" s="14">
        <f t="shared" si="30"/>
        <v>346225</v>
      </c>
      <c r="Z116" s="14">
        <f t="shared" si="31"/>
        <v>356294</v>
      </c>
      <c r="AA116" s="14">
        <f t="shared" si="32"/>
        <v>320222</v>
      </c>
      <c r="AB116" s="14">
        <f t="shared" si="33"/>
        <v>316453</v>
      </c>
      <c r="AC116" s="14">
        <f t="shared" si="34"/>
        <v>315060</v>
      </c>
      <c r="AD116" s="14" t="s">
        <v>13</v>
      </c>
      <c r="AE116" s="18">
        <f aca="true" t="shared" si="35" ref="AE116:AE121">ROUND((SUMPRODUCT((Y116:AC116&gt;=LARGE(Y116:AC116,3))*Y116:AC116)-LARGE(Y116:AC116,3)*(COUNTIF(Y116:AC116,"&gt;="&amp;LARGE(Y116:AC116,3))-3))/3,0)</f>
        <v>340914</v>
      </c>
      <c r="AF116" s="24">
        <f t="shared" si="26"/>
        <v>449417516</v>
      </c>
      <c r="AG116" s="2">
        <f t="shared" si="28"/>
        <v>26.843329251724136</v>
      </c>
      <c r="AI116" s="2">
        <f t="shared" si="29"/>
        <v>27</v>
      </c>
    </row>
    <row r="117" spans="1:35" ht="12.75">
      <c r="A117" s="33" t="s">
        <v>5</v>
      </c>
      <c r="B117" s="33">
        <v>21</v>
      </c>
      <c r="C117" s="33" t="s">
        <v>137</v>
      </c>
      <c r="D117" s="34" t="s">
        <v>232</v>
      </c>
      <c r="E117" s="35" t="s">
        <v>233</v>
      </c>
      <c r="F117" s="35" t="s">
        <v>234</v>
      </c>
      <c r="G117" s="33" t="s">
        <v>235</v>
      </c>
      <c r="H117" s="33">
        <f t="shared" si="20"/>
        <v>36109</v>
      </c>
      <c r="I117" s="33" t="s">
        <v>236</v>
      </c>
      <c r="J117" s="41" t="s">
        <v>262</v>
      </c>
      <c r="K117" s="33" t="s">
        <v>231</v>
      </c>
      <c r="L117" s="35" t="s">
        <v>23</v>
      </c>
      <c r="M117" s="36">
        <v>0.4</v>
      </c>
      <c r="N117" s="36" t="s">
        <v>235</v>
      </c>
      <c r="O117" s="36" t="s">
        <v>236</v>
      </c>
      <c r="P117" s="36" t="s">
        <v>233</v>
      </c>
      <c r="Q117" s="36" t="s">
        <v>232</v>
      </c>
      <c r="R117" s="36" t="s">
        <v>23</v>
      </c>
      <c r="S117" s="37" t="s">
        <v>267</v>
      </c>
      <c r="T117" s="33">
        <v>298332</v>
      </c>
      <c r="U117" s="33">
        <v>374893</v>
      </c>
      <c r="V117" s="33">
        <v>186101</v>
      </c>
      <c r="W117" s="33">
        <v>259010</v>
      </c>
      <c r="X117" s="33">
        <v>312072</v>
      </c>
      <c r="Y117" s="33">
        <f t="shared" si="30"/>
        <v>119333</v>
      </c>
      <c r="Z117" s="33">
        <f t="shared" si="31"/>
        <v>149957</v>
      </c>
      <c r="AA117" s="33">
        <f t="shared" si="32"/>
        <v>74440</v>
      </c>
      <c r="AB117" s="33">
        <f t="shared" si="33"/>
        <v>103604</v>
      </c>
      <c r="AC117" s="33">
        <f t="shared" si="34"/>
        <v>124829</v>
      </c>
      <c r="AD117" s="33" t="s">
        <v>13</v>
      </c>
      <c r="AE117" s="38">
        <f t="shared" si="35"/>
        <v>131373</v>
      </c>
      <c r="AF117" s="39">
        <f t="shared" si="26"/>
        <v>449417516</v>
      </c>
      <c r="AG117" s="40">
        <f t="shared" si="28"/>
        <v>10.344217878370365</v>
      </c>
      <c r="AH117" s="40"/>
      <c r="AI117" s="40">
        <f t="shared" si="29"/>
        <v>10</v>
      </c>
    </row>
    <row r="118" spans="1:35" ht="12.75">
      <c r="A118" s="14" t="s">
        <v>5</v>
      </c>
      <c r="B118" s="14">
        <v>21</v>
      </c>
      <c r="C118" s="14" t="s">
        <v>137</v>
      </c>
      <c r="D118" s="19" t="s">
        <v>232</v>
      </c>
      <c r="E118" s="15" t="s">
        <v>233</v>
      </c>
      <c r="F118" s="15" t="s">
        <v>234</v>
      </c>
      <c r="G118" s="14" t="s">
        <v>235</v>
      </c>
      <c r="H118" s="14">
        <f t="shared" si="20"/>
        <v>36109</v>
      </c>
      <c r="I118" s="14" t="s">
        <v>237</v>
      </c>
      <c r="J118" s="29" t="s">
        <v>262</v>
      </c>
      <c r="K118" s="14" t="s">
        <v>231</v>
      </c>
      <c r="L118" s="15" t="s">
        <v>23</v>
      </c>
      <c r="M118" s="17">
        <v>0.4</v>
      </c>
      <c r="N118" s="17" t="s">
        <v>235</v>
      </c>
      <c r="O118" s="17" t="s">
        <v>237</v>
      </c>
      <c r="P118" s="17" t="s">
        <v>233</v>
      </c>
      <c r="Q118" s="17" t="s">
        <v>232</v>
      </c>
      <c r="R118" s="17" t="s">
        <v>23</v>
      </c>
      <c r="S118" s="32" t="s">
        <v>267</v>
      </c>
      <c r="T118" s="14">
        <v>244911</v>
      </c>
      <c r="U118" s="14">
        <v>350825</v>
      </c>
      <c r="V118" s="14">
        <v>222945</v>
      </c>
      <c r="W118" s="14">
        <v>277169</v>
      </c>
      <c r="X118" s="14">
        <v>322526</v>
      </c>
      <c r="Y118" s="14">
        <f t="shared" si="30"/>
        <v>97964</v>
      </c>
      <c r="Z118" s="14">
        <f t="shared" si="31"/>
        <v>140330</v>
      </c>
      <c r="AA118" s="14">
        <f t="shared" si="32"/>
        <v>89178</v>
      </c>
      <c r="AB118" s="14">
        <f t="shared" si="33"/>
        <v>110868</v>
      </c>
      <c r="AC118" s="14">
        <f t="shared" si="34"/>
        <v>129010</v>
      </c>
      <c r="AD118" s="14" t="s">
        <v>13</v>
      </c>
      <c r="AE118" s="18">
        <f t="shared" si="35"/>
        <v>126736</v>
      </c>
      <c r="AF118" s="24">
        <f t="shared" si="26"/>
        <v>449417516</v>
      </c>
      <c r="AG118" s="2">
        <f t="shared" si="28"/>
        <v>9.979103750642421</v>
      </c>
      <c r="AI118" s="2">
        <f t="shared" si="29"/>
        <v>10</v>
      </c>
    </row>
    <row r="119" spans="1:35" ht="12.75">
      <c r="A119" s="14" t="s">
        <v>5</v>
      </c>
      <c r="B119" s="14">
        <v>21</v>
      </c>
      <c r="C119" s="14" t="s">
        <v>238</v>
      </c>
      <c r="D119" s="19" t="s">
        <v>239</v>
      </c>
      <c r="E119" s="15" t="s">
        <v>240</v>
      </c>
      <c r="F119" s="15" t="s">
        <v>240</v>
      </c>
      <c r="G119" s="14" t="s">
        <v>241</v>
      </c>
      <c r="H119" s="14">
        <f t="shared" si="20"/>
        <v>36109</v>
      </c>
      <c r="I119" s="14" t="s">
        <v>242</v>
      </c>
      <c r="J119" s="29" t="s">
        <v>263</v>
      </c>
      <c r="K119" s="14" t="s">
        <v>231</v>
      </c>
      <c r="L119" s="15" t="s">
        <v>243</v>
      </c>
      <c r="M119" s="17">
        <v>0.4</v>
      </c>
      <c r="N119" s="17" t="s">
        <v>241</v>
      </c>
      <c r="O119" s="17" t="s">
        <v>242</v>
      </c>
      <c r="P119" s="17" t="s">
        <v>240</v>
      </c>
      <c r="Q119" s="17" t="s">
        <v>266</v>
      </c>
      <c r="R119" s="17" t="s">
        <v>243</v>
      </c>
      <c r="S119" s="32" t="s">
        <v>267</v>
      </c>
      <c r="T119" s="14">
        <v>466739</v>
      </c>
      <c r="U119" s="14">
        <v>711903</v>
      </c>
      <c r="V119" s="14">
        <v>598475</v>
      </c>
      <c r="W119" s="14">
        <v>745987</v>
      </c>
      <c r="X119" s="14">
        <v>689274</v>
      </c>
      <c r="Y119" s="14">
        <f t="shared" si="30"/>
        <v>186696</v>
      </c>
      <c r="Z119" s="14">
        <f t="shared" si="31"/>
        <v>284761</v>
      </c>
      <c r="AA119" s="14">
        <f t="shared" si="32"/>
        <v>239390</v>
      </c>
      <c r="AB119" s="14">
        <f t="shared" si="33"/>
        <v>298395</v>
      </c>
      <c r="AC119" s="14">
        <f t="shared" si="34"/>
        <v>275710</v>
      </c>
      <c r="AD119" s="14" t="s">
        <v>13</v>
      </c>
      <c r="AE119" s="18">
        <f t="shared" si="35"/>
        <v>286289</v>
      </c>
      <c r="AF119" s="24">
        <f t="shared" si="26"/>
        <v>449417516</v>
      </c>
      <c r="AG119" s="2">
        <f t="shared" si="28"/>
        <v>22.542195064288507</v>
      </c>
      <c r="AI119" s="2">
        <f t="shared" si="29"/>
        <v>23</v>
      </c>
    </row>
    <row r="120" spans="1:35" ht="12.75">
      <c r="A120" s="14" t="s">
        <v>5</v>
      </c>
      <c r="B120" s="14">
        <v>21</v>
      </c>
      <c r="C120" s="14" t="s">
        <v>244</v>
      </c>
      <c r="D120" s="19" t="s">
        <v>245</v>
      </c>
      <c r="E120" s="15" t="s">
        <v>246</v>
      </c>
      <c r="F120" s="15" t="s">
        <v>245</v>
      </c>
      <c r="G120" s="14" t="s">
        <v>247</v>
      </c>
      <c r="H120" s="14">
        <f t="shared" si="20"/>
        <v>36109</v>
      </c>
      <c r="I120" s="14" t="s">
        <v>248</v>
      </c>
      <c r="J120" s="29" t="s">
        <v>264</v>
      </c>
      <c r="K120" s="14" t="s">
        <v>231</v>
      </c>
      <c r="L120" s="15" t="s">
        <v>23</v>
      </c>
      <c r="M120" s="17">
        <v>0.4</v>
      </c>
      <c r="N120" s="17" t="s">
        <v>247</v>
      </c>
      <c r="O120" s="17" t="s">
        <v>248</v>
      </c>
      <c r="P120" s="17" t="s">
        <v>246</v>
      </c>
      <c r="Q120" s="17" t="s">
        <v>245</v>
      </c>
      <c r="R120" s="17" t="s">
        <v>23</v>
      </c>
      <c r="S120" s="32" t="s">
        <v>267</v>
      </c>
      <c r="T120" s="18">
        <f>ROUND(93456.3,0)</f>
        <v>93456</v>
      </c>
      <c r="U120" s="14">
        <f>ROUND(166604.55,0)</f>
        <v>166605</v>
      </c>
      <c r="V120" s="18">
        <v>45031</v>
      </c>
      <c r="W120" s="14">
        <v>39688</v>
      </c>
      <c r="X120" s="14">
        <v>42881</v>
      </c>
      <c r="Y120" s="14">
        <f t="shared" si="30"/>
        <v>37382</v>
      </c>
      <c r="Z120" s="14">
        <f t="shared" si="31"/>
        <v>66642</v>
      </c>
      <c r="AA120" s="14">
        <f t="shared" si="32"/>
        <v>18012</v>
      </c>
      <c r="AB120" s="14">
        <f t="shared" si="33"/>
        <v>15875</v>
      </c>
      <c r="AC120" s="14">
        <f t="shared" si="34"/>
        <v>17152</v>
      </c>
      <c r="AD120" s="14" t="s">
        <v>13</v>
      </c>
      <c r="AE120" s="18">
        <f t="shared" si="35"/>
        <v>40679</v>
      </c>
      <c r="AF120" s="24">
        <f t="shared" si="26"/>
        <v>449417516</v>
      </c>
      <c r="AG120" s="2">
        <f t="shared" si="28"/>
        <v>3.203035928799891</v>
      </c>
      <c r="AI120" s="2">
        <f t="shared" si="29"/>
        <v>3</v>
      </c>
    </row>
    <row r="121" spans="1:35" ht="12.75">
      <c r="A121" s="14" t="s">
        <v>5</v>
      </c>
      <c r="B121" s="14">
        <v>21</v>
      </c>
      <c r="C121" s="14" t="s">
        <v>244</v>
      </c>
      <c r="D121" s="19" t="s">
        <v>245</v>
      </c>
      <c r="E121" s="15" t="s">
        <v>246</v>
      </c>
      <c r="F121" s="15" t="s">
        <v>245</v>
      </c>
      <c r="G121" s="14" t="s">
        <v>247</v>
      </c>
      <c r="H121" s="14">
        <f t="shared" si="20"/>
        <v>36109</v>
      </c>
      <c r="I121" s="14" t="s">
        <v>249</v>
      </c>
      <c r="J121" s="29" t="s">
        <v>264</v>
      </c>
      <c r="K121" s="14" t="s">
        <v>231</v>
      </c>
      <c r="L121" s="15" t="s">
        <v>23</v>
      </c>
      <c r="M121" s="17">
        <v>0.4</v>
      </c>
      <c r="N121" s="17" t="s">
        <v>247</v>
      </c>
      <c r="O121" s="17" t="s">
        <v>249</v>
      </c>
      <c r="P121" s="17" t="s">
        <v>246</v>
      </c>
      <c r="Q121" s="17" t="s">
        <v>245</v>
      </c>
      <c r="R121" s="17" t="s">
        <v>23</v>
      </c>
      <c r="S121" s="32" t="s">
        <v>267</v>
      </c>
      <c r="T121" s="14">
        <f>ROUND(89740.35,0)</f>
        <v>89740</v>
      </c>
      <c r="U121" s="18">
        <f>ROUND(137620.35,0)</f>
        <v>137620</v>
      </c>
      <c r="V121" s="18">
        <v>40622</v>
      </c>
      <c r="W121" s="14">
        <v>27316</v>
      </c>
      <c r="X121" s="14">
        <v>23645</v>
      </c>
      <c r="Y121" s="14">
        <f t="shared" si="30"/>
        <v>35896</v>
      </c>
      <c r="Z121" s="14">
        <f t="shared" si="31"/>
        <v>55048</v>
      </c>
      <c r="AA121" s="14">
        <f t="shared" si="32"/>
        <v>16249</v>
      </c>
      <c r="AB121" s="14">
        <f t="shared" si="33"/>
        <v>10926</v>
      </c>
      <c r="AC121" s="14">
        <f t="shared" si="34"/>
        <v>9458</v>
      </c>
      <c r="AD121" s="14" t="s">
        <v>13</v>
      </c>
      <c r="AE121" s="18">
        <f t="shared" si="35"/>
        <v>35731</v>
      </c>
      <c r="AF121" s="24">
        <f t="shared" si="26"/>
        <v>449417516</v>
      </c>
      <c r="AG121" s="2">
        <f t="shared" si="28"/>
        <v>2.8134338791993145</v>
      </c>
      <c r="AI121" s="2">
        <f t="shared" si="29"/>
        <v>3</v>
      </c>
    </row>
    <row r="122" spans="1:35" ht="12.75">
      <c r="A122" s="2" t="s">
        <v>5</v>
      </c>
      <c r="B122" s="2">
        <v>21</v>
      </c>
      <c r="C122" s="2" t="s">
        <v>6</v>
      </c>
      <c r="D122" s="3" t="s">
        <v>7</v>
      </c>
      <c r="E122" s="3" t="s">
        <v>8</v>
      </c>
      <c r="F122" s="3" t="s">
        <v>8</v>
      </c>
      <c r="G122" s="2" t="s">
        <v>9</v>
      </c>
      <c r="H122" s="2">
        <v>36109</v>
      </c>
      <c r="I122" s="2" t="s">
        <v>230</v>
      </c>
      <c r="J122" s="3" t="s">
        <v>268</v>
      </c>
      <c r="K122" s="3" t="s">
        <v>231</v>
      </c>
      <c r="L122" s="2" t="s">
        <v>34</v>
      </c>
      <c r="M122" s="2">
        <v>0.6</v>
      </c>
      <c r="N122" s="30" t="s">
        <v>9</v>
      </c>
      <c r="O122" s="30" t="s">
        <v>230</v>
      </c>
      <c r="P122" s="30" t="s">
        <v>8</v>
      </c>
      <c r="Q122" s="30" t="s">
        <v>7</v>
      </c>
      <c r="R122" s="30" t="s">
        <v>34</v>
      </c>
      <c r="S122" s="14"/>
      <c r="T122" s="14">
        <v>69</v>
      </c>
      <c r="U122" s="14">
        <v>0</v>
      </c>
      <c r="V122" s="14">
        <v>41929</v>
      </c>
      <c r="W122" s="14">
        <v>5580</v>
      </c>
      <c r="X122" s="14">
        <v>9437</v>
      </c>
      <c r="Y122" s="14">
        <f t="shared" si="30"/>
        <v>41</v>
      </c>
      <c r="Z122" s="14">
        <f t="shared" si="31"/>
        <v>0</v>
      </c>
      <c r="AA122" s="14">
        <f t="shared" si="32"/>
        <v>25157</v>
      </c>
      <c r="AB122" s="14">
        <f t="shared" si="33"/>
        <v>3348</v>
      </c>
      <c r="AC122" s="14">
        <f t="shared" si="34"/>
        <v>5662</v>
      </c>
      <c r="AD122" s="20" t="s">
        <v>43</v>
      </c>
      <c r="AE122" s="18">
        <f>ROUND((SUMPRODUCT((Y122:AC122&gt;=LARGE(Y122:AC122,3))*Y122:AC122)-LARGE(Y122:AC122,3)*(COUNTIF(Y122:AC122,"&gt;="&amp;LARGE(Y122:AC122,3))-3))/3,0)</f>
        <v>11389</v>
      </c>
      <c r="AF122" s="24">
        <f>AE$124</f>
        <v>449417516</v>
      </c>
      <c r="AG122" s="2">
        <f>(AE122/AE$124)*(0.98*AI$128)</f>
        <v>0.8967618720495086</v>
      </c>
      <c r="AI122" s="2">
        <f>ROUND((AE122/AE$124)*(0.98*AI$128),0)</f>
        <v>1</v>
      </c>
    </row>
    <row r="123" spans="10:32" ht="12.75">
      <c r="J123" s="3"/>
      <c r="N123" s="30"/>
      <c r="O123" s="30"/>
      <c r="P123" s="30"/>
      <c r="Q123" s="30"/>
      <c r="R123" s="30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20"/>
      <c r="AE123" s="18"/>
      <c r="AF123" s="24"/>
    </row>
    <row r="124" spans="1:33" ht="12.75">
      <c r="A124" s="5"/>
      <c r="Q124" s="2">
        <f>SUM(Q14:Q121)</f>
        <v>0</v>
      </c>
      <c r="R124" s="2">
        <f>SUM(R14:R121)</f>
        <v>0</v>
      </c>
      <c r="AE124" s="21">
        <f>SUM(AE14:AE122)</f>
        <v>449417516</v>
      </c>
      <c r="AF124" s="16"/>
      <c r="AG124" s="26"/>
    </row>
    <row r="125" spans="31:32" ht="12.75">
      <c r="AE125" s="21"/>
      <c r="AF125" s="16"/>
    </row>
    <row r="126" spans="1:35" ht="12.75">
      <c r="A126" s="5" t="s">
        <v>277</v>
      </c>
      <c r="B126" s="4"/>
      <c r="M126" s="3"/>
      <c r="N126" s="3"/>
      <c r="O126" s="3"/>
      <c r="P126" s="3"/>
      <c r="Q126" s="3"/>
      <c r="R126" s="3"/>
      <c r="S126" s="3"/>
      <c r="T126" s="42"/>
      <c r="U126" s="42"/>
      <c r="V126" s="42"/>
      <c r="W126" s="42"/>
      <c r="X126" s="42"/>
      <c r="AH126" s="2" t="e">
        <f>SUM(AH14:AH124)</f>
        <v>#REF!</v>
      </c>
      <c r="AI126" s="4">
        <f>SUM(AI14:AI122)</f>
        <v>35384</v>
      </c>
    </row>
    <row r="127" spans="1:35" ht="12.75">
      <c r="A127" s="5" t="s">
        <v>278</v>
      </c>
      <c r="B127" s="4"/>
      <c r="M127" s="3"/>
      <c r="N127" s="3"/>
      <c r="O127" s="3"/>
      <c r="P127" s="3"/>
      <c r="Q127" s="3"/>
      <c r="R127" s="3"/>
      <c r="S127" s="3"/>
      <c r="AH127" s="4" t="e">
        <f>AH128-AH126</f>
        <v>#REF!</v>
      </c>
      <c r="AI127" s="4">
        <f>AI128-AI126</f>
        <v>725</v>
      </c>
    </row>
    <row r="128" spans="1:35" ht="12.75">
      <c r="A128" s="5" t="s">
        <v>279</v>
      </c>
      <c r="M128" s="3"/>
      <c r="N128" s="3"/>
      <c r="O128" s="3"/>
      <c r="P128" s="3"/>
      <c r="Q128" s="3"/>
      <c r="R128" s="3"/>
      <c r="S128" s="3"/>
      <c r="AH128" s="2">
        <v>36045</v>
      </c>
      <c r="AI128" s="4">
        <f>36045+64</f>
        <v>36109</v>
      </c>
    </row>
    <row r="129" spans="1:19" ht="12.75">
      <c r="A129" s="3"/>
      <c r="M129" s="3"/>
      <c r="N129" s="3"/>
      <c r="O129" s="3"/>
      <c r="P129" s="3"/>
      <c r="Q129" s="3"/>
      <c r="R129" s="3"/>
      <c r="S129" s="3"/>
    </row>
    <row r="130" ht="12.75">
      <c r="AH130" s="2">
        <v>36109</v>
      </c>
    </row>
    <row r="132" spans="1:21" ht="12.75">
      <c r="A132" s="5" t="s">
        <v>221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35" s="12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AI133" s="2"/>
    </row>
    <row r="134" spans="1:34" s="12" customFormat="1" ht="12.75">
      <c r="A134" s="5" t="s">
        <v>222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AH134" s="12">
        <v>35319</v>
      </c>
    </row>
    <row r="135" spans="1:21" s="12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s="12" customFormat="1" ht="12.75">
      <c r="A136" s="5"/>
      <c r="B136" s="5" t="s">
        <v>223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s="12" customFormat="1" ht="12.75">
      <c r="A137" s="5"/>
      <c r="B137" s="5" t="s">
        <v>224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s="12" customFormat="1" ht="12.75">
      <c r="A138" s="5"/>
      <c r="B138" s="5" t="s">
        <v>254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s="12" customFormat="1" ht="12.75">
      <c r="A139" s="5"/>
      <c r="B139" s="1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s="12" customFormat="1" ht="12.75">
      <c r="A140" s="5"/>
      <c r="B140" s="1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s="12" customFormat="1" ht="12.75">
      <c r="A141" s="5" t="s">
        <v>272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s="1" customFormat="1" ht="12.75">
      <c r="A142" s="27" t="s">
        <v>225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1:21" s="1" customFormat="1" ht="12.75">
      <c r="A143" s="27" t="s">
        <v>226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spans="1:21" s="1" customFormat="1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spans="1:21" ht="12.75">
      <c r="A145" s="5" t="s">
        <v>269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2.75">
      <c r="A146" s="5" t="s">
        <v>274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2.75">
      <c r="A147" s="13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2.75">
      <c r="A148" s="5"/>
      <c r="B148" s="5"/>
      <c r="C148" s="31" t="s">
        <v>227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2.75">
      <c r="A150" s="5" t="s">
        <v>228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2.75">
      <c r="A151" s="5" t="s">
        <v>229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2.75">
      <c r="A153" s="28" t="s">
        <v>258</v>
      </c>
      <c r="E153" s="2"/>
      <c r="F153" s="2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6" ht="12.75">
      <c r="A155" s="5" t="s">
        <v>259</v>
      </c>
      <c r="E155" s="2"/>
      <c r="F155" s="2"/>
    </row>
  </sheetData>
  <sheetProtection password="D906" sheet="1" objects="1" scenarios="1"/>
  <hyperlinks>
    <hyperlink ref="C148" r:id="rId1" display="HTTP://CFPUB.EPA.GOV/GDM/INDEX.CFM?FUSEACTION=EMISSIONS.WIZARD."/>
  </hyperlinks>
  <printOptions gridLines="1"/>
  <pageMargins left="0.75" right="0.75" top="1" bottom="1" header="0.5" footer="0.5"/>
  <pageSetup horizontalDpi="600" verticalDpi="600" orientation="landscape" paperSize="5" scale="70" r:id="rId2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luther</cp:lastModifiedBy>
  <cp:lastPrinted>2007-03-16T00:26:11Z</cp:lastPrinted>
  <dcterms:created xsi:type="dcterms:W3CDTF">2006-08-25T10:14:22Z</dcterms:created>
  <dcterms:modified xsi:type="dcterms:W3CDTF">2007-05-24T20:44:21Z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