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480" windowHeight="11565" tabRatio="732" activeTab="0"/>
  </bookViews>
  <sheets>
    <sheet name="Instructions" sheetId="1" r:id="rId1"/>
    <sheet name="Cover Sheet" sheetId="2" r:id="rId2"/>
    <sheet name="IDC_ODC" sheetId="3" r:id="rId3"/>
    <sheet name="MDL" sheetId="4" r:id="rId4"/>
    <sheet name="RL" sheetId="5" r:id="rId5"/>
    <sheet name="IDC_ODC Calc" sheetId="6" r:id="rId6"/>
    <sheet name="MDL Calc" sheetId="7" r:id="rId7"/>
    <sheet name="RLS Calc (1)" sheetId="8" r:id="rId8"/>
    <sheet name="RLS Calc (2)" sheetId="9" r:id="rId9"/>
    <sheet name="RLS Calc (3)" sheetId="10" r:id="rId10"/>
    <sheet name="RLS Calc (4)" sheetId="11" r:id="rId11"/>
    <sheet name="RLS Calc (5)" sheetId="12" r:id="rId12"/>
    <sheet name="Appendix B" sheetId="13" r:id="rId13"/>
  </sheets>
  <definedNames>
    <definedName name="_xlnm.Print_Area" localSheetId="1">'Cover Sheet'!$A$1:$J$17</definedName>
    <definedName name="_xlnm.Print_Area" localSheetId="2">'IDC_ODC'!$B$1:$Q$34</definedName>
  </definedNames>
  <calcPr fullCalcOnLoad="1"/>
</workbook>
</file>

<file path=xl/sharedStrings.xml><?xml version="1.0" encoding="utf-8"?>
<sst xmlns="http://schemas.openxmlformats.org/spreadsheetml/2006/main" count="747" uniqueCount="279">
  <si>
    <t>Laboratory Name:</t>
  </si>
  <si>
    <t>Program:</t>
  </si>
  <si>
    <t>Address:</t>
  </si>
  <si>
    <t>KPDES Permit Numbers:</t>
  </si>
  <si>
    <t>DNR Permit Numbers:</t>
  </si>
  <si>
    <t>Contact Name:</t>
  </si>
  <si>
    <t>Contact Phone:</t>
  </si>
  <si>
    <t>Contact Fax:</t>
  </si>
  <si>
    <t>Contact Email:</t>
  </si>
  <si>
    <t>City, State, Zip Code:</t>
  </si>
  <si>
    <t>General Information</t>
  </si>
  <si>
    <t>Permit Information</t>
  </si>
  <si>
    <t>IDC/ODC Results</t>
  </si>
  <si>
    <t>Analysis Date:</t>
  </si>
  <si>
    <t>Analyst:</t>
  </si>
  <si>
    <t>Method No.</t>
  </si>
  <si>
    <t>Contaminant</t>
  </si>
  <si>
    <t>RRL1</t>
  </si>
  <si>
    <t>Units</t>
  </si>
  <si>
    <t>Spike Conc</t>
  </si>
  <si>
    <t>#1</t>
  </si>
  <si>
    <t>#2</t>
  </si>
  <si>
    <t>#3</t>
  </si>
  <si>
    <t>#4</t>
  </si>
  <si>
    <t>Mean</t>
  </si>
  <si>
    <t>% Rec</t>
  </si>
  <si>
    <t>%RSD</t>
  </si>
  <si>
    <r>
      <t>RRL</t>
    </r>
    <r>
      <rPr>
        <b/>
        <vertAlign val="superscript"/>
        <sz val="12"/>
        <color indexed="8"/>
        <rFont val="Calibri"/>
        <family val="2"/>
      </rPr>
      <t>1</t>
    </r>
  </si>
  <si>
    <r>
      <t>% Rec</t>
    </r>
    <r>
      <rPr>
        <b/>
        <vertAlign val="superscript"/>
        <sz val="12"/>
        <color indexed="8"/>
        <rFont val="Calibri"/>
        <family val="2"/>
      </rPr>
      <t>2</t>
    </r>
  </si>
  <si>
    <t>1.  RRL = Required Reporting Limit</t>
  </si>
  <si>
    <t>2. % Rec = Percent Recovery [(known / expected)*100%]</t>
  </si>
  <si>
    <t>Minimum Detection Limit (MDL) Results</t>
  </si>
  <si>
    <t>Date</t>
  </si>
  <si>
    <t>Est. MDL</t>
  </si>
  <si>
    <t>#5</t>
  </si>
  <si>
    <t>#6</t>
  </si>
  <si>
    <t>#7</t>
  </si>
  <si>
    <t>Std. Dev.</t>
  </si>
  <si>
    <r>
      <t>MDL</t>
    </r>
    <r>
      <rPr>
        <b/>
        <vertAlign val="superscript"/>
        <sz val="12"/>
        <color indexed="8"/>
        <rFont val="Calibri"/>
        <family val="2"/>
      </rPr>
      <t>2</t>
    </r>
  </si>
  <si>
    <r>
      <t>MRL</t>
    </r>
    <r>
      <rPr>
        <b/>
        <vertAlign val="superscript"/>
        <sz val="12"/>
        <color indexed="8"/>
        <rFont val="Calibri"/>
        <family val="2"/>
      </rPr>
      <t>3</t>
    </r>
  </si>
  <si>
    <r>
      <t>2.</t>
    </r>
    <r>
      <rPr>
        <sz val="7"/>
        <color indexed="8"/>
        <rFont val="Times New Roman"/>
        <family val="1"/>
      </rPr>
      <t xml:space="preserve">      </t>
    </r>
    <r>
      <rPr>
        <sz val="12"/>
        <color indexed="8"/>
        <rFont val="Calibri"/>
        <family val="2"/>
      </rPr>
      <t>MDL = Minimum Detection Limit</t>
    </r>
  </si>
  <si>
    <r>
      <t>1.</t>
    </r>
    <r>
      <rPr>
        <sz val="7"/>
        <color indexed="8"/>
        <rFont val="Times New Roman"/>
        <family val="1"/>
      </rPr>
      <t xml:space="preserve">      </t>
    </r>
    <r>
      <rPr>
        <sz val="12"/>
        <color indexed="8"/>
        <rFont val="Calibri"/>
        <family val="2"/>
      </rPr>
      <t>RRL = Required Reporting Limit</t>
    </r>
  </si>
  <si>
    <r>
      <t>3.</t>
    </r>
    <r>
      <rPr>
        <sz val="7"/>
        <color indexed="8"/>
        <rFont val="Times New Roman"/>
        <family val="1"/>
      </rPr>
      <t xml:space="preserve">      </t>
    </r>
    <r>
      <rPr>
        <sz val="12"/>
        <color indexed="8"/>
        <rFont val="Calibri"/>
        <family val="2"/>
      </rPr>
      <t>MRL = Minimum Reporting Level</t>
    </r>
  </si>
  <si>
    <t>Minimum Detection Limit Study (MDL)</t>
  </si>
  <si>
    <t>ICAL with Reporting Limit Standard</t>
  </si>
  <si>
    <t>Date of Analysis</t>
  </si>
  <si>
    <t>Graph Axis</t>
  </si>
  <si>
    <t>#8</t>
  </si>
  <si>
    <t>Concentration (x)</t>
  </si>
  <si>
    <t>Instr. Response (y)</t>
  </si>
  <si>
    <t>ICAL Statistics</t>
  </si>
  <si>
    <t>Number of Points</t>
  </si>
  <si>
    <t>Correlation Coefficient (R2)</t>
  </si>
  <si>
    <t>Y – intercept</t>
  </si>
  <si>
    <t>Slope (m)</t>
  </si>
  <si>
    <t>Reporting Limit Standard (RLS)</t>
  </si>
  <si>
    <t>RRL = Required Reporting Limit</t>
  </si>
  <si>
    <t>Analysis Information</t>
  </si>
  <si>
    <t>Instrumentation:</t>
  </si>
  <si>
    <t>Kentucky Division of Water</t>
  </si>
  <si>
    <t>Use these worksheets in conjunction with the narrative document entitlted 'Laboratory Demonstration of Capability Procedure, Effective Date July 18, 2011'.</t>
  </si>
  <si>
    <t>Instructions for Demonstration of Capability (DOC) Worksheets</t>
  </si>
  <si>
    <t>The procedure document outlines the necessary steps to achieve an accepted DOC.</t>
  </si>
  <si>
    <t>Please complete the cover sheet to include the individual method number for this DOC.</t>
  </si>
  <si>
    <t>For parameter groups that include multiple contaminants, e.g., metals, one DOC may be submitted for the method, e.g., EPA method 200.8.</t>
  </si>
  <si>
    <t>If a test procedure is not applicable to a parameter, please indicate as such on the appropriate worksheet.</t>
  </si>
  <si>
    <t>Analyst Name:</t>
  </si>
  <si>
    <t>Report Date:</t>
  </si>
  <si>
    <t>Matrix:</t>
  </si>
  <si>
    <t>Initial Demonstration of Capability / On-going Demonstration of Capability</t>
  </si>
  <si>
    <t>Concentration Determined by Analysis</t>
  </si>
  <si>
    <t>Percent Recovery</t>
  </si>
  <si>
    <t>Recovery SD</t>
  </si>
  <si>
    <t>Accuracy Criteria (+/- 20% of the average)</t>
  </si>
  <si>
    <t>IDC#1</t>
  </si>
  <si>
    <t>IDC#2</t>
  </si>
  <si>
    <t>IDC#3</t>
  </si>
  <si>
    <t>IDC#4</t>
  </si>
  <si>
    <t>Average</t>
  </si>
  <si>
    <t xml:space="preserve"> -20% Limit</t>
  </si>
  <si>
    <t xml:space="preserve"> +20% Limit</t>
  </si>
  <si>
    <t xml:space="preserve"> IDC/ODC Summary</t>
  </si>
  <si>
    <t>Analysis</t>
  </si>
  <si>
    <t>Analysis Date</t>
  </si>
  <si>
    <t>Analyst</t>
  </si>
  <si>
    <t>#</t>
  </si>
  <si>
    <t>Min</t>
  </si>
  <si>
    <t>Max</t>
  </si>
  <si>
    <t>Value</t>
  </si>
  <si>
    <t xml:space="preserve"> IDC / ODC Data Summary</t>
  </si>
  <si>
    <t>Minimum Detection Limit Calculator</t>
  </si>
  <si>
    <t>Required</t>
  </si>
  <si>
    <t>Estimated</t>
  </si>
  <si>
    <t>MDL Spike</t>
  </si>
  <si>
    <t>Calculated</t>
  </si>
  <si>
    <t>Student t</t>
  </si>
  <si>
    <t>Laboratory</t>
  </si>
  <si>
    <t>MDL#1</t>
  </si>
  <si>
    <t>MDL#2</t>
  </si>
  <si>
    <t>MDL#3</t>
  </si>
  <si>
    <t>MDL#4</t>
  </si>
  <si>
    <t>MDL#5</t>
  </si>
  <si>
    <t>MDL#6</t>
  </si>
  <si>
    <t>MDL#7</t>
  </si>
  <si>
    <t>{3.143}</t>
  </si>
  <si>
    <t xml:space="preserve">RRL </t>
  </si>
  <si>
    <t>Conc</t>
  </si>
  <si>
    <t>Ten Times</t>
  </si>
  <si>
    <t>Rule</t>
  </si>
  <si>
    <t>IDC / ODC Data Summary</t>
  </si>
  <si>
    <t>Cal #</t>
  </si>
  <si>
    <t>Conc (x)</t>
  </si>
  <si>
    <t>Resp (y)</t>
  </si>
  <si>
    <t xml:space="preserve">for n = </t>
  </si>
  <si>
    <t>Calculate Linear Regression</t>
  </si>
  <si>
    <t>Statistics for Regression Analysis</t>
  </si>
  <si>
    <t>for n =</t>
  </si>
  <si>
    <t>xy</t>
  </si>
  <si>
    <t>x</t>
  </si>
  <si>
    <t>y</t>
  </si>
  <si>
    <t>∑=</t>
  </si>
  <si>
    <t>m=</t>
  </si>
  <si>
    <t xml:space="preserve">y </t>
  </si>
  <si>
    <t>=</t>
  </si>
  <si>
    <t>mx</t>
  </si>
  <si>
    <t>+</t>
  </si>
  <si>
    <t>b</t>
  </si>
  <si>
    <t>Calculate Reporting Limit Standard</t>
  </si>
  <si>
    <t xml:space="preserve">Expected Value = </t>
  </si>
  <si>
    <t>Resp(y)=</t>
  </si>
  <si>
    <t>Calc(x)=</t>
  </si>
  <si>
    <t>%Rec=</t>
  </si>
  <si>
    <t xml:space="preserve">   (Enter instrument response)</t>
  </si>
  <si>
    <t xml:space="preserve">   (Calculated value x= (y-b)/m)</t>
  </si>
  <si>
    <t xml:space="preserve">   (Percent Recovery of RLS as unknown)</t>
  </si>
  <si>
    <r>
      <t>x</t>
    </r>
    <r>
      <rPr>
        <vertAlign val="superscript"/>
        <sz val="11"/>
        <color indexed="8"/>
        <rFont val="Calibri"/>
        <family val="2"/>
      </rPr>
      <t>2</t>
    </r>
  </si>
  <si>
    <r>
      <t>y</t>
    </r>
    <r>
      <rPr>
        <vertAlign val="superscript"/>
        <sz val="11"/>
        <color indexed="8"/>
        <rFont val="Calibri"/>
        <family val="2"/>
      </rPr>
      <t>2</t>
    </r>
  </si>
  <si>
    <r>
      <t>r</t>
    </r>
    <r>
      <rPr>
        <b/>
        <vertAlign val="superscript"/>
        <sz val="11"/>
        <color indexed="8"/>
        <rFont val="Calibri"/>
        <family val="2"/>
      </rPr>
      <t>2</t>
    </r>
    <r>
      <rPr>
        <b/>
        <sz val="11"/>
        <color indexed="8"/>
        <rFont val="Calibri"/>
        <family val="2"/>
      </rPr>
      <t>=</t>
    </r>
  </si>
  <si>
    <r>
      <t>r</t>
    </r>
    <r>
      <rPr>
        <b/>
        <vertAlign val="superscript"/>
        <sz val="11"/>
        <color indexed="8"/>
        <rFont val="Calibri"/>
        <family val="2"/>
      </rPr>
      <t>2</t>
    </r>
  </si>
  <si>
    <t>Contaminant:</t>
  </si>
  <si>
    <t>RRL:</t>
  </si>
  <si>
    <t>Units:</t>
  </si>
  <si>
    <t>Acceptable? (according to QAP)</t>
  </si>
  <si>
    <t>#9</t>
  </si>
  <si>
    <t>#10</t>
  </si>
  <si>
    <t>Result=</t>
  </si>
  <si>
    <t xml:space="preserve">   (Enter instrument result)</t>
  </si>
  <si>
    <t>Title 40: Protection of Environment</t>
  </si>
  <si>
    <t xml:space="preserve">PART 136—GUIDELINES ESTABLISHING TEST PROCEDURES FOR THE ANALYSIS OF POLLUTANTS </t>
  </si>
  <si>
    <t>Browse Previous | Browse Next</t>
  </si>
  <si>
    <t>Appendix B to Part 136—Definition and Procedure for the Determination of the Method Detection Limit—Revision 1.11</t>
  </si>
  <si>
    <t>Definition</t>
  </si>
  <si>
    <t>The method detection limit (MDL) is defined as the minimum concentration of a substance that can be measured and reported with 99% confidence that the analyte concentration is greater than zero and is determined from analysis of a sample in a given matrix containing the analyte.</t>
  </si>
  <si>
    <t>Scope and Application</t>
  </si>
  <si>
    <t>This procedure is designed for applicability to a wide variety of sample types ranging from reagent (blank) water containing analyte to wastewater containing analyte. The MDL for an analytical procedure may vary as a function of sample type. The procedure requires a complete, specific, and well defined analytical method. It is essential that all sample processing steps of the analytical method be included in the determination of the method detection limit.</t>
  </si>
  <si>
    <t>The MDL obtained by this procedure is used to judge the significance of a single measurement of a future sample.</t>
  </si>
  <si>
    <t>The MDL procedure was designed for applicability to a broad variety of physical and chemical methods. To accomplish this, the procedure was made device- or instrument-independent.</t>
  </si>
  <si>
    <t>Procedure</t>
  </si>
  <si>
    <t>1. Make an estimate of the detection limit using one of the following:</t>
  </si>
  <si>
    <t>(a) The concentration value that corresponds to an instrument signal/noise in the range of 2.5 to 5.</t>
  </si>
  <si>
    <t>(b) The concentration equivalent of three times the standard deviation of replicate instrumental measurements of the analyte in reagent water.</t>
  </si>
  <si>
    <r>
      <t xml:space="preserve">(c) That region of the standard curve where there is a significant change in sensitivity, </t>
    </r>
    <r>
      <rPr>
        <i/>
        <sz val="9"/>
        <rFont val="Arial"/>
        <family val="2"/>
      </rPr>
      <t xml:space="preserve">i.e. </t>
    </r>
    <r>
      <rPr>
        <sz val="9"/>
        <rFont val="Arial"/>
        <family val="2"/>
      </rPr>
      <t>, a break in the slope of the standard curve.</t>
    </r>
  </si>
  <si>
    <t>(d) Instrumental limitations.</t>
  </si>
  <si>
    <t>It is recognized that the experience of the analyst is important to this process. However, the analyst must include the above considerations in the initial estimate of the detection limit.</t>
  </si>
  <si>
    <t>2. Prepare reagent (blank) water that is as free of analyte as possible. Reagent or interference free water is defined as a water sample in which analyte and interferent concentrations are not detected at the method detection limit of each analyte of interest. Interferences are defined as systematic errors in the measured analytical signal of an established procedure caused by the presence of interfering species (interferent). The interferent concentration is presupposed to be normally distributed in representative samples of a given matrix.</t>
  </si>
  <si>
    <t>3. (a) If the MDL is to be determined in reagent (blank) water, prepare a laboratory standard (analyte in reagent water) at a concentration which is at least equal to or in the same concentration range as the estimated method detection limit. (Recommend between 1 and 5 times the estimated method detection limit.) Proceed to Step 4.</t>
  </si>
  <si>
    <t>(b) If the MDL is to be determined in another sample matrix, analyze the sample. If the measured level of the analyte is in the recommended range of one to five times the estimated detection limit, proceed to Step 4.</t>
  </si>
  <si>
    <t>If the measured level of analyte is less than the estimated detection limit, add a known amount of analyte to bring the level of analyte between one and five times the estimated detection limit.</t>
  </si>
  <si>
    <t>If the measured level of analyte is greater than five times the estimated detection limit, there are two options.</t>
  </si>
  <si>
    <t>(1) Obtain another sample with a lower level of analyte in the same matrix if possible.</t>
  </si>
  <si>
    <t>(2) The sample may be used as is for determining the method detection limit if the analyte level does not exceed 10 times the MDL of the analyte in reagent water. The variance of the analytical method changes as the analyte concentration increases from the MDL, hence the MDL determined under these circumstances may not truly reflect method variance at lower analyte concentrations.</t>
  </si>
  <si>
    <t>4. (a) Take a minimum of seven aliquots of the sample to be used to calculate the method detection limit and process each through the entire analytical method. Make all computations according to the defined method with final results in the method reporting units. If a blank measurement is required to calculate the measured level of analyte, obtain a separate blank measurement for each sample aliquot analyzed. The average blank measurement is subtracted from the respective sample measurements.</t>
  </si>
  <si>
    <t>(b) It may be economically and technically desirable to evaluate the estimated method detection limit before proceeding with 4a. This will: (1) Prevent repeating this entire procedure when the costs of analyses are high and (2) insure that the procedure is being conducted at the correct concentration. It is quite possible that an inflated MDL will be calculated from data obtained at many times the real MDL even though the level of analyte is less than five times the calculated method detection limit. To insure that the estimate of the method detection limit is a good estimate, it is necessary to determine that a lower concentration of analyte will not result in a significantly lower method detection limit. Take two aliquots of the sample to be used to calculate the method detection limit and process each through the entire method, including blank measurements as described above in 4a. Evaluate these data:</t>
  </si>
  <si>
    <t>(1) If these measurements indicate the sample is in desirable range for determination of the MDL, take five additional aliquots and proceed. Use all seven measurements for calculation of the MDL.</t>
  </si>
  <si>
    <t>(2) If these measurements indicate the sample is not in correct range, reestimate the MDL, obtain new sample as in 3 and repeat either 4a or 4b.</t>
  </si>
  <si>
    <r>
      <t>5. Calculate the variance (S</t>
    </r>
    <r>
      <rPr>
        <vertAlign val="superscript"/>
        <sz val="9"/>
        <rFont val="Arial"/>
        <family val="2"/>
      </rPr>
      <t>2</t>
    </r>
    <r>
      <rPr>
        <sz val="9"/>
        <rFont val="Arial"/>
        <family val="2"/>
      </rPr>
      <t xml:space="preserve"> ) and standard deviation (S) of the replicate measurements, as follows:</t>
    </r>
  </si>
  <si>
    <t>where:</t>
  </si>
  <si>
    <t>Xι; i=1 to n, are the analytical results in the final method reporting units obtained from the n sample aliquots and Σ refers to the sum of the X values from i=l to n.</t>
  </si>
  <si>
    <t xml:space="preserve"> </t>
  </si>
  <si>
    <t>6. (a) Compute the MDL as follows:</t>
  </si>
  <si>
    <t>MDL = t(n-1,1-α=0.99)  (S)</t>
  </si>
  <si>
    <t>MDL = the method detection limit</t>
  </si>
  <si>
    <t>t(n-1,1-α=.99)= the students' t value appropriate for a 99% confidence level and a standard deviation estimate with n-1 degrees of freedom. See Table.</t>
  </si>
  <si>
    <t>S = standard deviation of the replicate analyses.</t>
  </si>
  <si>
    <r>
      <t>(b) The 95% confidence interval estimates for the MDL derived in 6a are computed according to the following equations derived from percentiles of the chi square over degrees of freedom distribution (χ</t>
    </r>
    <r>
      <rPr>
        <vertAlign val="superscript"/>
        <sz val="9"/>
        <rFont val="Arial"/>
        <family val="2"/>
      </rPr>
      <t>2</t>
    </r>
    <r>
      <rPr>
        <sz val="9"/>
        <rFont val="Arial"/>
        <family val="2"/>
      </rPr>
      <t xml:space="preserve"> /df).</t>
    </r>
  </si>
  <si>
    <t>LCL = 0.64 MDL</t>
  </si>
  <si>
    <t>UCL = 2.20 MDL</t>
  </si>
  <si>
    <t>where: LCL and UCL are the lower and upper 95% confidence limits respectively based on seven aliquots.</t>
  </si>
  <si>
    <t>7. Optional iterative procedure to verify the reasonableness of the estimate of the MDL and subsequent MDL determinations.</t>
  </si>
  <si>
    <t>(a) If this is the initial attempt to compute MDL based on the estimate of MDL formulated in Step 1, take the MDL as calculated in Step 6, spike the matrix at this calculated MDL and proceed through the procedure starting with Step 4.</t>
  </si>
  <si>
    <r>
      <t>(b) If this is the second or later iteration of the MDL calculation, use S</t>
    </r>
    <r>
      <rPr>
        <vertAlign val="superscript"/>
        <sz val="9"/>
        <rFont val="Arial"/>
        <family val="2"/>
      </rPr>
      <t>2</t>
    </r>
    <r>
      <rPr>
        <sz val="9"/>
        <rFont val="Arial"/>
        <family val="2"/>
      </rPr>
      <t xml:space="preserve"> from the current MDL calculation and S</t>
    </r>
    <r>
      <rPr>
        <vertAlign val="superscript"/>
        <sz val="9"/>
        <rFont val="Arial"/>
        <family val="2"/>
      </rPr>
      <t>2</t>
    </r>
    <r>
      <rPr>
        <sz val="9"/>
        <rFont val="Arial"/>
        <family val="2"/>
      </rPr>
      <t xml:space="preserve"> from the previous MDL calculation to compute the F-ratio. The F-ratio is calculated by substituting the larger S</t>
    </r>
    <r>
      <rPr>
        <vertAlign val="superscript"/>
        <sz val="9"/>
        <rFont val="Arial"/>
        <family val="2"/>
      </rPr>
      <t>2</t>
    </r>
    <r>
      <rPr>
        <sz val="9"/>
        <rFont val="Arial"/>
        <family val="2"/>
      </rPr>
      <t xml:space="preserve"> into the numerator S</t>
    </r>
    <r>
      <rPr>
        <vertAlign val="superscript"/>
        <sz val="9"/>
        <rFont val="Arial"/>
        <family val="2"/>
      </rPr>
      <t>2</t>
    </r>
    <r>
      <rPr>
        <sz val="9"/>
        <rFont val="Arial"/>
        <family val="2"/>
      </rPr>
      <t xml:space="preserve"> </t>
    </r>
    <r>
      <rPr>
        <vertAlign val="subscript"/>
        <sz val="9"/>
        <rFont val="Arial"/>
        <family val="2"/>
      </rPr>
      <t>A</t>
    </r>
    <r>
      <rPr>
        <sz val="9"/>
        <rFont val="Arial"/>
        <family val="2"/>
      </rPr>
      <t>and the other into the denominator S</t>
    </r>
    <r>
      <rPr>
        <vertAlign val="superscript"/>
        <sz val="9"/>
        <rFont val="Arial"/>
        <family val="2"/>
      </rPr>
      <t>2</t>
    </r>
    <r>
      <rPr>
        <sz val="9"/>
        <rFont val="Arial"/>
        <family val="2"/>
      </rPr>
      <t xml:space="preserve"> </t>
    </r>
    <r>
      <rPr>
        <vertAlign val="subscript"/>
        <sz val="9"/>
        <rFont val="Arial"/>
        <family val="2"/>
      </rPr>
      <t>B</t>
    </r>
    <r>
      <rPr>
        <sz val="9"/>
        <rFont val="Arial"/>
        <family val="2"/>
      </rPr>
      <t>. The computed F-ratio is then compared with the F-ratio found in the table which is 3.05 as follows: if S</t>
    </r>
    <r>
      <rPr>
        <vertAlign val="superscript"/>
        <sz val="9"/>
        <rFont val="Arial"/>
        <family val="2"/>
      </rPr>
      <t>2</t>
    </r>
    <r>
      <rPr>
        <sz val="9"/>
        <rFont val="Arial"/>
        <family val="2"/>
      </rPr>
      <t xml:space="preserve"> </t>
    </r>
    <r>
      <rPr>
        <vertAlign val="subscript"/>
        <sz val="9"/>
        <rFont val="Arial"/>
        <family val="2"/>
      </rPr>
      <t>A</t>
    </r>
    <r>
      <rPr>
        <sz val="9"/>
        <rFont val="Arial"/>
        <family val="2"/>
      </rPr>
      <t>/S</t>
    </r>
    <r>
      <rPr>
        <vertAlign val="superscript"/>
        <sz val="9"/>
        <rFont val="Arial"/>
        <family val="2"/>
      </rPr>
      <t>2</t>
    </r>
    <r>
      <rPr>
        <sz val="9"/>
        <rFont val="Arial"/>
        <family val="2"/>
      </rPr>
      <t xml:space="preserve"> </t>
    </r>
    <r>
      <rPr>
        <vertAlign val="subscript"/>
        <sz val="9"/>
        <rFont val="Arial"/>
        <family val="2"/>
      </rPr>
      <t>B</t>
    </r>
    <r>
      <rPr>
        <sz val="9"/>
        <rFont val="Arial"/>
        <family val="2"/>
      </rPr>
      <t>&lt;3.05, then compute the pooled standard deviation by the following equation:</t>
    </r>
  </si>
  <si>
    <r>
      <t>if S</t>
    </r>
    <r>
      <rPr>
        <vertAlign val="superscript"/>
        <sz val="9"/>
        <rFont val="Arial"/>
        <family val="2"/>
      </rPr>
      <t>2</t>
    </r>
    <r>
      <rPr>
        <sz val="9"/>
        <rFont val="Arial"/>
        <family val="2"/>
      </rPr>
      <t xml:space="preserve"> </t>
    </r>
    <r>
      <rPr>
        <vertAlign val="subscript"/>
        <sz val="9"/>
        <rFont val="Arial"/>
        <family val="2"/>
      </rPr>
      <t>A</t>
    </r>
    <r>
      <rPr>
        <sz val="9"/>
        <rFont val="Arial"/>
        <family val="2"/>
      </rPr>
      <t>/S</t>
    </r>
    <r>
      <rPr>
        <vertAlign val="superscript"/>
        <sz val="9"/>
        <rFont val="Arial"/>
        <family val="2"/>
      </rPr>
      <t>2</t>
    </r>
    <r>
      <rPr>
        <sz val="9"/>
        <rFont val="Arial"/>
        <family val="2"/>
      </rPr>
      <t xml:space="preserve"> </t>
    </r>
    <r>
      <rPr>
        <vertAlign val="subscript"/>
        <sz val="9"/>
        <rFont val="Arial"/>
        <family val="2"/>
      </rPr>
      <t>B</t>
    </r>
    <r>
      <rPr>
        <sz val="9"/>
        <rFont val="Arial"/>
        <family val="2"/>
      </rPr>
      <t>&gt;3.05, respike at the most recent calculated MDL and process the samples through the procedure starting with Step 4. If the most recent calculated MDL does not permit qualitative identification when samples are spiked at that level, report the MDL as a concentration between the current and previous MDL which permits qualitative identification.</t>
    </r>
  </si>
  <si>
    <r>
      <t>(c) Use the S</t>
    </r>
    <r>
      <rPr>
        <vertAlign val="subscript"/>
        <sz val="9"/>
        <rFont val="Arial"/>
        <family val="2"/>
      </rPr>
      <t>pooled</t>
    </r>
    <r>
      <rPr>
        <sz val="9"/>
        <rFont val="Arial"/>
        <family val="2"/>
      </rPr>
      <t>as calculated in 7b to compute The final MDL according to the following equation:</t>
    </r>
  </si>
  <si>
    <r>
      <t>MDL=2.681 (S</t>
    </r>
    <r>
      <rPr>
        <vertAlign val="subscript"/>
        <sz val="9"/>
        <rFont val="Arial"/>
        <family val="2"/>
      </rPr>
      <t>pooled</t>
    </r>
    <r>
      <rPr>
        <sz val="9"/>
        <rFont val="Arial"/>
        <family val="2"/>
      </rPr>
      <t>)</t>
    </r>
  </si>
  <si>
    <t>where 2.681 is equal to t(12,1−α=.99).</t>
  </si>
  <si>
    <t>(d) The 95% confidence limits for MDL derived in 7c are computed according to the following equations derived from precentiles of the chi squared over degrees of freedom distribution.</t>
  </si>
  <si>
    <t>LCL=0.72 MDL</t>
  </si>
  <si>
    <t>UCL=1.65 MDL</t>
  </si>
  <si>
    <t>where LCL and UCL are the lower and upper 95% confidence limits respectively based on 14 aliquots.</t>
  </si>
  <si>
    <t>Tables of Students' t Values at the 99 Percent Confidence Level</t>
  </si>
  <si>
    <t>Number of replicates</t>
  </si>
  <si>
    <t>Degrees of freedom (n-1)</t>
  </si>
  <si>
    <r>
      <t>t</t>
    </r>
    <r>
      <rPr>
        <b/>
        <vertAlign val="subscript"/>
        <sz val="12"/>
        <rFont val="Times New Roman"/>
        <family val="1"/>
      </rPr>
      <t>cn-1,.99</t>
    </r>
    <r>
      <rPr>
        <b/>
        <sz val="12"/>
        <rFont val="Times New Roman"/>
        <family val="1"/>
      </rPr>
      <t>)</t>
    </r>
  </si>
  <si>
    <t>Reporting</t>
  </si>
  <si>
    <t>The analytical method used must be specifically identified by number or title ald the MDL for each analyte expressed in the appropriate method reporting units. If the analytical method permits options which affect the method detection limit, these conditions must be specified with the MDL value. The sample matrix used to determine the MDL must also be identified with MDL value. Report the mean analyte level with the MDL and indicate if the MDL procedure was iterated. If a laboratory standard or a sample that contained a known amount analyte was used for this determination, also report the mean recovery.</t>
  </si>
  <si>
    <t>If the level of analyte in the sample was below the determined MDL or exceeds 10 times the MDL of the analyte in reagent water, do not report a value for the MDL.</t>
  </si>
  <si>
    <t>[49 FR 43430, Oct. 26, 1984; 50 FR 694, 696, Jan. 4, 1985, as amended at 51 FR 23703, June 30, 1986]</t>
  </si>
  <si>
    <t>For questions or comments regarding e-CFR editorial content, features, or design, email ecfr@nara.gov.</t>
  </si>
  <si>
    <t>For questions concerning e-CFR programming and delivery issues, email webteam@gpo.gov.</t>
  </si>
  <si>
    <t>Section 508 / Accessibility</t>
  </si>
  <si>
    <t>If the data is unaccpetable, some numbers in the calculated cells will turn red.</t>
  </si>
  <si>
    <t>If the numbers turn red, the data is not acceptable and should be repeated.</t>
  </si>
  <si>
    <t>IDC_ODC Calc Instructions</t>
  </si>
  <si>
    <t xml:space="preserve">All IDC/ODC points must be within 20% of the mean. </t>
  </si>
  <si>
    <t>The % RSD must be less than 15%. If it is not, the %RSD column will show a red number.</t>
  </si>
  <si>
    <t>If any of the numbers on the spreadsheet turn red, the entire IDC/ODC study must be repeated.</t>
  </si>
  <si>
    <t>MDL Calc Instructions</t>
  </si>
  <si>
    <t xml:space="preserve">If the MDL study is unacceptable, numbers in the spreadsheet will turn red. </t>
  </si>
  <si>
    <t>The calculated MDL must be less than  the spike concentration.</t>
  </si>
  <si>
    <t>The level of analyte must not exceed 10 times the calculated MDL.</t>
  </si>
  <si>
    <t>N is the number of points on the curve.</t>
  </si>
  <si>
    <t>Conc(x) is the concentration at which the curve point was ran.</t>
  </si>
  <si>
    <t>Resp(y) is the instrument response given for the curve point. This can be an absorbance, raw data, etc.</t>
  </si>
  <si>
    <t>The expected value is the concentration that the lowest point on the curve is ran as an independent standard.</t>
  </si>
  <si>
    <t>The instrument response is what is given when you run the lowest curve point as an independent standard.</t>
  </si>
  <si>
    <t>If you are using a pre-programmed curve (such as a spec), only enter data in the section that is for pre-programmed curves. Do not enter data anywhere else.</t>
  </si>
  <si>
    <t>If the results are unacceptable, the % recovery will turn red.</t>
  </si>
  <si>
    <t>The % recovery must be 70-130%.</t>
  </si>
  <si>
    <t>RRL is the required reporting limit, usually set by the state. The estimated MDL is what you think your MDL is going to be.</t>
  </si>
  <si>
    <t>Scroll down the page for more calculations.</t>
  </si>
  <si>
    <t>The level of analyte in the sample MDLs must be greater than the calculated MDL.</t>
  </si>
  <si>
    <t>RRL is the required reporting limit, usually set by the state.</t>
  </si>
  <si>
    <t>IDC Spike</t>
  </si>
  <si>
    <t>Graphs for each analyte entered are further down the page.</t>
  </si>
  <si>
    <t xml:space="preserve">Conc </t>
  </si>
  <si>
    <r>
      <t>RL</t>
    </r>
    <r>
      <rPr>
        <b/>
        <vertAlign val="superscript"/>
        <sz val="12"/>
        <color indexed="8"/>
        <rFont val="Calibri"/>
        <family val="2"/>
      </rPr>
      <t>1</t>
    </r>
  </si>
  <si>
    <r>
      <t>MDL</t>
    </r>
    <r>
      <rPr>
        <b/>
        <u val="single"/>
        <vertAlign val="superscript"/>
        <sz val="11"/>
        <color indexed="8"/>
        <rFont val="Calibri"/>
        <family val="2"/>
      </rPr>
      <t>2</t>
    </r>
  </si>
  <si>
    <t>ICAL = Initial Calibration</t>
  </si>
  <si>
    <t>The Laboratory MRL is the lowest amount the laboratory will report. This must be greater than your MDL.</t>
  </si>
  <si>
    <t>Instrument ID:</t>
  </si>
  <si>
    <t>Percent Recovery (%REC) of RLS</t>
  </si>
  <si>
    <t>If you are using a pre-programmed curve, you can only calculate for one curve at a time.</t>
  </si>
  <si>
    <t>It is possible to calculate for multiple analyte curves on one RL form.</t>
  </si>
  <si>
    <t>If this is desired, use the multiple RLS Calc forms.</t>
  </si>
  <si>
    <t>Each RLS Calc form corresponds to a different line on the RL form.</t>
  </si>
  <si>
    <t>Instrument ID</t>
  </si>
  <si>
    <t>Software Version</t>
  </si>
  <si>
    <t>Lab ID#</t>
  </si>
  <si>
    <t>b=</t>
  </si>
  <si>
    <t>KENTUCKY DEPARTMENT FOR ENVIRONMENTAL PROTECTION</t>
  </si>
  <si>
    <t>DIVISION OF WATER</t>
  </si>
  <si>
    <t>FRANKFORT, KY 40601</t>
  </si>
  <si>
    <t>For Instructions, click here</t>
  </si>
  <si>
    <t>Only fill in the cells that are blue.</t>
  </si>
  <si>
    <t>If they are not, the last columns on the spreadsheet will show red numbers indicating which points are not acceptable.</t>
  </si>
  <si>
    <t>To the left of each graph, enter the analysis date.</t>
  </si>
  <si>
    <t>The MDL spike concentration is the concentration of the standard you are running for you MDL study.</t>
  </si>
  <si>
    <t>Analysis Date Range:</t>
  </si>
  <si>
    <r>
      <t xml:space="preserve">For any questions related to this process, please contact Patrick Garrity at patrick.garrity@ky.gov </t>
    </r>
    <r>
      <rPr>
        <sz val="11"/>
        <rFont val="Calibri"/>
        <family val="2"/>
      </rPr>
      <t>or Kevin Stewart at kevin.stewart@ky.gov.</t>
    </r>
  </si>
  <si>
    <t>Initial/Ongoing Demonstration of Capabilities (IDC/ODC)</t>
  </si>
  <si>
    <t>Enter the date range that all the IDC/ODC's were performed.</t>
  </si>
  <si>
    <t>Demonstration of Capability Package</t>
  </si>
  <si>
    <t>RLS Calc Instructions</t>
  </si>
  <si>
    <t>Cover Sheet</t>
  </si>
  <si>
    <t>Fill out all information requested on the cover sheet document.</t>
  </si>
  <si>
    <t>Fill out information requested on the Cover Sheet document.</t>
  </si>
  <si>
    <t>Fill out information in the worksheets labeled "Calc".  Only fill out information in cells that are blue in these sheets. The other cells are calculations.</t>
  </si>
  <si>
    <t>Make sure to fill out the Laboratory name correctly, as it is linked to all other forms.</t>
  </si>
  <si>
    <t>Be certain to complete all information on this document.</t>
  </si>
  <si>
    <t>The report forms do not need to be typed on, as all information will be generated for these documents.</t>
  </si>
  <si>
    <t>Analysis date of each replicate &gt;&gt;</t>
  </si>
  <si>
    <t>RLS Calculation for Calibration Curve (Linear Regression)</t>
  </si>
  <si>
    <t>RLS Calculation for Pre-programmed Curve (ONLY)</t>
  </si>
  <si>
    <t>Linear Regression Calibration Curve</t>
  </si>
  <si>
    <t>ABC</t>
  </si>
  <si>
    <t>Reference Method:</t>
  </si>
  <si>
    <t>03072014</t>
  </si>
  <si>
    <t xml:space="preserve">Version:  </t>
  </si>
  <si>
    <t>300 SOWER BOULEVARD; 3RD FLOOR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</si>
</sst>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
    <numFmt numFmtId="166" formatCode="0.0000"/>
  </numFmts>
  <fonts count="66">
    <font>
      <sz val="11"/>
      <color theme="1"/>
      <name val="Calibri"/>
      <family val="2"/>
    </font>
    <font>
      <sz val="11"/>
      <color indexed="8"/>
      <name val="Calibri"/>
      <family val="2"/>
    </font>
    <font>
      <sz val="12"/>
      <color indexed="8"/>
      <name val="Calibri"/>
      <family val="2"/>
    </font>
    <font>
      <b/>
      <vertAlign val="superscript"/>
      <sz val="12"/>
      <color indexed="8"/>
      <name val="Calibri"/>
      <family val="2"/>
    </font>
    <font>
      <sz val="7"/>
      <color indexed="8"/>
      <name val="Times New Roman"/>
      <family val="1"/>
    </font>
    <font>
      <b/>
      <sz val="11"/>
      <color indexed="8"/>
      <name val="Calibri"/>
      <family val="2"/>
    </font>
    <font>
      <b/>
      <sz val="12"/>
      <color indexed="8"/>
      <name val="Calibri"/>
      <family val="2"/>
    </font>
    <font>
      <b/>
      <sz val="14"/>
      <color indexed="8"/>
      <name val="Calibri"/>
      <family val="2"/>
    </font>
    <font>
      <b/>
      <u val="single"/>
      <sz val="11"/>
      <color indexed="8"/>
      <name val="Calibri"/>
      <family val="2"/>
    </font>
    <font>
      <sz val="11"/>
      <name val="Calibri"/>
      <family val="2"/>
    </font>
    <font>
      <sz val="8"/>
      <name val="Calibri"/>
      <family val="2"/>
    </font>
    <font>
      <vertAlign val="superscript"/>
      <sz val="11"/>
      <color indexed="8"/>
      <name val="Calibri"/>
      <family val="2"/>
    </font>
    <font>
      <b/>
      <vertAlign val="superscript"/>
      <sz val="11"/>
      <color indexed="8"/>
      <name val="Calibri"/>
      <family val="2"/>
    </font>
    <font>
      <i/>
      <sz val="11"/>
      <color indexed="8"/>
      <name val="Calibri"/>
      <family val="2"/>
    </font>
    <font>
      <b/>
      <i/>
      <u val="single"/>
      <sz val="11"/>
      <color indexed="8"/>
      <name val="Calibri"/>
      <family val="2"/>
    </font>
    <font>
      <b/>
      <sz val="11.5"/>
      <name val="Arial"/>
      <family val="2"/>
    </font>
    <font>
      <sz val="9"/>
      <name val="Arial"/>
      <family val="2"/>
    </font>
    <font>
      <b/>
      <sz val="10"/>
      <name val="Arial"/>
      <family val="2"/>
    </font>
    <font>
      <i/>
      <sz val="9"/>
      <name val="Arial"/>
      <family val="2"/>
    </font>
    <font>
      <vertAlign val="superscript"/>
      <sz val="9"/>
      <name val="Arial"/>
      <family val="2"/>
    </font>
    <font>
      <vertAlign val="subscript"/>
      <sz val="9"/>
      <name val="Arial"/>
      <family val="2"/>
    </font>
    <font>
      <b/>
      <sz val="9"/>
      <name val="Arial"/>
      <family val="2"/>
    </font>
    <font>
      <b/>
      <sz val="12"/>
      <name val="Times New Roman"/>
      <family val="1"/>
    </font>
    <font>
      <b/>
      <vertAlign val="subscript"/>
      <sz val="12"/>
      <name val="Times New Roman"/>
      <family val="1"/>
    </font>
    <font>
      <sz val="12"/>
      <name val="Times New Roman"/>
      <family val="1"/>
    </font>
    <font>
      <b/>
      <u val="single"/>
      <vertAlign val="superscript"/>
      <sz val="11"/>
      <color indexed="8"/>
      <name val="Calibri"/>
      <family val="2"/>
    </font>
    <font>
      <sz val="11"/>
      <color indexed="10"/>
      <name val="Calibri"/>
      <family val="2"/>
    </font>
    <font>
      <b/>
      <sz val="12"/>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0"/>
      <color indexed="8"/>
      <name val="Calibri"/>
      <family val="2"/>
    </font>
    <font>
      <b/>
      <sz val="10"/>
      <color indexed="8"/>
      <name val="Calibri"/>
      <family val="2"/>
    </font>
    <font>
      <b/>
      <sz val="18"/>
      <color indexed="8"/>
      <name val="Calibri"/>
      <family val="2"/>
    </font>
    <font>
      <vertAlign val="superscrip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2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thin"/>
    </border>
    <border>
      <left/>
      <right style="thin"/>
      <top style="medium"/>
      <bottom style="thin"/>
    </border>
    <border>
      <left style="thin"/>
      <right style="medium"/>
      <top style="medium"/>
      <bottom style="thin"/>
    </border>
    <border>
      <left style="medium"/>
      <right style="thin"/>
      <top style="thin"/>
      <bottom style="medium"/>
    </border>
    <border>
      <left/>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thin"/>
    </border>
    <border>
      <left/>
      <right/>
      <top/>
      <bottom style="thin"/>
    </border>
    <border>
      <left style="medium"/>
      <right style="thin"/>
      <top style="medium"/>
      <bottom/>
    </border>
    <border>
      <left/>
      <right style="thin"/>
      <top style="medium"/>
      <bottom/>
    </border>
    <border>
      <left style="thin"/>
      <right style="thin"/>
      <top style="medium"/>
      <bottom/>
    </border>
    <border>
      <left style="medium"/>
      <right style="thin"/>
      <top/>
      <bottom style="medium"/>
    </border>
    <border>
      <left style="thin"/>
      <right style="thin"/>
      <top/>
      <bottom style="medium"/>
    </border>
    <border>
      <left style="thin"/>
      <right/>
      <top/>
      <bottom style="medium"/>
    </border>
    <border>
      <left/>
      <right/>
      <top/>
      <bottom style="medium"/>
    </border>
    <border>
      <left/>
      <right style="thin"/>
      <top/>
      <bottom style="medium"/>
    </border>
    <border>
      <left style="thin"/>
      <right style="thin"/>
      <top/>
      <bottom style="thin"/>
    </border>
    <border>
      <left style="thin">
        <color indexed="8"/>
      </left>
      <right style="medium">
        <color indexed="8"/>
      </right>
      <top style="thin">
        <color indexed="8"/>
      </top>
      <bottom style="medium">
        <color indexed="8"/>
      </bottom>
    </border>
    <border>
      <left/>
      <right style="medium">
        <color indexed="8"/>
      </right>
      <top style="thin">
        <color indexed="8"/>
      </top>
      <bottom style="medium">
        <color indexed="8"/>
      </bottom>
    </border>
    <border>
      <left/>
      <right style="thin">
        <color indexed="8"/>
      </right>
      <top style="thin">
        <color indexed="8"/>
      </top>
      <bottom style="medium">
        <color indexed="8"/>
      </bottom>
    </border>
    <border>
      <left style="thin">
        <color indexed="8"/>
      </left>
      <right style="medium">
        <color indexed="8"/>
      </right>
      <top/>
      <bottom style="medium">
        <color indexed="8"/>
      </bottom>
    </border>
    <border>
      <left/>
      <right style="medium">
        <color indexed="8"/>
      </right>
      <top/>
      <bottom style="medium">
        <color indexed="8"/>
      </bottom>
    </border>
    <border>
      <left/>
      <right style="thin">
        <color indexed="8"/>
      </right>
      <top/>
      <bottom style="medium">
        <color indexed="8"/>
      </bottom>
    </border>
    <border>
      <left style="thin">
        <color indexed="8"/>
      </left>
      <right style="medium">
        <color indexed="8"/>
      </right>
      <top/>
      <bottom style="thin">
        <color indexed="8"/>
      </bottom>
    </border>
    <border>
      <left/>
      <right style="medium">
        <color indexed="8"/>
      </right>
      <top/>
      <bottom style="thin">
        <color indexed="8"/>
      </bottom>
    </border>
    <border>
      <left/>
      <right style="thin">
        <color indexed="8"/>
      </right>
      <top/>
      <bottom style="thin">
        <color indexed="8"/>
      </bottom>
    </border>
    <border>
      <left/>
      <right/>
      <top style="thin"/>
      <bottom/>
    </border>
    <border>
      <left style="thin"/>
      <right/>
      <top/>
      <bottom/>
    </border>
    <border>
      <left style="medium"/>
      <right style="thin"/>
      <top/>
      <bottom style="thin"/>
    </border>
    <border>
      <left/>
      <right style="thin"/>
      <top/>
      <bottom style="thin"/>
    </border>
    <border>
      <left style="thin"/>
      <right style="medium"/>
      <top/>
      <bottom style="thin"/>
    </border>
    <border>
      <left style="thin"/>
      <right style="thin"/>
      <top style="thin"/>
      <bottom/>
    </border>
    <border>
      <left style="thin"/>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right style="medium"/>
      <top style="medium"/>
      <bottom/>
    </border>
    <border>
      <left/>
      <right style="medium"/>
      <top/>
      <bottom/>
    </border>
    <border>
      <left style="medium"/>
      <right/>
      <top/>
      <bottom/>
    </border>
    <border>
      <left style="medium"/>
      <right/>
      <top/>
      <bottom style="medium"/>
    </border>
    <border>
      <left/>
      <right style="medium"/>
      <top/>
      <bottom style="medium"/>
    </border>
    <border>
      <left style="medium"/>
      <right/>
      <top style="medium"/>
      <bottom/>
    </border>
    <border>
      <left style="medium"/>
      <right/>
      <top/>
      <bottom style="thin"/>
    </border>
    <border>
      <left/>
      <right/>
      <top style="thin"/>
      <bottom style="thin"/>
    </border>
    <border>
      <left style="thin"/>
      <right style="thin"/>
      <top/>
      <bottom/>
    </border>
    <border>
      <left style="thin"/>
      <right/>
      <top style="medium"/>
      <bottom style="thin"/>
    </border>
    <border>
      <left/>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07">
    <xf numFmtId="0" fontId="0" fillId="0" borderId="0" xfId="0" applyFont="1" applyAlignment="1">
      <alignment/>
    </xf>
    <xf numFmtId="0" fontId="0" fillId="0" borderId="10" xfId="0" applyBorder="1" applyAlignment="1">
      <alignment/>
    </xf>
    <xf numFmtId="0" fontId="5" fillId="0" borderId="0" xfId="0" applyFont="1" applyAlignment="1">
      <alignment/>
    </xf>
    <xf numFmtId="15" fontId="0" fillId="0" borderId="0" xfId="0" applyNumberFormat="1" applyAlignment="1">
      <alignment/>
    </xf>
    <xf numFmtId="10" fontId="0" fillId="0" borderId="11" xfId="0" applyNumberFormat="1" applyBorder="1" applyAlignment="1" applyProtection="1">
      <alignment horizontal="center"/>
      <protection hidden="1"/>
    </xf>
    <xf numFmtId="0" fontId="0" fillId="33" borderId="11" xfId="0" applyFill="1" applyBorder="1" applyAlignment="1" applyProtection="1">
      <alignment horizontal="center"/>
      <protection hidden="1"/>
    </xf>
    <xf numFmtId="2" fontId="0" fillId="0" borderId="11" xfId="0" applyNumberFormat="1" applyBorder="1" applyAlignment="1" applyProtection="1">
      <alignment horizontal="center"/>
      <protection hidden="1"/>
    </xf>
    <xf numFmtId="0" fontId="0" fillId="33" borderId="11" xfId="0" applyFill="1" applyBorder="1" applyAlignment="1" applyProtection="1">
      <alignment/>
      <protection hidden="1"/>
    </xf>
    <xf numFmtId="164" fontId="0" fillId="0" borderId="11" xfId="0" applyNumberFormat="1" applyBorder="1" applyAlignment="1" applyProtection="1">
      <alignment/>
      <protection hidden="1"/>
    </xf>
    <xf numFmtId="166" fontId="0" fillId="0" borderId="11" xfId="0" applyNumberFormat="1" applyBorder="1" applyAlignment="1" applyProtection="1">
      <alignment/>
      <protection hidden="1"/>
    </xf>
    <xf numFmtId="10" fontId="0" fillId="0" borderId="10" xfId="0" applyNumberFormat="1" applyBorder="1" applyAlignment="1" applyProtection="1">
      <alignment horizontal="center"/>
      <protection hidden="1"/>
    </xf>
    <xf numFmtId="0" fontId="0" fillId="33" borderId="10" xfId="0" applyFill="1" applyBorder="1" applyAlignment="1" applyProtection="1">
      <alignment horizontal="center"/>
      <protection hidden="1"/>
    </xf>
    <xf numFmtId="2" fontId="0" fillId="0" borderId="10" xfId="0" applyNumberFormat="1" applyBorder="1" applyAlignment="1" applyProtection="1">
      <alignment horizontal="center"/>
      <protection hidden="1"/>
    </xf>
    <xf numFmtId="0" fontId="0" fillId="33" borderId="10" xfId="0" applyFill="1" applyBorder="1" applyAlignment="1" applyProtection="1">
      <alignment/>
      <protection hidden="1"/>
    </xf>
    <xf numFmtId="164" fontId="0" fillId="0" borderId="10" xfId="0" applyNumberFormat="1" applyBorder="1" applyAlignment="1" applyProtection="1">
      <alignment/>
      <protection hidden="1"/>
    </xf>
    <xf numFmtId="166" fontId="0" fillId="0" borderId="10" xfId="0" applyNumberFormat="1" applyBorder="1" applyAlignment="1" applyProtection="1">
      <alignment/>
      <protection hidden="1"/>
    </xf>
    <xf numFmtId="10" fontId="0" fillId="0" borderId="12" xfId="0" applyNumberFormat="1" applyBorder="1" applyAlignment="1" applyProtection="1">
      <alignment horizontal="center"/>
      <protection hidden="1"/>
    </xf>
    <xf numFmtId="0" fontId="0" fillId="33" borderId="12" xfId="0" applyFill="1" applyBorder="1" applyAlignment="1" applyProtection="1">
      <alignment horizontal="center"/>
      <protection hidden="1"/>
    </xf>
    <xf numFmtId="2" fontId="0" fillId="0" borderId="12" xfId="0" applyNumberFormat="1" applyBorder="1" applyAlignment="1" applyProtection="1">
      <alignment horizontal="center"/>
      <protection hidden="1"/>
    </xf>
    <xf numFmtId="0" fontId="0" fillId="33" borderId="12" xfId="0" applyFill="1" applyBorder="1" applyAlignment="1" applyProtection="1">
      <alignment/>
      <protection hidden="1"/>
    </xf>
    <xf numFmtId="164" fontId="0" fillId="0" borderId="12" xfId="0" applyNumberFormat="1" applyBorder="1" applyAlignment="1" applyProtection="1">
      <alignment/>
      <protection hidden="1"/>
    </xf>
    <xf numFmtId="166" fontId="0" fillId="0" borderId="12" xfId="0" applyNumberFormat="1" applyBorder="1" applyAlignment="1" applyProtection="1">
      <alignment/>
      <protection hidden="1"/>
    </xf>
    <xf numFmtId="0" fontId="6" fillId="0" borderId="0" xfId="0" applyFont="1" applyAlignment="1" applyProtection="1">
      <alignment/>
      <protection hidden="1"/>
    </xf>
    <xf numFmtId="0" fontId="0" fillId="0" borderId="0" xfId="0" applyAlignment="1" applyProtection="1">
      <alignment/>
      <protection hidden="1"/>
    </xf>
    <xf numFmtId="0" fontId="7" fillId="0" borderId="0" xfId="0" applyFont="1" applyAlignment="1" applyProtection="1">
      <alignment/>
      <protection hidden="1"/>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1" xfId="0" applyBorder="1" applyAlignment="1" applyProtection="1">
      <alignment/>
      <protection hidden="1"/>
    </xf>
    <xf numFmtId="0" fontId="5" fillId="0" borderId="11" xfId="0" applyFont="1" applyBorder="1" applyAlignment="1" applyProtection="1">
      <alignment horizontal="center"/>
      <protection hidden="1"/>
    </xf>
    <xf numFmtId="0" fontId="5" fillId="33" borderId="11" xfId="0" applyFont="1" applyFill="1" applyBorder="1" applyAlignment="1" applyProtection="1">
      <alignment horizontal="center"/>
      <protection hidden="1"/>
    </xf>
    <xf numFmtId="0" fontId="8" fillId="0" borderId="11" xfId="0" applyFont="1" applyBorder="1" applyAlignment="1" applyProtection="1">
      <alignment horizontal="center"/>
      <protection hidden="1"/>
    </xf>
    <xf numFmtId="0" fontId="8" fillId="0" borderId="15" xfId="0" applyFont="1" applyBorder="1" applyAlignment="1" applyProtection="1">
      <alignment horizontal="center"/>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5" fillId="0" borderId="12" xfId="0" applyFont="1" applyBorder="1" applyAlignment="1" applyProtection="1">
      <alignment horizontal="center"/>
      <protection hidden="1"/>
    </xf>
    <xf numFmtId="0" fontId="5" fillId="33" borderId="12" xfId="0" applyFont="1" applyFill="1" applyBorder="1" applyAlignment="1" applyProtection="1">
      <alignment horizontal="center"/>
      <protection hidden="1"/>
    </xf>
    <xf numFmtId="0" fontId="5" fillId="0" borderId="12" xfId="0" applyFont="1" applyBorder="1" applyAlignment="1" applyProtection="1">
      <alignment/>
      <protection hidden="1"/>
    </xf>
    <xf numFmtId="0" fontId="5" fillId="0" borderId="18" xfId="0" applyFont="1" applyBorder="1" applyAlignment="1" applyProtection="1">
      <alignment horizontal="center"/>
      <protection hidden="1"/>
    </xf>
    <xf numFmtId="0" fontId="0" fillId="34" borderId="13" xfId="0" applyFill="1" applyBorder="1" applyAlignment="1" applyProtection="1">
      <alignment/>
      <protection hidden="1"/>
    </xf>
    <xf numFmtId="0" fontId="0" fillId="34" borderId="14" xfId="0" applyFill="1" applyBorder="1" applyAlignment="1" applyProtection="1">
      <alignment/>
      <protection hidden="1"/>
    </xf>
    <xf numFmtId="164" fontId="0" fillId="34" borderId="11" xfId="0" applyNumberFormat="1" applyFill="1" applyBorder="1" applyAlignment="1" applyProtection="1">
      <alignment/>
      <protection hidden="1"/>
    </xf>
    <xf numFmtId="165" fontId="0" fillId="33" borderId="11" xfId="0" applyNumberFormat="1" applyFill="1" applyBorder="1" applyAlignment="1" applyProtection="1">
      <alignment/>
      <protection hidden="1"/>
    </xf>
    <xf numFmtId="166" fontId="0" fillId="0" borderId="15" xfId="0" applyNumberFormat="1" applyBorder="1" applyAlignment="1" applyProtection="1">
      <alignment/>
      <protection hidden="1"/>
    </xf>
    <xf numFmtId="165" fontId="0" fillId="33" borderId="10" xfId="0" applyNumberFormat="1" applyFill="1" applyBorder="1" applyAlignment="1" applyProtection="1">
      <alignment/>
      <protection hidden="1"/>
    </xf>
    <xf numFmtId="166" fontId="0" fillId="0" borderId="19" xfId="0" applyNumberFormat="1" applyBorder="1" applyAlignment="1" applyProtection="1">
      <alignment/>
      <protection hidden="1"/>
    </xf>
    <xf numFmtId="165" fontId="9" fillId="33" borderId="10" xfId="0" applyNumberFormat="1" applyFont="1" applyFill="1" applyBorder="1" applyAlignment="1" applyProtection="1">
      <alignment/>
      <protection hidden="1"/>
    </xf>
    <xf numFmtId="166" fontId="0" fillId="33" borderId="10" xfId="0" applyNumberFormat="1" applyFill="1" applyBorder="1" applyAlignment="1" applyProtection="1">
      <alignment/>
      <protection hidden="1"/>
    </xf>
    <xf numFmtId="165" fontId="0" fillId="33" borderId="12" xfId="0" applyNumberFormat="1" applyFill="1" applyBorder="1" applyAlignment="1" applyProtection="1">
      <alignment/>
      <protection hidden="1"/>
    </xf>
    <xf numFmtId="166" fontId="0" fillId="0" borderId="18" xfId="0" applyNumberFormat="1" applyBorder="1" applyAlignment="1" applyProtection="1">
      <alignment/>
      <protection hidden="1"/>
    </xf>
    <xf numFmtId="0" fontId="0" fillId="35" borderId="0" xfId="0" applyFill="1" applyAlignment="1" applyProtection="1">
      <alignment/>
      <protection hidden="1"/>
    </xf>
    <xf numFmtId="0" fontId="5" fillId="0" borderId="0" xfId="0" applyFont="1" applyAlignment="1" applyProtection="1">
      <alignment horizontal="right"/>
      <protection hidden="1"/>
    </xf>
    <xf numFmtId="0" fontId="5" fillId="0" borderId="0" xfId="0" applyFont="1" applyBorder="1" applyAlignment="1" applyProtection="1">
      <alignment horizontal="left"/>
      <protection hidden="1"/>
    </xf>
    <xf numFmtId="0" fontId="5" fillId="0" borderId="0" xfId="0" applyFont="1" applyBorder="1" applyAlignment="1" applyProtection="1">
      <alignment horizontal="center"/>
      <protection hidden="1"/>
    </xf>
    <xf numFmtId="0" fontId="0" fillId="0" borderId="20" xfId="0" applyBorder="1" applyAlignment="1" applyProtection="1">
      <alignment/>
      <protection hidden="1"/>
    </xf>
    <xf numFmtId="0" fontId="0" fillId="0" borderId="21" xfId="0" applyBorder="1" applyAlignment="1" applyProtection="1">
      <alignment horizontal="right"/>
      <protection hidden="1"/>
    </xf>
    <xf numFmtId="0" fontId="0" fillId="0" borderId="21" xfId="0" applyBorder="1" applyAlignment="1" applyProtection="1">
      <alignment horizontal="center"/>
      <protection hidden="1"/>
    </xf>
    <xf numFmtId="164" fontId="0" fillId="0" borderId="0" xfId="0" applyNumberFormat="1" applyAlignment="1" applyProtection="1">
      <alignment horizontal="center"/>
      <protection hidden="1"/>
    </xf>
    <xf numFmtId="166" fontId="0" fillId="0" borderId="0" xfId="0" applyNumberFormat="1" applyAlignment="1" applyProtection="1">
      <alignment horizontal="center"/>
      <protection hidden="1"/>
    </xf>
    <xf numFmtId="0" fontId="0" fillId="0" borderId="20" xfId="0" applyFill="1" applyBorder="1" applyAlignment="1" applyProtection="1">
      <alignment/>
      <protection hidden="1"/>
    </xf>
    <xf numFmtId="0" fontId="0" fillId="0" borderId="16" xfId="0" applyFill="1" applyBorder="1" applyAlignment="1" applyProtection="1">
      <alignment/>
      <protection hidden="1"/>
    </xf>
    <xf numFmtId="0" fontId="0" fillId="0" borderId="0" xfId="0" applyBorder="1" applyAlignment="1" applyProtection="1">
      <alignment/>
      <protection hidden="1"/>
    </xf>
    <xf numFmtId="0" fontId="5" fillId="0" borderId="0" xfId="0" applyFont="1" applyBorder="1" applyAlignment="1" applyProtection="1">
      <alignment/>
      <protection hidden="1"/>
    </xf>
    <xf numFmtId="0" fontId="6" fillId="0" borderId="0" xfId="0" applyFont="1" applyAlignment="1" applyProtection="1">
      <alignment/>
      <protection hidden="1"/>
    </xf>
    <xf numFmtId="0" fontId="0" fillId="0" borderId="22" xfId="0" applyBorder="1" applyAlignment="1" applyProtection="1">
      <alignment/>
      <protection hidden="1"/>
    </xf>
    <xf numFmtId="0" fontId="0" fillId="0" borderId="23" xfId="0" applyBorder="1" applyAlignment="1" applyProtection="1">
      <alignment/>
      <protection hidden="1"/>
    </xf>
    <xf numFmtId="0" fontId="5" fillId="0" borderId="24" xfId="0" applyFont="1" applyBorder="1" applyAlignment="1" applyProtection="1">
      <alignment horizontal="center"/>
      <protection hidden="1"/>
    </xf>
    <xf numFmtId="0" fontId="5" fillId="33" borderId="24" xfId="0" applyFont="1" applyFill="1" applyBorder="1" applyAlignment="1" applyProtection="1">
      <alignment horizontal="center"/>
      <protection hidden="1"/>
    </xf>
    <xf numFmtId="0" fontId="5" fillId="0" borderId="23" xfId="0" applyFont="1" applyBorder="1" applyAlignment="1" applyProtection="1">
      <alignment horizontal="center"/>
      <protection hidden="1"/>
    </xf>
    <xf numFmtId="0" fontId="0" fillId="33" borderId="24" xfId="0" applyFill="1" applyBorder="1" applyAlignment="1" applyProtection="1">
      <alignment/>
      <protection hidden="1"/>
    </xf>
    <xf numFmtId="0" fontId="5" fillId="0" borderId="15" xfId="0" applyFont="1" applyFill="1" applyBorder="1" applyAlignment="1" applyProtection="1">
      <alignment horizontal="center"/>
      <protection hidden="1"/>
    </xf>
    <xf numFmtId="0" fontId="5" fillId="0" borderId="25" xfId="0" applyFont="1" applyBorder="1" applyAlignment="1" applyProtection="1">
      <alignment/>
      <protection hidden="1"/>
    </xf>
    <xf numFmtId="0" fontId="5" fillId="0" borderId="26" xfId="0" applyFont="1" applyBorder="1" applyAlignment="1" applyProtection="1">
      <alignment horizontal="center"/>
      <protection hidden="1"/>
    </xf>
    <xf numFmtId="0" fontId="5" fillId="0" borderId="27" xfId="0" applyFont="1" applyBorder="1" applyAlignment="1" applyProtection="1">
      <alignment horizontal="center"/>
      <protection hidden="1"/>
    </xf>
    <xf numFmtId="0" fontId="5" fillId="0" borderId="28" xfId="0" applyFont="1" applyBorder="1" applyAlignment="1" applyProtection="1">
      <alignment horizontal="center"/>
      <protection hidden="1"/>
    </xf>
    <xf numFmtId="0" fontId="5" fillId="0" borderId="29" xfId="0" applyFont="1" applyBorder="1" applyAlignment="1" applyProtection="1">
      <alignment horizontal="center"/>
      <protection hidden="1"/>
    </xf>
    <xf numFmtId="0" fontId="5" fillId="33" borderId="26" xfId="0" applyFont="1" applyFill="1" applyBorder="1" applyAlignment="1" applyProtection="1">
      <alignment horizontal="center"/>
      <protection hidden="1"/>
    </xf>
    <xf numFmtId="0" fontId="0" fillId="33" borderId="26" xfId="0" applyFill="1" applyBorder="1" applyAlignment="1" applyProtection="1">
      <alignment/>
      <protection hidden="1"/>
    </xf>
    <xf numFmtId="0" fontId="5" fillId="0" borderId="29" xfId="0" applyNumberFormat="1" applyFont="1" applyBorder="1" applyAlignment="1" applyProtection="1">
      <alignment horizontal="center"/>
      <protection hidden="1"/>
    </xf>
    <xf numFmtId="164" fontId="0" fillId="0" borderId="10" xfId="0" applyNumberFormat="1" applyBorder="1" applyAlignment="1" applyProtection="1">
      <alignment horizontal="center"/>
      <protection hidden="1"/>
    </xf>
    <xf numFmtId="165" fontId="0" fillId="0" borderId="10" xfId="0" applyNumberFormat="1" applyBorder="1" applyAlignment="1" applyProtection="1">
      <alignment horizontal="center"/>
      <protection hidden="1"/>
    </xf>
    <xf numFmtId="164" fontId="0" fillId="0" borderId="12" xfId="0" applyNumberFormat="1" applyBorder="1" applyAlignment="1" applyProtection="1">
      <alignment horizontal="center"/>
      <protection hidden="1"/>
    </xf>
    <xf numFmtId="165" fontId="0" fillId="0" borderId="12" xfId="0" applyNumberFormat="1" applyBorder="1" applyAlignment="1" applyProtection="1">
      <alignment horizontal="center"/>
      <protection hidden="1"/>
    </xf>
    <xf numFmtId="0" fontId="5" fillId="0" borderId="0" xfId="0" applyFont="1" applyAlignment="1" applyProtection="1">
      <alignment/>
      <protection hidden="1"/>
    </xf>
    <xf numFmtId="0" fontId="2" fillId="0" borderId="0" xfId="0" applyFont="1" applyAlignment="1" applyProtection="1">
      <alignment horizontal="left" indent="1"/>
      <protection hidden="1"/>
    </xf>
    <xf numFmtId="0" fontId="2" fillId="0" borderId="0" xfId="0" applyFont="1" applyAlignment="1" applyProtection="1">
      <alignment/>
      <protection hidden="1"/>
    </xf>
    <xf numFmtId="0" fontId="2" fillId="0" borderId="0" xfId="0" applyFont="1" applyBorder="1" applyAlignment="1" applyProtection="1">
      <alignment vertical="top" wrapText="1"/>
      <protection hidden="1"/>
    </xf>
    <xf numFmtId="0" fontId="0" fillId="0" borderId="10" xfId="0" applyFont="1" applyBorder="1" applyAlignment="1" applyProtection="1">
      <alignment horizontal="center" vertical="center" wrapText="1"/>
      <protection hidden="1"/>
    </xf>
    <xf numFmtId="166" fontId="0" fillId="0" borderId="10" xfId="0" applyNumberFormat="1" applyFont="1" applyBorder="1" applyAlignment="1" applyProtection="1">
      <alignment horizontal="center" vertical="center" wrapText="1"/>
      <protection hidden="1"/>
    </xf>
    <xf numFmtId="164" fontId="0" fillId="0" borderId="10" xfId="0" applyNumberFormat="1" applyFont="1" applyBorder="1" applyAlignment="1" applyProtection="1">
      <alignment horizontal="center" vertical="center" wrapText="1"/>
      <protection hidden="1"/>
    </xf>
    <xf numFmtId="164" fontId="1" fillId="0" borderId="30" xfId="52" applyNumberFormat="1" applyFont="1" applyBorder="1" applyAlignment="1" applyProtection="1" quotePrefix="1">
      <alignment horizontal="center" vertical="center"/>
      <protection hidden="1"/>
    </xf>
    <xf numFmtId="165" fontId="0" fillId="0" borderId="10" xfId="0" applyNumberFormat="1" applyFont="1" applyBorder="1" applyAlignment="1" applyProtection="1">
      <alignment horizontal="center" vertical="center" wrapText="1"/>
      <protection hidden="1"/>
    </xf>
    <xf numFmtId="0" fontId="2" fillId="0" borderId="0" xfId="0" applyFont="1" applyAlignment="1" applyProtection="1">
      <alignment horizontal="left" indent="4"/>
      <protection hidden="1"/>
    </xf>
    <xf numFmtId="0" fontId="0" fillId="0" borderId="0" xfId="0" applyAlignment="1" applyProtection="1">
      <alignment wrapText="1"/>
      <protection hidden="1"/>
    </xf>
    <xf numFmtId="0" fontId="0" fillId="0" borderId="21" xfId="0" applyBorder="1" applyAlignment="1" applyProtection="1">
      <alignment/>
      <protection hidden="1"/>
    </xf>
    <xf numFmtId="0" fontId="5" fillId="0" borderId="0" xfId="0" applyFont="1" applyBorder="1" applyAlignment="1" applyProtection="1">
      <alignment horizontal="right"/>
      <protection hidden="1"/>
    </xf>
    <xf numFmtId="0" fontId="0" fillId="0" borderId="0" xfId="0" applyBorder="1" applyAlignment="1" applyProtection="1">
      <alignment horizontal="center"/>
      <protection hidden="1"/>
    </xf>
    <xf numFmtId="166" fontId="0" fillId="0" borderId="0" xfId="0" applyNumberFormat="1" applyBorder="1" applyAlignment="1" applyProtection="1">
      <alignment/>
      <protection hidden="1"/>
    </xf>
    <xf numFmtId="164" fontId="0" fillId="0" borderId="0" xfId="0" applyNumberFormat="1" applyBorder="1" applyAlignment="1" applyProtection="1">
      <alignment/>
      <protection hidden="1"/>
    </xf>
    <xf numFmtId="0" fontId="8" fillId="0" borderId="0" xfId="0" applyFont="1" applyAlignment="1" applyProtection="1">
      <alignment/>
      <protection hidden="1"/>
    </xf>
    <xf numFmtId="0" fontId="15" fillId="0" borderId="0" xfId="0" applyFont="1" applyAlignment="1">
      <alignment/>
    </xf>
    <xf numFmtId="0" fontId="56" fillId="0" borderId="0" xfId="52" applyAlignment="1" applyProtection="1">
      <alignment/>
      <protection/>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21" fillId="0" borderId="0" xfId="0" applyFont="1" applyAlignment="1">
      <alignment horizontal="center"/>
    </xf>
    <xf numFmtId="0" fontId="22" fillId="0" borderId="31" xfId="0" applyFont="1" applyBorder="1" applyAlignment="1">
      <alignment horizontal="center" wrapText="1"/>
    </xf>
    <xf numFmtId="0" fontId="22" fillId="0" borderId="32" xfId="0" applyFont="1" applyBorder="1" applyAlignment="1">
      <alignment horizontal="center" wrapText="1"/>
    </xf>
    <xf numFmtId="0" fontId="22" fillId="0" borderId="33" xfId="0" applyFont="1" applyBorder="1" applyAlignment="1">
      <alignment horizontal="center" wrapText="1"/>
    </xf>
    <xf numFmtId="0" fontId="24" fillId="0" borderId="34" xfId="0" applyFont="1" applyBorder="1" applyAlignment="1">
      <alignment horizontal="center" vertical="top" wrapText="1"/>
    </xf>
    <xf numFmtId="0" fontId="24" fillId="0" borderId="35" xfId="0" applyFont="1" applyBorder="1" applyAlignment="1">
      <alignment horizontal="center" vertical="top" wrapText="1"/>
    </xf>
    <xf numFmtId="0" fontId="24" fillId="0" borderId="36" xfId="0" applyFont="1" applyBorder="1" applyAlignment="1">
      <alignment horizontal="center" vertical="top" wrapText="1"/>
    </xf>
    <xf numFmtId="0" fontId="24" fillId="0" borderId="37" xfId="0" applyFont="1" applyBorder="1" applyAlignment="1">
      <alignment horizontal="center" vertical="top" wrapText="1"/>
    </xf>
    <xf numFmtId="0" fontId="24" fillId="0" borderId="38" xfId="0" applyFont="1" applyBorder="1" applyAlignment="1">
      <alignment horizontal="center" vertical="top" wrapText="1"/>
    </xf>
    <xf numFmtId="0" fontId="24" fillId="0" borderId="39" xfId="0" applyFont="1" applyBorder="1" applyAlignment="1">
      <alignment horizontal="center" vertical="top" wrapText="1"/>
    </xf>
    <xf numFmtId="0" fontId="56" fillId="0" borderId="0" xfId="52" applyAlignment="1" applyProtection="1">
      <alignment horizontal="center"/>
      <protection/>
    </xf>
    <xf numFmtId="0" fontId="0" fillId="0" borderId="0" xfId="0" applyAlignment="1">
      <alignment horizontal="center"/>
    </xf>
    <xf numFmtId="166" fontId="0" fillId="0" borderId="0" xfId="0" applyNumberFormat="1" applyBorder="1" applyAlignment="1" applyProtection="1">
      <alignment horizontal="center"/>
      <protection hidden="1"/>
    </xf>
    <xf numFmtId="0" fontId="0" fillId="0" borderId="40" xfId="0" applyBorder="1" applyAlignment="1" applyProtection="1">
      <alignment/>
      <protection hidden="1"/>
    </xf>
    <xf numFmtId="0" fontId="2" fillId="0" borderId="40" xfId="0" applyFont="1" applyBorder="1" applyAlignment="1" applyProtection="1">
      <alignment vertical="top" wrapText="1"/>
      <protection hidden="1"/>
    </xf>
    <xf numFmtId="0" fontId="2" fillId="0" borderId="40" xfId="0" applyFont="1" applyBorder="1" applyAlignment="1" applyProtection="1">
      <alignment horizontal="center" vertical="top" wrapText="1"/>
      <protection hidden="1"/>
    </xf>
    <xf numFmtId="0" fontId="0" fillId="0" borderId="41" xfId="0" applyBorder="1" applyAlignment="1" applyProtection="1">
      <alignment/>
      <protection hidden="1"/>
    </xf>
    <xf numFmtId="0" fontId="0" fillId="34" borderId="42" xfId="0" applyFill="1" applyBorder="1" applyAlignment="1" applyProtection="1">
      <alignment/>
      <protection hidden="1"/>
    </xf>
    <xf numFmtId="0" fontId="0" fillId="34" borderId="43" xfId="0" applyFill="1" applyBorder="1" applyAlignment="1" applyProtection="1">
      <alignment/>
      <protection hidden="1"/>
    </xf>
    <xf numFmtId="164" fontId="0" fillId="34" borderId="30" xfId="0" applyNumberFormat="1" applyFill="1" applyBorder="1" applyAlignment="1" applyProtection="1">
      <alignment/>
      <protection hidden="1"/>
    </xf>
    <xf numFmtId="166" fontId="0" fillId="34" borderId="30" xfId="0" applyNumberFormat="1" applyFill="1" applyBorder="1" applyAlignment="1" applyProtection="1">
      <alignment/>
      <protection hidden="1"/>
    </xf>
    <xf numFmtId="165" fontId="0" fillId="33" borderId="30" xfId="0" applyNumberFormat="1" applyFill="1" applyBorder="1" applyAlignment="1" applyProtection="1">
      <alignment/>
      <protection hidden="1"/>
    </xf>
    <xf numFmtId="164" fontId="0" fillId="0" borderId="30" xfId="0" applyNumberFormat="1" applyBorder="1" applyAlignment="1" applyProtection="1">
      <alignment horizontal="center"/>
      <protection hidden="1"/>
    </xf>
    <xf numFmtId="0" fontId="0" fillId="33" borderId="30" xfId="0" applyFill="1" applyBorder="1" applyAlignment="1" applyProtection="1">
      <alignment/>
      <protection hidden="1"/>
    </xf>
    <xf numFmtId="165" fontId="0" fillId="0" borderId="30" xfId="0" applyNumberFormat="1" applyBorder="1" applyAlignment="1" applyProtection="1">
      <alignment horizontal="center"/>
      <protection hidden="1"/>
    </xf>
    <xf numFmtId="166" fontId="0" fillId="0" borderId="44" xfId="0" applyNumberFormat="1" applyBorder="1" applyAlignment="1" applyProtection="1">
      <alignment/>
      <protection hidden="1"/>
    </xf>
    <xf numFmtId="0" fontId="8" fillId="0" borderId="11" xfId="0" applyFont="1" applyBorder="1" applyAlignment="1" applyProtection="1">
      <alignment horizontal="center" vertical="top" wrapText="1"/>
      <protection hidden="1"/>
    </xf>
    <xf numFmtId="0" fontId="6" fillId="0" borderId="12" xfId="0" applyFont="1" applyBorder="1" applyAlignment="1" applyProtection="1">
      <alignment horizontal="center" vertical="top" wrapText="1"/>
      <protection hidden="1"/>
    </xf>
    <xf numFmtId="0" fontId="6" fillId="0" borderId="17" xfId="0" applyFont="1" applyBorder="1" applyAlignment="1" applyProtection="1">
      <alignment horizontal="center" vertical="top" wrapText="1"/>
      <protection hidden="1"/>
    </xf>
    <xf numFmtId="0" fontId="5" fillId="0" borderId="18" xfId="0" applyFont="1" applyFill="1" applyBorder="1" applyAlignment="1" applyProtection="1">
      <alignment horizontal="center"/>
      <protection hidden="1"/>
    </xf>
    <xf numFmtId="0" fontId="2" fillId="0" borderId="0" xfId="0" applyFont="1" applyAlignment="1" applyProtection="1">
      <alignment horizontal="left" indent="4"/>
      <protection hidden="1"/>
    </xf>
    <xf numFmtId="0" fontId="26" fillId="0" borderId="0" xfId="0" applyFont="1" applyAlignment="1" applyProtection="1">
      <alignment/>
      <protection hidden="1"/>
    </xf>
    <xf numFmtId="0" fontId="26" fillId="0" borderId="0" xfId="0" applyFont="1" applyAlignment="1">
      <alignment/>
    </xf>
    <xf numFmtId="0" fontId="26" fillId="0" borderId="0" xfId="0" applyFont="1" applyBorder="1" applyAlignment="1" applyProtection="1">
      <alignment/>
      <protection hidden="1"/>
    </xf>
    <xf numFmtId="0" fontId="7" fillId="0" borderId="0" xfId="0" applyFont="1" applyAlignment="1" applyProtection="1">
      <alignment/>
      <protection hidden="1"/>
    </xf>
    <xf numFmtId="0" fontId="5" fillId="0" borderId="10" xfId="0" applyFont="1" applyBorder="1" applyAlignment="1" applyProtection="1">
      <alignment horizontal="center"/>
      <protection hidden="1"/>
    </xf>
    <xf numFmtId="0" fontId="0" fillId="0" borderId="0" xfId="0" applyFill="1" applyBorder="1" applyAlignment="1" applyProtection="1">
      <alignment/>
      <protection hidden="1"/>
    </xf>
    <xf numFmtId="14" fontId="0" fillId="0" borderId="0" xfId="0" applyNumberFormat="1" applyFill="1" applyBorder="1" applyAlignment="1" applyProtection="1">
      <alignment/>
      <protection hidden="1"/>
    </xf>
    <xf numFmtId="0" fontId="26" fillId="0" borderId="0" xfId="0" applyFont="1" applyAlignment="1" applyProtection="1">
      <alignment horizontal="center"/>
      <protection hidden="1"/>
    </xf>
    <xf numFmtId="0" fontId="0" fillId="0" borderId="10" xfId="0" applyFont="1" applyBorder="1" applyAlignment="1" applyProtection="1">
      <alignment horizontal="center" vertical="center"/>
      <protection hidden="1"/>
    </xf>
    <xf numFmtId="0" fontId="7" fillId="0" borderId="0" xfId="0" applyFont="1" applyAlignment="1" applyProtection="1">
      <alignment wrapText="1"/>
      <protection hidden="1"/>
    </xf>
    <xf numFmtId="0" fontId="26" fillId="0" borderId="0" xfId="0" applyFont="1" applyAlignment="1">
      <alignment/>
    </xf>
    <xf numFmtId="0" fontId="26" fillId="0" borderId="0" xfId="0" applyFont="1" applyAlignment="1" applyProtection="1">
      <alignment/>
      <protection hidden="1"/>
    </xf>
    <xf numFmtId="0" fontId="27" fillId="0" borderId="0" xfId="0" applyFont="1" applyAlignment="1" applyProtection="1">
      <alignment horizontal="center"/>
      <protection hidden="1"/>
    </xf>
    <xf numFmtId="0" fontId="8" fillId="0" borderId="0" xfId="0" applyFont="1" applyAlignment="1">
      <alignment horizontal="center"/>
    </xf>
    <xf numFmtId="0" fontId="1" fillId="0" borderId="0" xfId="0" applyFont="1" applyAlignment="1">
      <alignment horizontal="left"/>
    </xf>
    <xf numFmtId="14" fontId="9" fillId="34" borderId="10" xfId="0" applyNumberFormat="1" applyFont="1" applyFill="1" applyBorder="1" applyAlignment="1" applyProtection="1">
      <alignment/>
      <protection hidden="1"/>
    </xf>
    <xf numFmtId="0" fontId="2" fillId="0" borderId="10" xfId="0" applyFont="1" applyBorder="1" applyAlignment="1" applyProtection="1">
      <alignment horizontal="center" vertical="center" wrapText="1"/>
      <protection hidden="1"/>
    </xf>
    <xf numFmtId="10" fontId="2" fillId="0" borderId="10" xfId="0" applyNumberFormat="1" applyFont="1" applyBorder="1" applyAlignment="1" applyProtection="1">
      <alignment horizontal="center" vertical="center" wrapText="1"/>
      <protection hidden="1"/>
    </xf>
    <xf numFmtId="2" fontId="2" fillId="0" borderId="10" xfId="0" applyNumberFormat="1"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6" fillId="0" borderId="45"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14" fontId="6" fillId="0" borderId="10" xfId="0" applyNumberFormat="1" applyFont="1" applyBorder="1" applyAlignment="1" applyProtection="1">
      <alignment horizontal="center" vertical="center" wrapText="1"/>
      <protection hidden="1"/>
    </xf>
    <xf numFmtId="0" fontId="6" fillId="0" borderId="46" xfId="0" applyFont="1" applyBorder="1" applyAlignment="1" applyProtection="1">
      <alignment horizontal="center" vertical="center" wrapText="1"/>
      <protection hidden="1"/>
    </xf>
    <xf numFmtId="0" fontId="6" fillId="0" borderId="47" xfId="0" applyFont="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0" borderId="49" xfId="0" applyBorder="1" applyAlignment="1" applyProtection="1">
      <alignment horizontal="center" vertical="center" wrapText="1"/>
      <protection hidden="1"/>
    </xf>
    <xf numFmtId="0" fontId="0" fillId="0" borderId="50" xfId="0" applyBorder="1" applyAlignment="1" applyProtection="1">
      <alignment horizontal="center" vertical="center"/>
      <protection hidden="1"/>
    </xf>
    <xf numFmtId="0" fontId="0" fillId="0" borderId="10" xfId="0" applyBorder="1" applyAlignment="1" applyProtection="1">
      <alignment horizontal="center" vertical="center" wrapText="1"/>
      <protection hidden="1"/>
    </xf>
    <xf numFmtId="166" fontId="0" fillId="0" borderId="10" xfId="0" applyNumberFormat="1" applyBorder="1" applyAlignment="1" applyProtection="1">
      <alignment horizontal="center" vertical="center" wrapText="1"/>
      <protection hidden="1"/>
    </xf>
    <xf numFmtId="166" fontId="0" fillId="0" borderId="10" xfId="0" applyNumberFormat="1" applyBorder="1" applyAlignment="1" applyProtection="1">
      <alignment horizontal="center" vertical="center"/>
      <protection hidden="1"/>
    </xf>
    <xf numFmtId="0" fontId="56" fillId="0" borderId="0" xfId="52" applyAlignment="1" applyProtection="1">
      <alignment horizontal="center"/>
      <protection hidden="1"/>
    </xf>
    <xf numFmtId="0" fontId="6" fillId="0" borderId="51" xfId="0" applyFont="1"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protection hidden="1"/>
    </xf>
    <xf numFmtId="0" fontId="6" fillId="0" borderId="0" xfId="0" applyFont="1" applyBorder="1" applyAlignment="1" applyProtection="1">
      <alignment/>
      <protection hidden="1"/>
    </xf>
    <xf numFmtId="0" fontId="0" fillId="0" borderId="53" xfId="0" applyBorder="1" applyAlignment="1" applyProtection="1">
      <alignment/>
      <protection hidden="1"/>
    </xf>
    <xf numFmtId="0" fontId="2" fillId="0" borderId="0" xfId="0" applyFont="1" applyBorder="1" applyAlignment="1" applyProtection="1">
      <alignment/>
      <protection hidden="1"/>
    </xf>
    <xf numFmtId="0" fontId="6" fillId="0" borderId="54"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34" borderId="0" xfId="0" applyFont="1" applyFill="1" applyBorder="1" applyAlignment="1" applyProtection="1">
      <alignment horizontal="center"/>
      <protection hidden="1"/>
    </xf>
    <xf numFmtId="0" fontId="0" fillId="0" borderId="54" xfId="0" applyBorder="1" applyAlignment="1" applyProtection="1">
      <alignment/>
      <protection hidden="1"/>
    </xf>
    <xf numFmtId="0" fontId="0" fillId="0" borderId="55" xfId="0" applyBorder="1" applyAlignment="1" applyProtection="1">
      <alignment/>
      <protection hidden="1"/>
    </xf>
    <xf numFmtId="0" fontId="0" fillId="0" borderId="28" xfId="0" applyBorder="1" applyAlignment="1" applyProtection="1">
      <alignment/>
      <protection hidden="1"/>
    </xf>
    <xf numFmtId="0" fontId="56" fillId="0" borderId="28" xfId="52" applyBorder="1" applyAlignment="1" applyProtection="1">
      <alignment horizontal="center"/>
      <protection hidden="1"/>
    </xf>
    <xf numFmtId="0" fontId="0" fillId="0" borderId="56" xfId="0" applyBorder="1" applyAlignment="1" applyProtection="1">
      <alignment/>
      <protection hidden="1"/>
    </xf>
    <xf numFmtId="0" fontId="56" fillId="0" borderId="0" xfId="52" applyBorder="1" applyAlignment="1" applyProtection="1">
      <alignment horizontal="center"/>
      <protection hidden="1"/>
    </xf>
    <xf numFmtId="0" fontId="0" fillId="0" borderId="57" xfId="0" applyBorder="1" applyAlignment="1" applyProtection="1">
      <alignment/>
      <protection hidden="1"/>
    </xf>
    <xf numFmtId="0" fontId="0" fillId="0" borderId="54" xfId="0" applyBorder="1" applyAlignment="1" applyProtection="1">
      <alignment horizontal="right"/>
      <protection hidden="1"/>
    </xf>
    <xf numFmtId="0" fontId="0" fillId="34" borderId="0" xfId="0" applyFill="1" applyBorder="1" applyAlignment="1" applyProtection="1">
      <alignment horizontal="center"/>
      <protection hidden="1"/>
    </xf>
    <xf numFmtId="0" fontId="0" fillId="0" borderId="58" xfId="0" applyBorder="1" applyAlignment="1" applyProtection="1">
      <alignment/>
      <protection hidden="1"/>
    </xf>
    <xf numFmtId="0" fontId="0" fillId="34" borderId="0" xfId="0" applyFill="1" applyBorder="1" applyAlignment="1" applyProtection="1">
      <alignment/>
      <protection hidden="1"/>
    </xf>
    <xf numFmtId="0" fontId="0" fillId="0" borderId="0" xfId="0" applyBorder="1" applyAlignment="1" applyProtection="1">
      <alignment horizontal="right"/>
      <protection hidden="1"/>
    </xf>
    <xf numFmtId="0" fontId="5" fillId="0" borderId="54" xfId="0" applyFont="1" applyBorder="1" applyAlignment="1" applyProtection="1">
      <alignment horizontal="right"/>
      <protection hidden="1"/>
    </xf>
    <xf numFmtId="0" fontId="5" fillId="0" borderId="0" xfId="0" applyFont="1" applyBorder="1" applyAlignment="1" applyProtection="1">
      <alignment/>
      <protection hidden="1"/>
    </xf>
    <xf numFmtId="2" fontId="5" fillId="0" borderId="0" xfId="0" applyNumberFormat="1" applyFont="1" applyBorder="1" applyAlignment="1" applyProtection="1">
      <alignment/>
      <protection hidden="1"/>
    </xf>
    <xf numFmtId="164" fontId="5" fillId="0" borderId="0" xfId="0" applyNumberFormat="1" applyFont="1" applyBorder="1" applyAlignment="1" applyProtection="1">
      <alignment/>
      <protection hidden="1"/>
    </xf>
    <xf numFmtId="0" fontId="0" fillId="0" borderId="54" xfId="0" applyBorder="1" applyAlignment="1" applyProtection="1">
      <alignment horizontal="right"/>
      <protection hidden="1"/>
    </xf>
    <xf numFmtId="0" fontId="0" fillId="0" borderId="0" xfId="0" applyBorder="1" applyAlignment="1" applyProtection="1">
      <alignment horizontal="right"/>
      <protection hidden="1"/>
    </xf>
    <xf numFmtId="0" fontId="13" fillId="0" borderId="0" xfId="0" applyFont="1" applyBorder="1" applyAlignment="1" applyProtection="1">
      <alignment/>
      <protection hidden="1"/>
    </xf>
    <xf numFmtId="0" fontId="26" fillId="0" borderId="53" xfId="0" applyFont="1" applyBorder="1" applyAlignment="1" applyProtection="1">
      <alignment/>
      <protection hidden="1"/>
    </xf>
    <xf numFmtId="2" fontId="0" fillId="0" borderId="0" xfId="0" applyNumberFormat="1" applyBorder="1" applyAlignment="1" applyProtection="1">
      <alignment/>
      <protection hidden="1"/>
    </xf>
    <xf numFmtId="164" fontId="0" fillId="0" borderId="51" xfId="0" applyNumberFormat="1" applyBorder="1" applyAlignment="1" applyProtection="1">
      <alignment/>
      <protection hidden="1"/>
    </xf>
    <xf numFmtId="0" fontId="14" fillId="0" borderId="54" xfId="0" applyFont="1" applyFill="1" applyBorder="1" applyAlignment="1" applyProtection="1">
      <alignment/>
      <protection hidden="1"/>
    </xf>
    <xf numFmtId="0" fontId="14" fillId="0" borderId="0" xfId="0" applyFont="1" applyFill="1" applyBorder="1" applyAlignment="1" applyProtection="1">
      <alignment/>
      <protection hidden="1"/>
    </xf>
    <xf numFmtId="0" fontId="56" fillId="0" borderId="0" xfId="52" applyAlignment="1" applyProtection="1">
      <alignment horizontal="center"/>
      <protection hidden="1"/>
    </xf>
    <xf numFmtId="0" fontId="64" fillId="0" borderId="54" xfId="0" applyFont="1" applyBorder="1" applyAlignment="1" applyProtection="1">
      <alignment horizontal="center"/>
      <protection hidden="1"/>
    </xf>
    <xf numFmtId="0" fontId="64" fillId="0" borderId="0" xfId="0" applyFont="1" applyBorder="1" applyAlignment="1" applyProtection="1">
      <alignment horizontal="center"/>
      <protection hidden="1"/>
    </xf>
    <xf numFmtId="0" fontId="64" fillId="0" borderId="53" xfId="0" applyFont="1" applyBorder="1" applyAlignment="1" applyProtection="1">
      <alignment horizontal="center"/>
      <protection hidden="1"/>
    </xf>
    <xf numFmtId="0" fontId="56" fillId="0" borderId="0" xfId="52" applyBorder="1" applyAlignment="1" applyProtection="1">
      <alignment horizontal="center"/>
      <protection hidden="1"/>
    </xf>
    <xf numFmtId="0" fontId="0" fillId="0" borderId="54" xfId="0" applyBorder="1" applyAlignment="1" applyProtection="1">
      <alignment horizontal="right"/>
      <protection hidden="1"/>
    </xf>
    <xf numFmtId="0" fontId="0" fillId="0" borderId="0" xfId="0" applyBorder="1" applyAlignment="1" applyProtection="1">
      <alignment horizontal="right"/>
      <protection hidden="1"/>
    </xf>
    <xf numFmtId="0" fontId="2" fillId="0" borderId="0" xfId="0" applyFont="1" applyBorder="1" applyAlignment="1" applyProtection="1">
      <alignment/>
      <protection hidden="1"/>
    </xf>
    <xf numFmtId="164" fontId="0" fillId="0" borderId="28" xfId="0" applyNumberFormat="1" applyBorder="1" applyAlignment="1" applyProtection="1">
      <alignment/>
      <protection hidden="1"/>
    </xf>
    <xf numFmtId="0" fontId="62" fillId="0" borderId="52" xfId="0" applyFont="1" applyBorder="1" applyAlignment="1" applyProtection="1">
      <alignment/>
      <protection hidden="1"/>
    </xf>
    <xf numFmtId="0" fontId="64" fillId="0" borderId="0" xfId="0" applyFont="1" applyBorder="1" applyAlignment="1" applyProtection="1">
      <alignment horizontal="left"/>
      <protection hidden="1"/>
    </xf>
    <xf numFmtId="0" fontId="0"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protection hidden="1"/>
    </xf>
    <xf numFmtId="0" fontId="0" fillId="0" borderId="53" xfId="0" applyBorder="1" applyAlignment="1" applyProtection="1">
      <alignment/>
      <protection hidden="1"/>
    </xf>
    <xf numFmtId="0" fontId="0" fillId="0" borderId="54" xfId="0" applyBorder="1" applyAlignment="1" applyProtection="1">
      <alignment/>
      <protection hidden="1"/>
    </xf>
    <xf numFmtId="0" fontId="0" fillId="0" borderId="55" xfId="0" applyBorder="1" applyAlignment="1" applyProtection="1">
      <alignment/>
      <protection hidden="1"/>
    </xf>
    <xf numFmtId="0" fontId="0" fillId="0" borderId="28" xfId="0" applyBorder="1" applyAlignment="1" applyProtection="1">
      <alignment/>
      <protection hidden="1"/>
    </xf>
    <xf numFmtId="0" fontId="0" fillId="0" borderId="56" xfId="0" applyBorder="1" applyAlignment="1" applyProtection="1">
      <alignment/>
      <protection hidden="1"/>
    </xf>
    <xf numFmtId="0" fontId="0" fillId="0" borderId="57" xfId="0" applyBorder="1" applyAlignment="1" applyProtection="1">
      <alignment/>
      <protection hidden="1"/>
    </xf>
    <xf numFmtId="0" fontId="0" fillId="34" borderId="0" xfId="0" applyFill="1" applyBorder="1" applyAlignment="1" applyProtection="1">
      <alignment horizontal="center"/>
      <protection hidden="1"/>
    </xf>
    <xf numFmtId="0" fontId="0" fillId="34" borderId="0" xfId="0" applyFill="1" applyBorder="1" applyAlignment="1" applyProtection="1">
      <alignment/>
      <protection hidden="1"/>
    </xf>
    <xf numFmtId="2" fontId="0" fillId="0" borderId="0" xfId="0" applyNumberFormat="1" applyBorder="1" applyAlignment="1" applyProtection="1">
      <alignment/>
      <protection hidden="1"/>
    </xf>
    <xf numFmtId="0" fontId="1" fillId="0" borderId="54" xfId="0" applyFont="1" applyFill="1" applyBorder="1" applyAlignment="1" applyProtection="1">
      <alignment/>
      <protection hidden="1"/>
    </xf>
    <xf numFmtId="0" fontId="1" fillId="0" borderId="0" xfId="0" applyFont="1" applyFill="1" applyBorder="1" applyAlignment="1" applyProtection="1">
      <alignment/>
      <protection hidden="1"/>
    </xf>
    <xf numFmtId="0" fontId="0" fillId="0" borderId="0" xfId="0" applyBorder="1" applyAlignment="1" applyProtection="1">
      <alignment/>
      <protection hidden="1"/>
    </xf>
    <xf numFmtId="0" fontId="0" fillId="0" borderId="52" xfId="0" applyBorder="1" applyAlignment="1" applyProtection="1">
      <alignment/>
      <protection hidden="1"/>
    </xf>
    <xf numFmtId="0" fontId="0" fillId="0" borderId="53" xfId="0" applyBorder="1" applyAlignment="1" applyProtection="1">
      <alignment/>
      <protection hidden="1"/>
    </xf>
    <xf numFmtId="0" fontId="0" fillId="0" borderId="54" xfId="0" applyBorder="1" applyAlignment="1" applyProtection="1">
      <alignment/>
      <protection hidden="1"/>
    </xf>
    <xf numFmtId="0" fontId="0" fillId="0" borderId="55" xfId="0" applyBorder="1" applyAlignment="1" applyProtection="1">
      <alignment/>
      <protection hidden="1"/>
    </xf>
    <xf numFmtId="0" fontId="0" fillId="0" borderId="28" xfId="0" applyBorder="1" applyAlignment="1" applyProtection="1">
      <alignment/>
      <protection hidden="1"/>
    </xf>
    <xf numFmtId="0" fontId="0" fillId="0" borderId="56" xfId="0" applyBorder="1" applyAlignment="1" applyProtection="1">
      <alignment/>
      <protection hidden="1"/>
    </xf>
    <xf numFmtId="0" fontId="0" fillId="0" borderId="57" xfId="0" applyBorder="1" applyAlignment="1" applyProtection="1">
      <alignment/>
      <protection hidden="1"/>
    </xf>
    <xf numFmtId="0" fontId="0" fillId="0" borderId="0" xfId="0" applyAlignment="1" applyProtection="1">
      <alignment/>
      <protection hidden="1"/>
    </xf>
    <xf numFmtId="0" fontId="0" fillId="0" borderId="0" xfId="0" applyBorder="1" applyAlignment="1" applyProtection="1">
      <alignment/>
      <protection hidden="1"/>
    </xf>
    <xf numFmtId="0" fontId="56" fillId="0" borderId="0" xfId="52" applyAlignment="1" applyProtection="1">
      <alignment horizontal="center"/>
      <protection hidden="1"/>
    </xf>
    <xf numFmtId="0" fontId="0" fillId="0" borderId="51" xfId="0" applyBorder="1" applyAlignment="1" applyProtection="1">
      <alignment/>
      <protection hidden="1"/>
    </xf>
    <xf numFmtId="0" fontId="0" fillId="0" borderId="52" xfId="0" applyBorder="1" applyAlignment="1" applyProtection="1">
      <alignment/>
      <protection hidden="1"/>
    </xf>
    <xf numFmtId="0" fontId="0" fillId="0" borderId="53" xfId="0" applyBorder="1" applyAlignment="1" applyProtection="1">
      <alignment/>
      <protection hidden="1"/>
    </xf>
    <xf numFmtId="0" fontId="0" fillId="0" borderId="54" xfId="0" applyBorder="1" applyAlignment="1" applyProtection="1">
      <alignment/>
      <protection hidden="1"/>
    </xf>
    <xf numFmtId="0" fontId="0" fillId="0" borderId="55" xfId="0" applyBorder="1" applyAlignment="1" applyProtection="1">
      <alignment/>
      <protection hidden="1"/>
    </xf>
    <xf numFmtId="0" fontId="0" fillId="0" borderId="28" xfId="0" applyBorder="1" applyAlignment="1" applyProtection="1">
      <alignment/>
      <protection hidden="1"/>
    </xf>
    <xf numFmtId="0" fontId="56" fillId="0" borderId="28" xfId="52" applyBorder="1" applyAlignment="1" applyProtection="1">
      <alignment horizontal="center"/>
      <protection hidden="1"/>
    </xf>
    <xf numFmtId="0" fontId="0" fillId="0" borderId="56" xfId="0" applyBorder="1" applyAlignment="1" applyProtection="1">
      <alignment/>
      <protection hidden="1"/>
    </xf>
    <xf numFmtId="0" fontId="56" fillId="0" borderId="0" xfId="52" applyBorder="1" applyAlignment="1" applyProtection="1">
      <alignment horizontal="center"/>
      <protection hidden="1"/>
    </xf>
    <xf numFmtId="0" fontId="0" fillId="0" borderId="57" xfId="0" applyBorder="1" applyAlignment="1" applyProtection="1">
      <alignment/>
      <protection hidden="1"/>
    </xf>
    <xf numFmtId="0" fontId="0" fillId="0" borderId="21" xfId="0" applyBorder="1" applyAlignment="1" applyProtection="1">
      <alignment horizontal="center"/>
      <protection hidden="1"/>
    </xf>
    <xf numFmtId="0" fontId="0" fillId="0" borderId="0" xfId="0" applyBorder="1" applyAlignment="1" applyProtection="1">
      <alignment/>
      <protection hidden="1"/>
    </xf>
    <xf numFmtId="0" fontId="0" fillId="0" borderId="21" xfId="0" applyBorder="1" applyAlignment="1" applyProtection="1">
      <alignment/>
      <protection hidden="1"/>
    </xf>
    <xf numFmtId="0" fontId="0" fillId="0" borderId="0" xfId="0" applyBorder="1" applyAlignment="1" applyProtection="1">
      <alignment horizontal="center"/>
      <protection hidden="1"/>
    </xf>
    <xf numFmtId="166" fontId="0" fillId="0" borderId="0" xfId="0" applyNumberFormat="1" applyBorder="1" applyAlignment="1" applyProtection="1">
      <alignment/>
      <protection hidden="1"/>
    </xf>
    <xf numFmtId="166" fontId="0" fillId="0" borderId="0" xfId="0" applyNumberFormat="1" applyBorder="1" applyAlignment="1" applyProtection="1">
      <alignment horizontal="center"/>
      <protection hidden="1"/>
    </xf>
    <xf numFmtId="0" fontId="0" fillId="0" borderId="52" xfId="0" applyBorder="1" applyAlignment="1" applyProtection="1">
      <alignment/>
      <protection hidden="1"/>
    </xf>
    <xf numFmtId="0" fontId="0" fillId="0" borderId="53" xfId="0" applyBorder="1" applyAlignment="1" applyProtection="1">
      <alignment/>
      <protection hidden="1"/>
    </xf>
    <xf numFmtId="0" fontId="0" fillId="0" borderId="54" xfId="0" applyBorder="1" applyAlignment="1" applyProtection="1">
      <alignment/>
      <protection hidden="1"/>
    </xf>
    <xf numFmtId="0" fontId="0" fillId="0" borderId="55" xfId="0" applyBorder="1" applyAlignment="1" applyProtection="1">
      <alignment/>
      <protection hidden="1"/>
    </xf>
    <xf numFmtId="0" fontId="0" fillId="0" borderId="28" xfId="0" applyBorder="1" applyAlignment="1" applyProtection="1">
      <alignment/>
      <protection hidden="1"/>
    </xf>
    <xf numFmtId="0" fontId="0" fillId="0" borderId="56" xfId="0" applyBorder="1" applyAlignment="1" applyProtection="1">
      <alignment/>
      <protection hidden="1"/>
    </xf>
    <xf numFmtId="0" fontId="0" fillId="0" borderId="57" xfId="0" applyBorder="1" applyAlignment="1" applyProtection="1">
      <alignment/>
      <protection hidden="1"/>
    </xf>
    <xf numFmtId="0" fontId="0" fillId="0" borderId="54" xfId="0" applyBorder="1" applyAlignment="1" applyProtection="1">
      <alignment horizontal="right"/>
      <protection hidden="1"/>
    </xf>
    <xf numFmtId="0" fontId="0" fillId="34" borderId="0" xfId="0" applyFill="1" applyBorder="1" applyAlignment="1" applyProtection="1">
      <alignment horizontal="center"/>
      <protection hidden="1"/>
    </xf>
    <xf numFmtId="0" fontId="0" fillId="0" borderId="58" xfId="0" applyBorder="1" applyAlignment="1" applyProtection="1">
      <alignment/>
      <protection hidden="1"/>
    </xf>
    <xf numFmtId="0" fontId="0" fillId="34" borderId="0" xfId="0" applyFill="1" applyBorder="1" applyAlignment="1" applyProtection="1">
      <alignment/>
      <protection hidden="1"/>
    </xf>
    <xf numFmtId="0" fontId="0" fillId="0" borderId="0" xfId="0" applyBorder="1" applyAlignment="1" applyProtection="1">
      <alignment horizontal="right"/>
      <protection hidden="1"/>
    </xf>
    <xf numFmtId="164" fontId="0" fillId="0" borderId="28" xfId="0" applyNumberFormat="1" applyBorder="1" applyAlignment="1" applyProtection="1">
      <alignment/>
      <protection hidden="1"/>
    </xf>
    <xf numFmtId="0" fontId="0" fillId="0" borderId="0" xfId="0" applyAlignment="1" applyProtection="1">
      <alignment/>
      <protection hidden="1"/>
    </xf>
    <xf numFmtId="0" fontId="0" fillId="0" borderId="0" xfId="0" applyBorder="1" applyAlignment="1" applyProtection="1">
      <alignment/>
      <protection hidden="1"/>
    </xf>
    <xf numFmtId="0" fontId="0" fillId="0" borderId="52" xfId="0" applyBorder="1" applyAlignment="1" applyProtection="1">
      <alignment/>
      <protection hidden="1"/>
    </xf>
    <xf numFmtId="0" fontId="0" fillId="0" borderId="53" xfId="0" applyBorder="1" applyAlignment="1" applyProtection="1">
      <alignment/>
      <protection hidden="1"/>
    </xf>
    <xf numFmtId="0" fontId="0" fillId="0" borderId="54" xfId="0" applyBorder="1" applyAlignment="1" applyProtection="1">
      <alignment/>
      <protection hidden="1"/>
    </xf>
    <xf numFmtId="0" fontId="0" fillId="0" borderId="55" xfId="0" applyBorder="1" applyAlignment="1" applyProtection="1">
      <alignment/>
      <protection hidden="1"/>
    </xf>
    <xf numFmtId="0" fontId="0" fillId="0" borderId="28" xfId="0" applyBorder="1" applyAlignment="1" applyProtection="1">
      <alignment/>
      <protection hidden="1"/>
    </xf>
    <xf numFmtId="0" fontId="0" fillId="0" borderId="56" xfId="0" applyBorder="1" applyAlignment="1" applyProtection="1">
      <alignment/>
      <protection hidden="1"/>
    </xf>
    <xf numFmtId="0" fontId="0" fillId="0" borderId="57" xfId="0" applyBorder="1" applyAlignment="1" applyProtection="1">
      <alignment/>
      <protection hidden="1"/>
    </xf>
    <xf numFmtId="0" fontId="1" fillId="0" borderId="57" xfId="0" applyFont="1" applyFill="1" applyBorder="1" applyAlignment="1" applyProtection="1">
      <alignment/>
      <protection hidden="1"/>
    </xf>
    <xf numFmtId="0" fontId="1" fillId="0" borderId="51" xfId="0" applyFont="1" applyFill="1" applyBorder="1" applyAlignment="1" applyProtection="1">
      <alignment/>
      <protection hidden="1"/>
    </xf>
    <xf numFmtId="0" fontId="0" fillId="0" borderId="10" xfId="0" applyBorder="1" applyAlignment="1">
      <alignment/>
    </xf>
    <xf numFmtId="0" fontId="0" fillId="0" borderId="0" xfId="0" applyAlignment="1" applyProtection="1">
      <alignment/>
      <protection hidden="1"/>
    </xf>
    <xf numFmtId="0" fontId="0" fillId="34" borderId="13" xfId="0" applyFill="1" applyBorder="1" applyAlignment="1" applyProtection="1">
      <alignment/>
      <protection hidden="1"/>
    </xf>
    <xf numFmtId="0" fontId="0" fillId="0" borderId="0"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protection hidden="1"/>
    </xf>
    <xf numFmtId="0" fontId="0" fillId="0" borderId="53" xfId="0" applyBorder="1" applyAlignment="1" applyProtection="1">
      <alignment/>
      <protection hidden="1"/>
    </xf>
    <xf numFmtId="0" fontId="0" fillId="0" borderId="54" xfId="0" applyBorder="1" applyAlignment="1" applyProtection="1">
      <alignment/>
      <protection hidden="1"/>
    </xf>
    <xf numFmtId="0" fontId="0" fillId="0" borderId="55" xfId="0" applyBorder="1" applyAlignment="1" applyProtection="1">
      <alignment/>
      <protection hidden="1"/>
    </xf>
    <xf numFmtId="0" fontId="0" fillId="0" borderId="28" xfId="0" applyBorder="1" applyAlignment="1" applyProtection="1">
      <alignment/>
      <protection hidden="1"/>
    </xf>
    <xf numFmtId="0" fontId="0" fillId="0" borderId="56" xfId="0" applyBorder="1" applyAlignment="1" applyProtection="1">
      <alignment/>
      <protection hidden="1"/>
    </xf>
    <xf numFmtId="0" fontId="0" fillId="0" borderId="57" xfId="0" applyBorder="1" applyAlignment="1" applyProtection="1">
      <alignment/>
      <protection hidden="1"/>
    </xf>
    <xf numFmtId="0" fontId="0" fillId="34" borderId="0" xfId="0" applyFill="1" applyBorder="1" applyAlignment="1" applyProtection="1">
      <alignment horizontal="center"/>
      <protection hidden="1"/>
    </xf>
    <xf numFmtId="0" fontId="0" fillId="34" borderId="0" xfId="0" applyFill="1" applyBorder="1" applyAlignment="1" applyProtection="1">
      <alignment/>
      <protection hidden="1"/>
    </xf>
    <xf numFmtId="2" fontId="0" fillId="0" borderId="0" xfId="0" applyNumberFormat="1" applyBorder="1" applyAlignment="1" applyProtection="1">
      <alignment/>
      <protection hidden="1"/>
    </xf>
    <xf numFmtId="0" fontId="0" fillId="0" borderId="0" xfId="0"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166" fontId="0" fillId="0" borderId="0" xfId="0" applyNumberFormat="1" applyFill="1" applyBorder="1" applyAlignment="1" applyProtection="1">
      <alignment horizontal="center"/>
      <protection hidden="1"/>
    </xf>
    <xf numFmtId="166" fontId="0" fillId="0" borderId="0" xfId="0" applyNumberFormat="1" applyFill="1" applyBorder="1" applyAlignment="1" applyProtection="1">
      <alignment/>
      <protection hidden="1"/>
    </xf>
    <xf numFmtId="0" fontId="5" fillId="0" borderId="28" xfId="0" applyFont="1" applyFill="1" applyBorder="1" applyAlignment="1" applyProtection="1">
      <alignment horizontal="center"/>
      <protection hidden="1"/>
    </xf>
    <xf numFmtId="0" fontId="0" fillId="0" borderId="28" xfId="0" applyFill="1" applyBorder="1" applyAlignment="1" applyProtection="1">
      <alignment horizontal="center"/>
      <protection hidden="1"/>
    </xf>
    <xf numFmtId="164" fontId="0" fillId="0" borderId="28" xfId="0" applyNumberFormat="1" applyFill="1" applyBorder="1" applyAlignment="1" applyProtection="1">
      <alignment/>
      <protection hidden="1"/>
    </xf>
    <xf numFmtId="0" fontId="0" fillId="0" borderId="28" xfId="0" applyFill="1" applyBorder="1" applyAlignment="1" applyProtection="1">
      <alignment/>
      <protection hidden="1"/>
    </xf>
    <xf numFmtId="0" fontId="0" fillId="0" borderId="10" xfId="0" applyBorder="1" applyAlignment="1" applyProtection="1">
      <alignment horizontal="right"/>
      <protection hidden="1"/>
    </xf>
    <xf numFmtId="0" fontId="2" fillId="0" borderId="10" xfId="0" applyFont="1" applyBorder="1" applyAlignment="1" applyProtection="1">
      <alignment horizontal="right" wrapText="1"/>
      <protection hidden="1"/>
    </xf>
    <xf numFmtId="0" fontId="2" fillId="0" borderId="10" xfId="0" applyFont="1" applyBorder="1" applyAlignment="1" applyProtection="1">
      <alignment horizontal="right" wrapText="1"/>
      <protection hidden="1"/>
    </xf>
    <xf numFmtId="0" fontId="2" fillId="0" borderId="45" xfId="0" applyFont="1" applyBorder="1" applyAlignment="1" applyProtection="1">
      <alignment horizontal="right" wrapText="1"/>
      <protection hidden="1"/>
    </xf>
    <xf numFmtId="0" fontId="6" fillId="0" borderId="0" xfId="0" applyFont="1" applyFill="1" applyBorder="1" applyAlignment="1" applyProtection="1">
      <alignment horizontal="center"/>
      <protection hidden="1"/>
    </xf>
    <xf numFmtId="0" fontId="8" fillId="0" borderId="0" xfId="0" applyFont="1" applyAlignment="1">
      <alignment horizontal="center"/>
    </xf>
    <xf numFmtId="0" fontId="56" fillId="0" borderId="0" xfId="52" applyAlignment="1" applyProtection="1">
      <alignment horizontal="center"/>
      <protection/>
    </xf>
    <xf numFmtId="0" fontId="28" fillId="0" borderId="0" xfId="52" applyFont="1" applyAlignment="1" applyProtection="1">
      <alignment horizontal="center"/>
      <protection/>
    </xf>
    <xf numFmtId="0" fontId="27" fillId="0" borderId="0" xfId="0" applyFont="1" applyAlignment="1" applyProtection="1">
      <alignment horizontal="center"/>
      <protection hidden="1"/>
    </xf>
    <xf numFmtId="0" fontId="7" fillId="0" borderId="0" xfId="0" applyFont="1" applyAlignment="1" applyProtection="1">
      <alignment horizontal="center"/>
      <protection hidden="1"/>
    </xf>
    <xf numFmtId="0" fontId="0" fillId="0" borderId="46" xfId="0" applyBorder="1" applyAlignment="1">
      <alignment horizontal="center"/>
    </xf>
    <xf numFmtId="0" fontId="0" fillId="0" borderId="59" xfId="0" applyBorder="1" applyAlignment="1">
      <alignment horizontal="center"/>
    </xf>
    <xf numFmtId="0" fontId="0" fillId="0" borderId="47" xfId="0" applyBorder="1" applyAlignment="1">
      <alignment horizontal="center"/>
    </xf>
    <xf numFmtId="0" fontId="0" fillId="0" borderId="46" xfId="0" applyBorder="1" applyAlignment="1" quotePrefix="1">
      <alignment horizontal="left"/>
    </xf>
    <xf numFmtId="0" fontId="0" fillId="0" borderId="59" xfId="0" applyBorder="1" applyAlignment="1">
      <alignment horizontal="left"/>
    </xf>
    <xf numFmtId="0" fontId="0" fillId="0" borderId="47" xfId="0" applyBorder="1" applyAlignment="1">
      <alignment horizontal="left"/>
    </xf>
    <xf numFmtId="0" fontId="0" fillId="0" borderId="46" xfId="0" applyBorder="1" applyAlignment="1">
      <alignment horizontal="left"/>
    </xf>
    <xf numFmtId="0" fontId="5" fillId="0" borderId="45"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6" fillId="0" borderId="45" xfId="0" applyFont="1" applyBorder="1" applyAlignment="1" applyProtection="1">
      <alignment horizontal="center" vertical="center" wrapText="1"/>
      <protection hidden="1"/>
    </xf>
    <xf numFmtId="0" fontId="6" fillId="0" borderId="30"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2" fillId="0" borderId="0" xfId="0" applyFont="1" applyAlignment="1" applyProtection="1">
      <alignment horizontal="right"/>
      <protection hidden="1"/>
    </xf>
    <xf numFmtId="0" fontId="62" fillId="0" borderId="0" xfId="0" applyFont="1" applyAlignment="1" applyProtection="1">
      <alignment horizontal="left"/>
      <protection hidden="1"/>
    </xf>
    <xf numFmtId="14" fontId="0" fillId="0" borderId="46" xfId="0" applyNumberFormat="1" applyBorder="1" applyAlignment="1" applyProtection="1">
      <alignment horizontal="left"/>
      <protection hidden="1"/>
    </xf>
    <xf numFmtId="14" fontId="0" fillId="0" borderId="59" xfId="0" applyNumberFormat="1" applyBorder="1" applyAlignment="1" applyProtection="1">
      <alignment horizontal="left"/>
      <protection hidden="1"/>
    </xf>
    <xf numFmtId="14" fontId="0" fillId="0" borderId="47" xfId="0" applyNumberFormat="1" applyBorder="1" applyAlignment="1" applyProtection="1">
      <alignment horizontal="left"/>
      <protection hidden="1"/>
    </xf>
    <xf numFmtId="0" fontId="0" fillId="0" borderId="46" xfId="0" applyBorder="1" applyAlignment="1" applyProtection="1">
      <alignment horizontal="left"/>
      <protection hidden="1"/>
    </xf>
    <xf numFmtId="0" fontId="0" fillId="0" borderId="59" xfId="0" applyBorder="1" applyAlignment="1" applyProtection="1">
      <alignment horizontal="left"/>
      <protection hidden="1"/>
    </xf>
    <xf numFmtId="0" fontId="0" fillId="0" borderId="47" xfId="0" applyBorder="1" applyAlignment="1" applyProtection="1">
      <alignment horizontal="left"/>
      <protection hidden="1"/>
    </xf>
    <xf numFmtId="0" fontId="6" fillId="0" borderId="46" xfId="0" applyFont="1" applyFill="1" applyBorder="1" applyAlignment="1" applyProtection="1">
      <alignment horizontal="right" vertical="center" wrapText="1"/>
      <protection hidden="1"/>
    </xf>
    <xf numFmtId="0" fontId="6" fillId="0" borderId="59" xfId="0" applyFont="1" applyFill="1" applyBorder="1" applyAlignment="1" applyProtection="1">
      <alignment horizontal="right" vertical="center" wrapText="1"/>
      <protection hidden="1"/>
    </xf>
    <xf numFmtId="0" fontId="6" fillId="0" borderId="47" xfId="0" applyFont="1" applyFill="1" applyBorder="1" applyAlignment="1" applyProtection="1">
      <alignment horizontal="right" vertical="center" wrapText="1"/>
      <protection hidden="1"/>
    </xf>
    <xf numFmtId="0" fontId="2" fillId="0" borderId="46" xfId="0" applyFont="1" applyBorder="1" applyAlignment="1" applyProtection="1">
      <alignment horizontal="left" wrapText="1"/>
      <protection hidden="1"/>
    </xf>
    <xf numFmtId="0" fontId="2" fillId="0" borderId="59" xfId="0" applyFont="1" applyBorder="1" applyAlignment="1" applyProtection="1">
      <alignment horizontal="left" wrapText="1"/>
      <protection hidden="1"/>
    </xf>
    <xf numFmtId="0" fontId="2" fillId="0" borderId="47" xfId="0" applyFont="1" applyBorder="1" applyAlignment="1" applyProtection="1">
      <alignment horizontal="left" wrapText="1"/>
      <protection hidden="1"/>
    </xf>
    <xf numFmtId="0" fontId="0" fillId="0" borderId="46" xfId="0" applyBorder="1" applyAlignment="1" applyProtection="1">
      <alignment horizontal="center" vertical="center"/>
      <protection hidden="1"/>
    </xf>
    <xf numFmtId="0" fontId="0" fillId="0" borderId="59"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14" fontId="0" fillId="0" borderId="60" xfId="0" applyNumberFormat="1"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0" fillId="0" borderId="46" xfId="0"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0" fillId="0" borderId="24" xfId="0" applyBorder="1" applyAlignment="1" applyProtection="1">
      <alignment horizontal="center" vertical="center"/>
      <protection hidden="1"/>
    </xf>
    <xf numFmtId="0" fontId="7" fillId="0" borderId="0" xfId="0" applyFont="1" applyAlignment="1" applyProtection="1">
      <alignment horizontal="center" wrapText="1"/>
      <protection hidden="1"/>
    </xf>
    <xf numFmtId="166" fontId="0" fillId="0" borderId="24" xfId="0" applyNumberFormat="1" applyBorder="1" applyAlignment="1" applyProtection="1">
      <alignment horizontal="center" vertical="center"/>
      <protection hidden="1"/>
    </xf>
    <xf numFmtId="166" fontId="0" fillId="0" borderId="30" xfId="0" applyNumberFormat="1" applyBorder="1" applyAlignment="1" applyProtection="1">
      <alignment horizontal="center" vertical="center"/>
      <protection hidden="1"/>
    </xf>
    <xf numFmtId="0" fontId="0" fillId="0" borderId="24" xfId="0"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14" fontId="0" fillId="0" borderId="24" xfId="0" applyNumberFormat="1" applyBorder="1" applyAlignment="1" applyProtection="1">
      <alignment horizontal="center" vertical="center"/>
      <protection hidden="1"/>
    </xf>
    <xf numFmtId="14" fontId="0" fillId="0" borderId="30" xfId="0" applyNumberFormat="1" applyBorder="1" applyAlignment="1" applyProtection="1">
      <alignment horizontal="center" vertical="center"/>
      <protection hidden="1"/>
    </xf>
    <xf numFmtId="14" fontId="0" fillId="0" borderId="10" xfId="0" applyNumberFormat="1" applyBorder="1" applyAlignment="1" applyProtection="1">
      <alignment horizontal="left"/>
      <protection hidden="1"/>
    </xf>
    <xf numFmtId="14" fontId="0" fillId="34" borderId="12" xfId="0" applyNumberFormat="1" applyFill="1" applyBorder="1" applyAlignment="1" applyProtection="1">
      <alignment horizontal="center"/>
      <protection hidden="1"/>
    </xf>
    <xf numFmtId="14" fontId="0" fillId="34" borderId="18"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11" xfId="0" applyBorder="1" applyAlignment="1" applyProtection="1">
      <alignment horizontal="center"/>
      <protection hidden="1"/>
    </xf>
    <xf numFmtId="0" fontId="0" fillId="0" borderId="15" xfId="0" applyBorder="1" applyAlignment="1" applyProtection="1">
      <alignment horizontal="center"/>
      <protection hidden="1"/>
    </xf>
    <xf numFmtId="14" fontId="0" fillId="34" borderId="10" xfId="0" applyNumberFormat="1" applyFill="1" applyBorder="1" applyAlignment="1" applyProtection="1">
      <alignment horizontal="center"/>
      <protection hidden="1"/>
    </xf>
    <xf numFmtId="14" fontId="0" fillId="34" borderId="19" xfId="0" applyNumberFormat="1" applyFill="1" applyBorder="1" applyAlignment="1" applyProtection="1">
      <alignment horizontal="center"/>
      <protection hidden="1"/>
    </xf>
    <xf numFmtId="0" fontId="0" fillId="0" borderId="41" xfId="0" applyFill="1" applyBorder="1" applyAlignment="1" applyProtection="1">
      <alignment horizontal="center"/>
      <protection hidden="1"/>
    </xf>
    <xf numFmtId="0" fontId="5" fillId="0" borderId="11" xfId="0" applyFont="1" applyBorder="1" applyAlignment="1" applyProtection="1">
      <alignment horizontal="center"/>
      <protection hidden="1"/>
    </xf>
    <xf numFmtId="0" fontId="6" fillId="0" borderId="0" xfId="0" applyFont="1" applyAlignment="1" applyProtection="1">
      <alignment horizontal="right"/>
      <protection hidden="1"/>
    </xf>
    <xf numFmtId="0" fontId="6" fillId="34" borderId="0" xfId="0" applyFont="1" applyFill="1" applyAlignment="1" applyProtection="1">
      <alignment horizontal="left"/>
      <protection hidden="1"/>
    </xf>
    <xf numFmtId="0" fontId="56" fillId="0" borderId="0" xfId="52" applyAlignment="1" applyProtection="1">
      <alignment horizontal="center"/>
      <protection hidden="1"/>
    </xf>
    <xf numFmtId="0" fontId="6" fillId="0" borderId="0" xfId="0" applyFont="1" applyFill="1" applyAlignment="1" applyProtection="1">
      <alignment horizontal="left"/>
      <protection hidden="1"/>
    </xf>
    <xf numFmtId="0" fontId="8" fillId="0" borderId="11" xfId="0" applyFont="1" applyBorder="1" applyAlignment="1" applyProtection="1">
      <alignment horizontal="center"/>
      <protection hidden="1"/>
    </xf>
    <xf numFmtId="14" fontId="6" fillId="34" borderId="0" xfId="0" applyNumberFormat="1" applyFont="1" applyFill="1" applyAlignment="1" applyProtection="1">
      <alignment horizontal="left"/>
      <protection hidden="1"/>
    </xf>
    <xf numFmtId="0" fontId="5" fillId="0" borderId="54" xfId="0" applyFont="1" applyFill="1" applyBorder="1" applyAlignment="1" applyProtection="1">
      <alignment horizontal="center" wrapText="1"/>
      <protection hidden="1"/>
    </xf>
    <xf numFmtId="0" fontId="5" fillId="0" borderId="61" xfId="0" applyFont="1" applyBorder="1" applyAlignment="1" applyProtection="1">
      <alignment horizontal="center"/>
      <protection hidden="1"/>
    </xf>
    <xf numFmtId="0" fontId="5" fillId="0" borderId="62" xfId="0" applyFont="1" applyBorder="1" applyAlignment="1" applyProtection="1">
      <alignment horizontal="center"/>
      <protection hidden="1"/>
    </xf>
    <xf numFmtId="0" fontId="5" fillId="0" borderId="14" xfId="0" applyFont="1" applyBorder="1" applyAlignment="1" applyProtection="1">
      <alignment horizontal="center"/>
      <protection hidden="1"/>
    </xf>
    <xf numFmtId="0" fontId="6" fillId="0" borderId="0" xfId="0" applyFont="1" applyFill="1" applyAlignment="1" applyProtection="1">
      <alignment horizontal="center"/>
      <protection hidden="1"/>
    </xf>
    <xf numFmtId="0" fontId="6" fillId="0" borderId="57" xfId="0" applyFont="1" applyBorder="1" applyAlignment="1" applyProtection="1">
      <alignment horizontal="right"/>
      <protection hidden="1"/>
    </xf>
    <xf numFmtId="0" fontId="6" fillId="0" borderId="51" xfId="0" applyFont="1" applyBorder="1" applyAlignment="1" applyProtection="1">
      <alignment horizontal="right"/>
      <protection hidden="1"/>
    </xf>
    <xf numFmtId="0" fontId="6" fillId="0" borderId="54" xfId="0" applyFont="1" applyBorder="1" applyAlignment="1" applyProtection="1">
      <alignment horizontal="right"/>
      <protection hidden="1"/>
    </xf>
    <xf numFmtId="0" fontId="6" fillId="0" borderId="0" xfId="0" applyFont="1" applyBorder="1" applyAlignment="1" applyProtection="1">
      <alignment horizontal="right"/>
      <protection hidden="1"/>
    </xf>
    <xf numFmtId="0" fontId="6" fillId="0" borderId="51" xfId="0" applyFont="1" applyFill="1" applyBorder="1" applyAlignment="1" applyProtection="1">
      <alignment horizontal="left"/>
      <protection hidden="1"/>
    </xf>
    <xf numFmtId="0" fontId="6" fillId="34" borderId="0" xfId="0" applyFont="1" applyFill="1" applyBorder="1" applyAlignment="1" applyProtection="1">
      <alignment horizontal="left"/>
      <protection hidden="1"/>
    </xf>
    <xf numFmtId="0" fontId="0" fillId="0" borderId="54" xfId="0" applyBorder="1" applyAlignment="1" applyProtection="1">
      <alignment horizontal="right"/>
      <protection hidden="1"/>
    </xf>
    <xf numFmtId="0" fontId="0" fillId="0" borderId="0" xfId="0" applyBorder="1" applyAlignment="1" applyProtection="1">
      <alignment horizontal="right"/>
      <protection hidden="1"/>
    </xf>
    <xf numFmtId="14" fontId="6" fillId="34" borderId="0" xfId="0" applyNumberFormat="1" applyFont="1" applyFill="1" applyBorder="1" applyAlignment="1" applyProtection="1">
      <alignment horizontal="left"/>
      <protection hidden="1"/>
    </xf>
    <xf numFmtId="0" fontId="62" fillId="0" borderId="57" xfId="0" applyFont="1" applyBorder="1" applyAlignment="1" applyProtection="1">
      <alignment horizontal="center"/>
      <protection hidden="1"/>
    </xf>
    <xf numFmtId="0" fontId="62" fillId="0" borderId="51" xfId="0" applyFont="1" applyBorder="1" applyAlignment="1" applyProtection="1">
      <alignment horizontal="center"/>
      <protection hidden="1"/>
    </xf>
    <xf numFmtId="0" fontId="62" fillId="0" borderId="52" xfId="0" applyFont="1" applyBorder="1" applyAlignment="1" applyProtection="1">
      <alignment horizontal="center"/>
      <protection hidden="1"/>
    </xf>
    <xf numFmtId="0" fontId="64" fillId="0" borderId="54" xfId="0" applyFont="1" applyBorder="1" applyAlignment="1" applyProtection="1">
      <alignment horizontal="center"/>
      <protection hidden="1"/>
    </xf>
    <xf numFmtId="0" fontId="64" fillId="0" borderId="0" xfId="0" applyFont="1" applyBorder="1" applyAlignment="1" applyProtection="1">
      <alignment horizontal="center"/>
      <protection hidden="1"/>
    </xf>
    <xf numFmtId="0" fontId="64" fillId="0" borderId="53" xfId="0" applyFont="1" applyBorder="1" applyAlignment="1" applyProtection="1">
      <alignment horizontal="center"/>
      <protection hidden="1"/>
    </xf>
    <xf numFmtId="0" fontId="6" fillId="0" borderId="0" xfId="0" applyFont="1" applyFill="1" applyBorder="1" applyAlignment="1" applyProtection="1">
      <alignment horizontal="left"/>
      <protection hidden="1"/>
    </xf>
    <xf numFmtId="0" fontId="64" fillId="0" borderId="51" xfId="0" applyFont="1" applyBorder="1" applyAlignment="1" applyProtection="1">
      <alignment horizontal="center"/>
      <protection hidden="1"/>
    </xf>
    <xf numFmtId="0" fontId="6" fillId="34" borderId="51" xfId="0" applyFont="1" applyFill="1" applyBorder="1" applyAlignment="1" applyProtection="1">
      <alignment horizontal="left"/>
      <protection hidden="1"/>
    </xf>
    <xf numFmtId="166" fontId="6" fillId="34" borderId="0" xfId="0" applyNumberFormat="1" applyFont="1" applyFill="1" applyBorder="1" applyAlignment="1" applyProtection="1">
      <alignment horizontal="left"/>
      <protection hidden="1"/>
    </xf>
    <xf numFmtId="0" fontId="56" fillId="0" borderId="0" xfId="52" applyBorder="1" applyAlignment="1" applyProtection="1">
      <alignment horizontal="center"/>
      <protection hidden="1"/>
    </xf>
    <xf numFmtId="0" fontId="6" fillId="0" borderId="51"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0" fillId="0" borderId="54" xfId="0" applyBorder="1" applyAlignment="1" applyProtection="1">
      <alignment horizontal="left"/>
      <protection hidden="1"/>
    </xf>
    <xf numFmtId="0" fontId="0" fillId="0" borderId="0" xfId="0" applyBorder="1" applyAlignment="1" applyProtection="1">
      <alignment horizontal="left"/>
      <protection hidden="1"/>
    </xf>
    <xf numFmtId="0" fontId="65" fillId="0" borderId="54" xfId="0" applyFont="1" applyBorder="1" applyAlignment="1" applyProtection="1">
      <alignment horizontal="right"/>
      <protection hidden="1"/>
    </xf>
    <xf numFmtId="0" fontId="65" fillId="0" borderId="0" xfId="0" applyFont="1" applyBorder="1" applyAlignment="1" applyProtection="1">
      <alignment horizontal="right"/>
      <protection hidden="1"/>
    </xf>
    <xf numFmtId="0" fontId="6" fillId="0" borderId="57" xfId="0" applyFont="1" applyBorder="1" applyAlignment="1" applyProtection="1">
      <alignment horizontal="center"/>
      <protection hidden="1"/>
    </xf>
    <xf numFmtId="0" fontId="6" fillId="0" borderId="54" xfId="0" applyFont="1" applyBorder="1" applyAlignment="1" applyProtection="1">
      <alignment horizontal="center"/>
      <protection hidden="1"/>
    </xf>
    <xf numFmtId="0" fontId="65" fillId="0" borderId="54" xfId="0" applyFont="1" applyBorder="1" applyAlignment="1" applyProtection="1">
      <alignment horizontal="center"/>
      <protection hidden="1"/>
    </xf>
    <xf numFmtId="0" fontId="65" fillId="0" borderId="0" xfId="0" applyFont="1" applyBorder="1" applyAlignment="1" applyProtection="1">
      <alignment horizontal="center"/>
      <protection hidden="1"/>
    </xf>
    <xf numFmtId="0" fontId="0" fillId="0" borderId="0" xfId="0" applyBorder="1" applyAlignment="1" applyProtection="1" quotePrefix="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4">
    <dxf>
      <font>
        <color indexed="9"/>
      </font>
    </dxf>
    <dxf>
      <font>
        <b/>
        <i val="0"/>
        <u val="single"/>
        <color indexed="10"/>
      </font>
    </dxf>
    <dxf>
      <font>
        <color indexed="9"/>
      </font>
    </dxf>
    <dxf>
      <font>
        <b/>
        <i val="0"/>
        <u val="single"/>
        <color indexed="10"/>
      </font>
    </dxf>
    <dxf>
      <font>
        <color indexed="9"/>
      </font>
    </dxf>
    <dxf>
      <font>
        <b/>
        <i val="0"/>
        <u val="single"/>
        <color indexed="10"/>
      </font>
    </dxf>
    <dxf>
      <font>
        <color indexed="9"/>
      </font>
    </dxf>
    <dxf>
      <font>
        <b/>
        <i val="0"/>
        <u val="single"/>
        <color indexed="10"/>
      </font>
    </dxf>
    <dxf>
      <font>
        <color indexed="9"/>
      </font>
    </dxf>
    <dxf>
      <font>
        <b/>
        <i val="0"/>
        <u val="single"/>
        <color indexed="10"/>
      </font>
    </dxf>
    <dxf>
      <font>
        <color indexed="9"/>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color indexed="9"/>
      </font>
    </dxf>
    <dxf>
      <font>
        <b/>
        <i val="0"/>
        <u val="single"/>
        <color indexed="10"/>
      </font>
    </dxf>
    <dxf>
      <font>
        <color indexed="9"/>
      </font>
    </dxf>
    <dxf>
      <font>
        <b/>
        <i val="0"/>
        <u val="single"/>
        <color indexed="10"/>
      </font>
    </dxf>
    <dxf>
      <font>
        <color indexed="9"/>
      </font>
    </dxf>
    <dxf>
      <font>
        <b/>
        <i val="0"/>
        <u val="single"/>
        <color indexed="10"/>
      </font>
    </dxf>
    <dxf>
      <font>
        <color indexed="9"/>
      </font>
    </dxf>
    <dxf>
      <font>
        <b/>
        <i val="0"/>
        <u val="single"/>
        <color indexed="10"/>
      </font>
    </dxf>
    <dxf>
      <font>
        <color indexed="9"/>
      </font>
    </dxf>
    <dxf>
      <font>
        <b/>
        <i val="0"/>
        <u val="single"/>
        <color indexed="10"/>
      </font>
    </dxf>
    <dxf>
      <font>
        <b/>
        <i val="0"/>
        <u val="single"/>
        <color indexed="10"/>
      </font>
    </dxf>
    <dxf>
      <font>
        <color indexed="9"/>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dxf>
      <font>
        <color indexed="9"/>
      </font>
    </dxf>
    <dxf/>
    <dxf>
      <font>
        <color indexed="9"/>
      </font>
    </dxf>
    <dxf/>
    <dxf>
      <font>
        <color indexed="9"/>
      </font>
    </dxf>
    <dxf/>
    <dxf>
      <font>
        <color indexed="9"/>
      </font>
    </dxf>
    <dxf>
      <font>
        <b/>
        <i val="0"/>
        <u val="single"/>
        <color indexed="10"/>
      </font>
    </dxf>
    <dxf>
      <font>
        <color indexed="9"/>
      </font>
    </dxf>
    <dxf>
      <font>
        <color rgb="FFFFFFFF"/>
      </font>
      <border/>
    </dxf>
    <dxf>
      <font>
        <b/>
        <i val="0"/>
        <u val="single"/>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Calc'!$B$31:$B$34</c:f>
              <c:numCache/>
            </c:numRef>
          </c:xVal>
          <c:yVal>
            <c:numRef>
              <c:f>'IDC_ODC Calc'!$C$31:$C$34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Calc'!$B$31:$B$34</c:f>
              <c:numCache/>
            </c:numRef>
          </c:xVal>
          <c:yVal>
            <c:numRef>
              <c:f>'IDC_ODC Calc'!$D$31:$D$34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Calc'!$B$31:$B$34</c:f>
              <c:numCache/>
            </c:numRef>
          </c:xVal>
          <c:yVal>
            <c:numRef>
              <c:f>'IDC_ODC Calc'!$E$31:$E$34</c:f>
              <c:numCache/>
            </c:numRef>
          </c:yVal>
          <c:smooth val="1"/>
        </c:ser>
        <c:axId val="51132978"/>
        <c:axId val="57543619"/>
      </c:scatterChart>
      <c:valAx>
        <c:axId val="511329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7543619"/>
        <c:crosses val="autoZero"/>
        <c:crossBetween val="midCat"/>
        <c:dispUnits/>
      </c:valAx>
      <c:valAx>
        <c:axId val="5754361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51132978"/>
        <c:crosses val="autoZero"/>
        <c:crossBetween val="midCat"/>
        <c:dispUnits/>
      </c:valAx>
      <c:spPr>
        <a:solidFill>
          <a:srgbClr val="FFFFFF"/>
        </a:solidFill>
        <a:ln w="3175">
          <a:noFill/>
        </a:ln>
      </c:spPr>
    </c:plotArea>
    <c:legend>
      <c:legendPos val="r"/>
      <c:layout>
        <c:manualLayout>
          <c:xMode val="edge"/>
          <c:yMode val="edge"/>
          <c:x val="0.788"/>
          <c:y val="0.427"/>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Calc'!$B$191:$B$194</c:f>
              <c:numCache/>
            </c:numRef>
          </c:xVal>
          <c:yVal>
            <c:numRef>
              <c:f>'IDC_ODC Calc'!$C$191:$C$194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Calc'!$B$191:$B$194</c:f>
              <c:numCache/>
            </c:numRef>
          </c:xVal>
          <c:yVal>
            <c:numRef>
              <c:f>'IDC_ODC Calc'!$D$191:$D$194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Calc'!$B$191:$B$194</c:f>
              <c:numCache/>
            </c:numRef>
          </c:xVal>
          <c:yVal>
            <c:numRef>
              <c:f>'IDC_ODC Calc'!$E$191:$E$194</c:f>
              <c:numCache/>
            </c:numRef>
          </c:yVal>
          <c:smooth val="1"/>
        </c:ser>
        <c:axId val="63072172"/>
        <c:axId val="30778637"/>
      </c:scatterChart>
      <c:valAx>
        <c:axId val="630721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30778637"/>
        <c:crosses val="autoZero"/>
        <c:crossBetween val="midCat"/>
        <c:dispUnits/>
      </c:valAx>
      <c:valAx>
        <c:axId val="3077863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63072172"/>
        <c:crosses val="autoZero"/>
        <c:crossBetween val="midCat"/>
        <c:dispUnits/>
      </c:valAx>
      <c:spPr>
        <a:solidFill>
          <a:srgbClr val="FFFFFF"/>
        </a:solidFill>
        <a:ln w="3175">
          <a:noFill/>
        </a:ln>
      </c:spPr>
    </c:plotArea>
    <c:legend>
      <c:legendPos val="r"/>
      <c:layout>
        <c:manualLayout>
          <c:xMode val="edge"/>
          <c:yMode val="edge"/>
          <c:x val="0.77575"/>
          <c:y val="0.430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Calc'!$B$211:$B$214</c:f>
              <c:numCache/>
            </c:numRef>
          </c:xVal>
          <c:yVal>
            <c:numRef>
              <c:f>'IDC_ODC Calc'!$C$211:$C$214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Calc'!$B$211:$B$214</c:f>
              <c:numCache/>
            </c:numRef>
          </c:xVal>
          <c:yVal>
            <c:numRef>
              <c:f>'IDC_ODC Calc'!$D$211:$D$214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Calc'!$B$211:$B$214</c:f>
              <c:numCache/>
            </c:numRef>
          </c:xVal>
          <c:yVal>
            <c:numRef>
              <c:f>'IDC_ODC Calc'!$E$211:$E$214</c:f>
              <c:numCache/>
            </c:numRef>
          </c:yVal>
          <c:smooth val="1"/>
        </c:ser>
        <c:axId val="8572278"/>
        <c:axId val="10041639"/>
      </c:scatterChart>
      <c:valAx>
        <c:axId val="85722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0041639"/>
        <c:crosses val="autoZero"/>
        <c:crossBetween val="midCat"/>
        <c:dispUnits/>
      </c:valAx>
      <c:valAx>
        <c:axId val="1004163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8572278"/>
        <c:crosses val="autoZero"/>
        <c:crossBetween val="midCat"/>
        <c:dispUnits/>
      </c:valAx>
      <c:spPr>
        <a:solidFill>
          <a:srgbClr val="FFFFFF"/>
        </a:solidFill>
        <a:ln w="3175">
          <a:noFill/>
        </a:ln>
      </c:spPr>
    </c:plotArea>
    <c:legend>
      <c:legendPos val="r"/>
      <c:layout>
        <c:manualLayout>
          <c:xMode val="edge"/>
          <c:yMode val="edge"/>
          <c:x val="0.77575"/>
          <c:y val="0.4757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Calc'!$B$231:$B$234</c:f>
              <c:numCache/>
            </c:numRef>
          </c:xVal>
          <c:yVal>
            <c:numRef>
              <c:f>'IDC_ODC Calc'!$C$231:$C$234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Calc'!$B$231:$B$234</c:f>
              <c:numCache/>
            </c:numRef>
          </c:xVal>
          <c:yVal>
            <c:numRef>
              <c:f>'IDC_ODC Calc'!$D$231:$D$234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Calc'!$B$231:$B$234</c:f>
              <c:numCache/>
            </c:numRef>
          </c:xVal>
          <c:yVal>
            <c:numRef>
              <c:f>'IDC_ODC Calc'!$E$231:$E$234</c:f>
              <c:numCache/>
            </c:numRef>
          </c:yVal>
          <c:smooth val="1"/>
        </c:ser>
        <c:axId val="23265888"/>
        <c:axId val="8066401"/>
      </c:scatterChart>
      <c:valAx>
        <c:axId val="232658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8066401"/>
        <c:crosses val="autoZero"/>
        <c:crossBetween val="midCat"/>
        <c:dispUnits/>
      </c:valAx>
      <c:valAx>
        <c:axId val="806640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23265888"/>
        <c:crosses val="autoZero"/>
        <c:crossBetween val="midCat"/>
        <c:dispUnits/>
      </c:valAx>
      <c:spPr>
        <a:solidFill>
          <a:srgbClr val="FFFFFF"/>
        </a:solidFill>
        <a:ln w="3175">
          <a:noFill/>
        </a:ln>
      </c:spPr>
    </c:plotArea>
    <c:legend>
      <c:legendPos val="r"/>
      <c:layout>
        <c:manualLayout>
          <c:xMode val="edge"/>
          <c:yMode val="edge"/>
          <c:x val="0.77575"/>
          <c:y val="0.430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Linear Regression</a:t>
            </a:r>
          </a:p>
        </c:rich>
      </c:tx>
      <c:layout>
        <c:manualLayout>
          <c:xMode val="factor"/>
          <c:yMode val="factor"/>
          <c:x val="-0.10825"/>
          <c:y val="-0.00375"/>
        </c:manualLayout>
      </c:layout>
      <c:spPr>
        <a:noFill/>
        <a:ln w="3175">
          <a:noFill/>
        </a:ln>
      </c:spPr>
    </c:title>
    <c:plotArea>
      <c:layout>
        <c:manualLayout>
          <c:xMode val="edge"/>
          <c:yMode val="edge"/>
          <c:x val="0.06525"/>
          <c:y val="0.144"/>
          <c:w val="0.63425"/>
          <c:h val="0.74825"/>
        </c:manualLayout>
      </c:layout>
      <c:scatterChart>
        <c:scatterStyle val="lineMarker"/>
        <c:varyColors val="0"/>
        <c:ser>
          <c:idx val="0"/>
          <c:order val="0"/>
          <c:tx>
            <c:strRef>
              <c:f>'RLS Calc (1)'!$L$2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spPr>
                <a:noFill/>
                <a:ln w="3175">
                  <a:noFill/>
                </a:ln>
              </c:spPr>
            </c:trendlineLbl>
          </c:trendline>
          <c:xVal>
            <c:numRef>
              <c:f>'RLS Calc (1)'!$C$15:$C$24</c:f>
              <c:numCache/>
            </c:numRef>
          </c:xVal>
          <c:yVal>
            <c:numRef>
              <c:f>'RLS Calc (1)'!$D$15:$D$24</c:f>
              <c:numCache/>
            </c:numRef>
          </c:yVal>
          <c:smooth val="0"/>
        </c:ser>
        <c:axId val="5488746"/>
        <c:axId val="49398715"/>
      </c:scatterChart>
      <c:valAx>
        <c:axId val="54887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Concentration</a:t>
                </a:r>
              </a:p>
            </c:rich>
          </c:tx>
          <c:layout>
            <c:manualLayout>
              <c:xMode val="factor"/>
              <c:yMode val="factor"/>
              <c:x val="-0.01275"/>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398715"/>
        <c:crosses val="autoZero"/>
        <c:crossBetween val="midCat"/>
        <c:dispUnits/>
      </c:valAx>
      <c:valAx>
        <c:axId val="4939871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Response</a:t>
                </a:r>
              </a:p>
            </c:rich>
          </c:tx>
          <c:layout>
            <c:manualLayout>
              <c:xMode val="factor"/>
              <c:yMode val="factor"/>
              <c:x val="-0.01"/>
              <c:y val="0.001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5488746"/>
        <c:crosses val="autoZero"/>
        <c:crossBetween val="midCat"/>
        <c:dispUnits/>
      </c:valAx>
      <c:spPr>
        <a:solidFill>
          <a:srgbClr val="FFFFFF"/>
        </a:solidFill>
        <a:ln w="3175">
          <a:noFill/>
        </a:ln>
      </c:spPr>
    </c:plotArea>
    <c:legend>
      <c:legendPos val="r"/>
      <c:layout>
        <c:manualLayout>
          <c:xMode val="edge"/>
          <c:yMode val="edge"/>
          <c:x val="0.71975"/>
          <c:y val="0.456"/>
          <c:w val="0.26125"/>
          <c:h val="0.1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Linear Regression</a:t>
            </a:r>
          </a:p>
        </c:rich>
      </c:tx>
      <c:layout>
        <c:manualLayout>
          <c:xMode val="factor"/>
          <c:yMode val="factor"/>
          <c:x val="-0.087"/>
          <c:y val="-0.019"/>
        </c:manualLayout>
      </c:layout>
      <c:spPr>
        <a:noFill/>
        <a:ln w="3175">
          <a:noFill/>
        </a:ln>
      </c:spPr>
    </c:title>
    <c:plotArea>
      <c:layout>
        <c:manualLayout>
          <c:xMode val="edge"/>
          <c:yMode val="edge"/>
          <c:x val="0.06525"/>
          <c:y val="0.149"/>
          <c:w val="0.63425"/>
          <c:h val="0.74575"/>
        </c:manualLayout>
      </c:layout>
      <c:scatterChart>
        <c:scatterStyle val="lineMarker"/>
        <c:varyColors val="0"/>
        <c:ser>
          <c:idx val="0"/>
          <c:order val="0"/>
          <c:tx>
            <c:strRef>
              <c:f>'RLS Calc (2)'!$L$2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spPr>
                <a:noFill/>
                <a:ln w="3175">
                  <a:noFill/>
                </a:ln>
              </c:spPr>
            </c:trendlineLbl>
          </c:trendline>
          <c:xVal>
            <c:numRef>
              <c:f>'RLS Calc (2)'!$C$15:$C$24</c:f>
              <c:numCache/>
            </c:numRef>
          </c:xVal>
          <c:yVal>
            <c:numRef>
              <c:f>'RLS Calc (2)'!$D$15:$D$24</c:f>
              <c:numCache/>
            </c:numRef>
          </c:yVal>
          <c:smooth val="0"/>
        </c:ser>
        <c:axId val="41935252"/>
        <c:axId val="41872949"/>
      </c:scatterChart>
      <c:valAx>
        <c:axId val="4193525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Concentration</a:t>
                </a:r>
              </a:p>
            </c:rich>
          </c:tx>
          <c:layout>
            <c:manualLayout>
              <c:xMode val="factor"/>
              <c:yMode val="factor"/>
              <c:x val="-0.01275"/>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872949"/>
        <c:crosses val="autoZero"/>
        <c:crossBetween val="midCat"/>
        <c:dispUnits/>
      </c:valAx>
      <c:valAx>
        <c:axId val="4187294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Response</a:t>
                </a:r>
              </a:p>
            </c:rich>
          </c:tx>
          <c:layout>
            <c:manualLayout>
              <c:xMode val="factor"/>
              <c:yMode val="factor"/>
              <c:x val="-0.01"/>
              <c:y val="0"/>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41935252"/>
        <c:crosses val="autoZero"/>
        <c:crossBetween val="midCat"/>
        <c:dispUnits/>
      </c:valAx>
      <c:spPr>
        <a:solidFill>
          <a:srgbClr val="FFFFFF"/>
        </a:solidFill>
        <a:ln w="3175">
          <a:noFill/>
        </a:ln>
      </c:spPr>
    </c:plotArea>
    <c:legend>
      <c:legendPos val="r"/>
      <c:layout>
        <c:manualLayout>
          <c:xMode val="edge"/>
          <c:yMode val="edge"/>
          <c:x val="0.72175"/>
          <c:y val="0.45425"/>
          <c:w val="0.26125"/>
          <c:h val="0.17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Linear Regression</a:t>
            </a:r>
          </a:p>
        </c:rich>
      </c:tx>
      <c:layout>
        <c:manualLayout>
          <c:xMode val="factor"/>
          <c:yMode val="factor"/>
          <c:x val="-0.1125"/>
          <c:y val="-0.00375"/>
        </c:manualLayout>
      </c:layout>
      <c:spPr>
        <a:noFill/>
        <a:ln w="3175">
          <a:noFill/>
        </a:ln>
      </c:spPr>
    </c:title>
    <c:plotArea>
      <c:layout>
        <c:manualLayout>
          <c:xMode val="edge"/>
          <c:yMode val="edge"/>
          <c:x val="0.06525"/>
          <c:y val="0.14925"/>
          <c:w val="0.63425"/>
          <c:h val="0.74575"/>
        </c:manualLayout>
      </c:layout>
      <c:scatterChart>
        <c:scatterStyle val="lineMarker"/>
        <c:varyColors val="0"/>
        <c:ser>
          <c:idx val="0"/>
          <c:order val="0"/>
          <c:tx>
            <c:strRef>
              <c:f>'RLS Calc (3)'!$L$2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spPr>
                <a:noFill/>
                <a:ln w="3175">
                  <a:noFill/>
                </a:ln>
              </c:spPr>
            </c:trendlineLbl>
          </c:trendline>
          <c:xVal>
            <c:numRef>
              <c:f>'RLS Calc (3)'!$C$15:$C$24</c:f>
              <c:numCache/>
            </c:numRef>
          </c:xVal>
          <c:yVal>
            <c:numRef>
              <c:f>'RLS Calc (3)'!$D$15:$D$24</c:f>
              <c:numCache/>
            </c:numRef>
          </c:yVal>
          <c:smooth val="0"/>
        </c:ser>
        <c:axId val="41312222"/>
        <c:axId val="36265679"/>
      </c:scatterChart>
      <c:valAx>
        <c:axId val="413122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Concentration</a:t>
                </a:r>
              </a:p>
            </c:rich>
          </c:tx>
          <c:layout>
            <c:manualLayout>
              <c:xMode val="factor"/>
              <c:yMode val="factor"/>
              <c:x val="-0.01425"/>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265679"/>
        <c:crosses val="autoZero"/>
        <c:crossBetween val="midCat"/>
        <c:dispUnits/>
      </c:valAx>
      <c:valAx>
        <c:axId val="3626567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Response</a:t>
                </a:r>
              </a:p>
            </c:rich>
          </c:tx>
          <c:layout>
            <c:manualLayout>
              <c:xMode val="factor"/>
              <c:yMode val="factor"/>
              <c:x val="-0.01"/>
              <c:y val="0"/>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41312222"/>
        <c:crosses val="autoZero"/>
        <c:crossBetween val="midCat"/>
        <c:dispUnits/>
      </c:valAx>
      <c:spPr>
        <a:solidFill>
          <a:srgbClr val="FFFFFF"/>
        </a:solidFill>
        <a:ln w="3175">
          <a:noFill/>
        </a:ln>
      </c:spPr>
    </c:plotArea>
    <c:legend>
      <c:legendPos val="r"/>
      <c:layout>
        <c:manualLayout>
          <c:xMode val="edge"/>
          <c:yMode val="edge"/>
          <c:x val="0.71975"/>
          <c:y val="0.45375"/>
          <c:w val="0.26125"/>
          <c:h val="0.18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Linear Regression</a:t>
            </a:r>
          </a:p>
        </c:rich>
      </c:tx>
      <c:layout>
        <c:manualLayout>
          <c:xMode val="factor"/>
          <c:yMode val="factor"/>
          <c:x val="-0.104"/>
          <c:y val="0.00375"/>
        </c:manualLayout>
      </c:layout>
      <c:spPr>
        <a:noFill/>
        <a:ln w="3175">
          <a:noFill/>
        </a:ln>
      </c:spPr>
    </c:title>
    <c:plotArea>
      <c:layout>
        <c:manualLayout>
          <c:xMode val="edge"/>
          <c:yMode val="edge"/>
          <c:x val="0.06525"/>
          <c:y val="0.144"/>
          <c:w val="0.63425"/>
          <c:h val="0.74825"/>
        </c:manualLayout>
      </c:layout>
      <c:scatterChart>
        <c:scatterStyle val="lineMarker"/>
        <c:varyColors val="0"/>
        <c:ser>
          <c:idx val="0"/>
          <c:order val="0"/>
          <c:tx>
            <c:strRef>
              <c:f>'RLS Calc (4)'!$L$2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spPr>
                <a:noFill/>
                <a:ln w="3175">
                  <a:noFill/>
                </a:ln>
              </c:spPr>
            </c:trendlineLbl>
          </c:trendline>
          <c:xVal>
            <c:numRef>
              <c:f>'RLS Calc (4)'!$C$15:$C$24</c:f>
              <c:numCache/>
            </c:numRef>
          </c:xVal>
          <c:yVal>
            <c:numRef>
              <c:f>'RLS Calc (4)'!$D$15:$D$24</c:f>
              <c:numCache/>
            </c:numRef>
          </c:yVal>
          <c:smooth val="0"/>
        </c:ser>
        <c:axId val="57955656"/>
        <c:axId val="51838857"/>
      </c:scatterChart>
      <c:valAx>
        <c:axId val="579556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Concentration</a:t>
                </a:r>
              </a:p>
            </c:rich>
          </c:tx>
          <c:layout>
            <c:manualLayout>
              <c:xMode val="factor"/>
              <c:yMode val="factor"/>
              <c:x val="-0.01275"/>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838857"/>
        <c:crosses val="autoZero"/>
        <c:crossBetween val="midCat"/>
        <c:dispUnits/>
      </c:valAx>
      <c:valAx>
        <c:axId val="5183885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Response</a:t>
                </a:r>
              </a:p>
            </c:rich>
          </c:tx>
          <c:layout>
            <c:manualLayout>
              <c:xMode val="factor"/>
              <c:yMode val="factor"/>
              <c:x val="-0.01"/>
              <c:y val="0.001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57955656"/>
        <c:crosses val="autoZero"/>
        <c:crossBetween val="midCat"/>
        <c:dispUnits/>
      </c:valAx>
      <c:spPr>
        <a:solidFill>
          <a:srgbClr val="FFFFFF"/>
        </a:solidFill>
        <a:ln w="3175">
          <a:noFill/>
        </a:ln>
      </c:spPr>
    </c:plotArea>
    <c:legend>
      <c:legendPos val="r"/>
      <c:layout>
        <c:manualLayout>
          <c:xMode val="edge"/>
          <c:yMode val="edge"/>
          <c:x val="0.71975"/>
          <c:y val="0.456"/>
          <c:w val="0.26125"/>
          <c:h val="0.1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Linear Regression</a:t>
            </a:r>
          </a:p>
        </c:rich>
      </c:tx>
      <c:layout>
        <c:manualLayout>
          <c:xMode val="factor"/>
          <c:yMode val="factor"/>
          <c:x val="-0.09975"/>
          <c:y val="0.00375"/>
        </c:manualLayout>
      </c:layout>
      <c:spPr>
        <a:noFill/>
        <a:ln w="3175">
          <a:noFill/>
        </a:ln>
      </c:spPr>
    </c:title>
    <c:plotArea>
      <c:layout>
        <c:manualLayout>
          <c:xMode val="edge"/>
          <c:yMode val="edge"/>
          <c:x val="0.06525"/>
          <c:y val="0.14875"/>
          <c:w val="0.63425"/>
          <c:h val="0.7465"/>
        </c:manualLayout>
      </c:layout>
      <c:scatterChart>
        <c:scatterStyle val="lineMarker"/>
        <c:varyColors val="0"/>
        <c:ser>
          <c:idx val="0"/>
          <c:order val="0"/>
          <c:tx>
            <c:strRef>
              <c:f>'RLS Calc (5)'!$L$2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spPr>
                <a:noFill/>
                <a:ln w="3175">
                  <a:noFill/>
                </a:ln>
              </c:spPr>
            </c:trendlineLbl>
          </c:trendline>
          <c:xVal>
            <c:numRef>
              <c:f>'RLS Calc (5)'!$C$15:$C$24</c:f>
              <c:numCache/>
            </c:numRef>
          </c:xVal>
          <c:yVal>
            <c:numRef>
              <c:f>'RLS Calc (5)'!$D$15:$D$24</c:f>
              <c:numCache/>
            </c:numRef>
          </c:yVal>
          <c:smooth val="0"/>
        </c:ser>
        <c:axId val="63896530"/>
        <c:axId val="38197859"/>
      </c:scatterChart>
      <c:valAx>
        <c:axId val="638965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Concentration</a:t>
                </a:r>
              </a:p>
            </c:rich>
          </c:tx>
          <c:layout>
            <c:manualLayout>
              <c:xMode val="factor"/>
              <c:yMode val="factor"/>
              <c:x val="-0.01275"/>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197859"/>
        <c:crosses val="autoZero"/>
        <c:crossBetween val="midCat"/>
        <c:dispUnits/>
      </c:valAx>
      <c:valAx>
        <c:axId val="3819785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Response</a:t>
                </a:r>
              </a:p>
            </c:rich>
          </c:tx>
          <c:layout>
            <c:manualLayout>
              <c:xMode val="factor"/>
              <c:yMode val="factor"/>
              <c:x val="-0.01"/>
              <c:y val="0.001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63896530"/>
        <c:crosses val="autoZero"/>
        <c:crossBetween val="midCat"/>
        <c:dispUnits/>
      </c:valAx>
      <c:spPr>
        <a:solidFill>
          <a:srgbClr val="FFFFFF"/>
        </a:solidFill>
        <a:ln w="3175">
          <a:noFill/>
        </a:ln>
      </c:spPr>
    </c:plotArea>
    <c:legend>
      <c:legendPos val="r"/>
      <c:layout>
        <c:manualLayout>
          <c:xMode val="edge"/>
          <c:yMode val="edge"/>
          <c:x val="0.71975"/>
          <c:y val="0.456"/>
          <c:w val="0.26125"/>
          <c:h val="0.1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75"/>
        </c:manualLayout>
      </c:layout>
      <c:spPr>
        <a:noFill/>
        <a:ln w="3175">
          <a:noFill/>
        </a:ln>
      </c:spPr>
    </c:title>
    <c:plotArea>
      <c:layout>
        <c:manualLayout>
          <c:xMode val="edge"/>
          <c:yMode val="edge"/>
          <c:x val="0.0625"/>
          <c:y val="0.143"/>
          <c:w val="0.71225"/>
          <c:h val="0.76"/>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Calc'!$B$251:$B$254</c:f>
              <c:numCache/>
            </c:numRef>
          </c:xVal>
          <c:yVal>
            <c:numRef>
              <c:f>'IDC_ODC Calc'!$C$251:$C$254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Calc'!$B$251:$B$254</c:f>
              <c:numCache/>
            </c:numRef>
          </c:xVal>
          <c:yVal>
            <c:numRef>
              <c:f>'IDC_ODC Calc'!$D$251:$D$254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Calc'!$B$251:$B$254</c:f>
              <c:numCache/>
            </c:numRef>
          </c:xVal>
          <c:yVal>
            <c:numRef>
              <c:f>'IDC_ODC Calc'!$E$251:$E$254</c:f>
              <c:numCache/>
            </c:numRef>
          </c:yVal>
          <c:smooth val="1"/>
        </c:ser>
        <c:axId val="48130524"/>
        <c:axId val="30521533"/>
      </c:scatterChart>
      <c:valAx>
        <c:axId val="481305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9"/>
              <c:y val="0.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30521533"/>
        <c:crosses val="autoZero"/>
        <c:crossBetween val="midCat"/>
        <c:dispUnits/>
      </c:valAx>
      <c:valAx>
        <c:axId val="3052153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275"/>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48130524"/>
        <c:crosses val="autoZero"/>
        <c:crossBetween val="midCat"/>
        <c:dispUnits/>
      </c:valAx>
      <c:spPr>
        <a:solidFill>
          <a:srgbClr val="FFFFFF"/>
        </a:solidFill>
        <a:ln w="3175">
          <a:noFill/>
        </a:ln>
      </c:spPr>
    </c:plotArea>
    <c:legend>
      <c:legendPos val="r"/>
      <c:layout>
        <c:manualLayout>
          <c:xMode val="edge"/>
          <c:yMode val="edge"/>
          <c:x val="0.77525"/>
          <c:y val="0.423"/>
          <c:w val="0.18825"/>
          <c:h val="0.25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Calc'!$B$51:$B$54</c:f>
              <c:numCache/>
            </c:numRef>
          </c:xVal>
          <c:yVal>
            <c:numRef>
              <c:f>'IDC_ODC Calc'!$C$51:$C$54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Calc'!$B$51:$B$54</c:f>
              <c:numCache/>
            </c:numRef>
          </c:xVal>
          <c:yVal>
            <c:numRef>
              <c:f>'IDC_ODC Calc'!$D$51:$D$54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Calc'!$B$51:$B$54</c:f>
              <c:numCache/>
            </c:numRef>
          </c:xVal>
          <c:yVal>
            <c:numRef>
              <c:f>'IDC_ODC Calc'!$E$51:$E$54</c:f>
              <c:numCache/>
            </c:numRef>
          </c:yVal>
          <c:smooth val="1"/>
        </c:ser>
        <c:axId val="6258342"/>
        <c:axId val="56325079"/>
      </c:scatterChart>
      <c:valAx>
        <c:axId val="62583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0" sourceLinked="0"/>
        <c:majorTickMark val="none"/>
        <c:minorTickMark val="none"/>
        <c:tickLblPos val="nextTo"/>
        <c:spPr>
          <a:ln w="3175">
            <a:solidFill>
              <a:srgbClr val="808080"/>
            </a:solidFill>
          </a:ln>
        </c:spPr>
        <c:crossAx val="56325079"/>
        <c:crosses val="autoZero"/>
        <c:crossBetween val="midCat"/>
        <c:dispUnits/>
        <c:minorUnit val="1"/>
      </c:valAx>
      <c:valAx>
        <c:axId val="5632507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6258342"/>
        <c:crosses val="autoZero"/>
        <c:crossBetween val="midCat"/>
        <c:dispUnits/>
      </c:valAx>
      <c:spPr>
        <a:solidFill>
          <a:srgbClr val="FFFFFF"/>
        </a:solidFill>
        <a:ln w="3175">
          <a:noFill/>
        </a:ln>
      </c:spPr>
    </c:plotArea>
    <c:legend>
      <c:legendPos val="r"/>
      <c:layout>
        <c:manualLayout>
          <c:xMode val="edge"/>
          <c:yMode val="edge"/>
          <c:x val="0.77375"/>
          <c:y val="0.430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Calc'!$B$71:$B$74</c:f>
              <c:numCache/>
            </c:numRef>
          </c:xVal>
          <c:yVal>
            <c:numRef>
              <c:f>'IDC_ODC Calc'!$C$71:$C$74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Calc'!$B$71:$B$74</c:f>
              <c:numCache/>
            </c:numRef>
          </c:xVal>
          <c:yVal>
            <c:numRef>
              <c:f>'IDC_ODC Calc'!$D$71:$D$74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Calc'!$B$71:$B$74</c:f>
              <c:numCache/>
            </c:numRef>
          </c:xVal>
          <c:yVal>
            <c:numRef>
              <c:f>'IDC_ODC Calc'!$E$71:$E$74</c:f>
              <c:numCache/>
            </c:numRef>
          </c:yVal>
          <c:smooth val="1"/>
        </c:ser>
        <c:axId val="37163664"/>
        <c:axId val="66037521"/>
      </c:scatterChart>
      <c:valAx>
        <c:axId val="371636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6037521"/>
        <c:crosses val="autoZero"/>
        <c:crossBetween val="midCat"/>
        <c:dispUnits/>
      </c:valAx>
      <c:valAx>
        <c:axId val="6603752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37163664"/>
        <c:crosses val="autoZero"/>
        <c:crossBetween val="midCat"/>
        <c:dispUnits/>
      </c:valAx>
      <c:spPr>
        <a:solidFill>
          <a:srgbClr val="FFFFFF"/>
        </a:solidFill>
        <a:ln w="3175">
          <a:noFill/>
        </a:ln>
      </c:spPr>
    </c:plotArea>
    <c:legend>
      <c:legendPos val="r"/>
      <c:layout>
        <c:manualLayout>
          <c:xMode val="edge"/>
          <c:yMode val="edge"/>
          <c:x val="0.77575"/>
          <c:y val="0.430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Calc'!$B$91:$B$94</c:f>
              <c:numCache/>
            </c:numRef>
          </c:xVal>
          <c:yVal>
            <c:numRef>
              <c:f>'IDC_ODC Calc'!$C$91:$C$94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Calc'!$B$91:$B$94</c:f>
              <c:numCache/>
            </c:numRef>
          </c:xVal>
          <c:yVal>
            <c:numRef>
              <c:f>'IDC_ODC Calc'!$D$91:$D$94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Calc'!$B$91:$B$94</c:f>
              <c:numCache/>
            </c:numRef>
          </c:xVal>
          <c:yVal>
            <c:numRef>
              <c:f>'IDC_ODC Calc'!$E$91:$E$94</c:f>
              <c:numCache/>
            </c:numRef>
          </c:yVal>
          <c:smooth val="1"/>
        </c:ser>
        <c:axId val="57466778"/>
        <c:axId val="47438955"/>
      </c:scatterChart>
      <c:valAx>
        <c:axId val="574667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7438955"/>
        <c:crosses val="autoZero"/>
        <c:crossBetween val="midCat"/>
        <c:dispUnits/>
      </c:valAx>
      <c:valAx>
        <c:axId val="4743895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57466778"/>
        <c:crosses val="autoZero"/>
        <c:crossBetween val="midCat"/>
        <c:dispUnits/>
      </c:valAx>
      <c:spPr>
        <a:solidFill>
          <a:srgbClr val="FFFFFF"/>
        </a:solidFill>
        <a:ln w="3175">
          <a:noFill/>
        </a:ln>
      </c:spPr>
    </c:plotArea>
    <c:legend>
      <c:legendPos val="r"/>
      <c:layout>
        <c:manualLayout>
          <c:xMode val="edge"/>
          <c:yMode val="edge"/>
          <c:x val="0.78175"/>
          <c:y val="0.430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Calc'!$B$111:$B$114</c:f>
              <c:numCache/>
            </c:numRef>
          </c:xVal>
          <c:yVal>
            <c:numRef>
              <c:f>'IDC_ODC Calc'!$C$111:$C$114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Calc'!$B$111:$B$114</c:f>
              <c:numCache/>
            </c:numRef>
          </c:xVal>
          <c:yVal>
            <c:numRef>
              <c:f>'IDC_ODC Calc'!$D$111:$D$114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Calc'!$B$111:$B$114</c:f>
              <c:numCache/>
            </c:numRef>
          </c:xVal>
          <c:yVal>
            <c:numRef>
              <c:f>'IDC_ODC Calc'!$E$111:$E$114</c:f>
              <c:numCache/>
            </c:numRef>
          </c:yVal>
          <c:smooth val="1"/>
        </c:ser>
        <c:axId val="24297412"/>
        <c:axId val="17350117"/>
      </c:scatterChart>
      <c:valAx>
        <c:axId val="242974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7350117"/>
        <c:crosses val="autoZero"/>
        <c:crossBetween val="midCat"/>
        <c:dispUnits/>
      </c:valAx>
      <c:valAx>
        <c:axId val="1735011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24297412"/>
        <c:crosses val="autoZero"/>
        <c:crossBetween val="midCat"/>
        <c:dispUnits/>
      </c:valAx>
      <c:spPr>
        <a:solidFill>
          <a:srgbClr val="FFFFFF"/>
        </a:solidFill>
        <a:ln w="3175">
          <a:noFill/>
        </a:ln>
      </c:spPr>
    </c:plotArea>
    <c:legend>
      <c:legendPos val="r"/>
      <c:layout>
        <c:manualLayout>
          <c:xMode val="edge"/>
          <c:yMode val="edge"/>
          <c:x val="0.77575"/>
          <c:y val="0.4757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Calc'!$B$131:$B$134</c:f>
              <c:numCache/>
            </c:numRef>
          </c:xVal>
          <c:yVal>
            <c:numRef>
              <c:f>'IDC_ODC Calc'!$C$131:$C$134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Calc'!$B$131:$B$134</c:f>
              <c:numCache/>
            </c:numRef>
          </c:xVal>
          <c:yVal>
            <c:numRef>
              <c:f>'IDC_ODC Calc'!$D$131:$D$134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Calc'!$B$131:$B$134</c:f>
              <c:numCache/>
            </c:numRef>
          </c:xVal>
          <c:yVal>
            <c:numRef>
              <c:f>'IDC_ODC Calc'!$E$131:$E$134</c:f>
              <c:numCache/>
            </c:numRef>
          </c:yVal>
          <c:smooth val="1"/>
        </c:ser>
        <c:axId val="21933326"/>
        <c:axId val="63182207"/>
      </c:scatterChart>
      <c:valAx>
        <c:axId val="219333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3182207"/>
        <c:crosses val="autoZero"/>
        <c:crossBetween val="midCat"/>
        <c:dispUnits/>
      </c:valAx>
      <c:valAx>
        <c:axId val="6318220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21933326"/>
        <c:crosses val="autoZero"/>
        <c:crossBetween val="midCat"/>
        <c:dispUnits/>
      </c:valAx>
      <c:spPr>
        <a:solidFill>
          <a:srgbClr val="FFFFFF"/>
        </a:solidFill>
        <a:ln w="3175">
          <a:noFill/>
        </a:ln>
      </c:spPr>
    </c:plotArea>
    <c:legend>
      <c:legendPos val="r"/>
      <c:layout>
        <c:manualLayout>
          <c:xMode val="edge"/>
          <c:yMode val="edge"/>
          <c:x val="0.77575"/>
          <c:y val="0.430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Calc'!$B$151:$B$154</c:f>
              <c:numCache/>
            </c:numRef>
          </c:xVal>
          <c:yVal>
            <c:numRef>
              <c:f>'IDC_ODC Calc'!$C$151:$C$154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Calc'!$B$151:$B$154</c:f>
              <c:numCache/>
            </c:numRef>
          </c:xVal>
          <c:yVal>
            <c:numRef>
              <c:f>'IDC_ODC Calc'!$D$151:$D$154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Calc'!$B$151:$B$154</c:f>
              <c:numCache/>
            </c:numRef>
          </c:xVal>
          <c:yVal>
            <c:numRef>
              <c:f>'IDC_ODC Calc'!$E$151:$E$154</c:f>
              <c:numCache/>
            </c:numRef>
          </c:yVal>
          <c:smooth val="1"/>
        </c:ser>
        <c:axId val="31768952"/>
        <c:axId val="17485113"/>
      </c:scatterChart>
      <c:valAx>
        <c:axId val="3176895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7485113"/>
        <c:crosses val="autoZero"/>
        <c:crossBetween val="midCat"/>
        <c:dispUnits/>
      </c:valAx>
      <c:valAx>
        <c:axId val="1748511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31768952"/>
        <c:crosses val="autoZero"/>
        <c:crossBetween val="midCat"/>
        <c:dispUnits/>
      </c:valAx>
      <c:spPr>
        <a:solidFill>
          <a:srgbClr val="FFFFFF"/>
        </a:solidFill>
        <a:ln w="3175">
          <a:noFill/>
        </a:ln>
      </c:spPr>
    </c:plotArea>
    <c:legend>
      <c:legendPos val="r"/>
      <c:layout>
        <c:manualLayout>
          <c:xMode val="edge"/>
          <c:yMode val="edge"/>
          <c:x val="0.77575"/>
          <c:y val="0.430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Calc'!$B$171:$B$174</c:f>
              <c:numCache/>
            </c:numRef>
          </c:xVal>
          <c:yVal>
            <c:numRef>
              <c:f>'IDC_ODC Calc'!$C$171:$C$174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Calc'!$B$171:$B$174</c:f>
              <c:numCache/>
            </c:numRef>
          </c:xVal>
          <c:yVal>
            <c:numRef>
              <c:f>'IDC_ODC Calc'!$D$171:$D$174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Calc'!$B$171:$B$174</c:f>
              <c:numCache/>
            </c:numRef>
          </c:xVal>
          <c:yVal>
            <c:numRef>
              <c:f>'IDC_ODC Calc'!$E$171:$E$174</c:f>
              <c:numCache/>
            </c:numRef>
          </c:yVal>
          <c:smooth val="1"/>
        </c:ser>
        <c:axId val="23148290"/>
        <c:axId val="7008019"/>
      </c:scatterChart>
      <c:valAx>
        <c:axId val="231482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7008019"/>
        <c:crosses val="autoZero"/>
        <c:crossBetween val="midCat"/>
        <c:dispUnits/>
      </c:valAx>
      <c:valAx>
        <c:axId val="700801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23148290"/>
        <c:crosses val="autoZero"/>
        <c:crossBetween val="midCat"/>
        <c:dispUnits/>
      </c:valAx>
      <c:spPr>
        <a:solidFill>
          <a:srgbClr val="FFFFFF"/>
        </a:solidFill>
        <a:ln w="3175">
          <a:noFill/>
        </a:ln>
      </c:spPr>
    </c:plotArea>
    <c:legend>
      <c:legendPos val="r"/>
      <c:layout>
        <c:manualLayout>
          <c:xMode val="edge"/>
          <c:yMode val="edge"/>
          <c:x val="0.77575"/>
          <c:y val="0.430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8.xml.rels><?xml version="1.0" encoding="utf-8" standalone="yes"?><Relationships xmlns="http://schemas.openxmlformats.org/package/2006/relationships"><Relationship Id="rId1" Type="http://schemas.openxmlformats.org/officeDocument/2006/relationships/image" Target="http://www.access.gpo.gov/ecfr/graphics/ec15no91.208.gif" TargetMode="External" /><Relationship Id="rId2" Type="http://schemas.openxmlformats.org/officeDocument/2006/relationships/image" Target="http://www.access.gpo.gov/ecfr/graphics/ec15no91.209.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27</xdr:row>
      <xdr:rowOff>38100</xdr:rowOff>
    </xdr:from>
    <xdr:to>
      <xdr:col>13</xdr:col>
      <xdr:colOff>400050</xdr:colOff>
      <xdr:row>42</xdr:row>
      <xdr:rowOff>0</xdr:rowOff>
    </xdr:to>
    <xdr:graphicFrame>
      <xdr:nvGraphicFramePr>
        <xdr:cNvPr id="1" name="Chart 1"/>
        <xdr:cNvGraphicFramePr/>
      </xdr:nvGraphicFramePr>
      <xdr:xfrm>
        <a:off x="4524375" y="5429250"/>
        <a:ext cx="4800600" cy="2828925"/>
      </xdr:xfrm>
      <a:graphic>
        <a:graphicData uri="http://schemas.openxmlformats.org/drawingml/2006/chart">
          <c:chart xmlns:c="http://schemas.openxmlformats.org/drawingml/2006/chart" r:id="rId1"/>
        </a:graphicData>
      </a:graphic>
    </xdr:graphicFrame>
    <xdr:clientData/>
  </xdr:twoCellAnchor>
  <xdr:twoCellAnchor>
    <xdr:from>
      <xdr:col>5</xdr:col>
      <xdr:colOff>657225</xdr:colOff>
      <xdr:row>247</xdr:row>
      <xdr:rowOff>0</xdr:rowOff>
    </xdr:from>
    <xdr:to>
      <xdr:col>13</xdr:col>
      <xdr:colOff>381000</xdr:colOff>
      <xdr:row>261</xdr:row>
      <xdr:rowOff>66675</xdr:rowOff>
    </xdr:to>
    <xdr:graphicFrame>
      <xdr:nvGraphicFramePr>
        <xdr:cNvPr id="2" name="Chart 2"/>
        <xdr:cNvGraphicFramePr/>
      </xdr:nvGraphicFramePr>
      <xdr:xfrm>
        <a:off x="4514850" y="47510700"/>
        <a:ext cx="4791075" cy="27432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47</xdr:row>
      <xdr:rowOff>0</xdr:rowOff>
    </xdr:from>
    <xdr:to>
      <xdr:col>13</xdr:col>
      <xdr:colOff>390525</xdr:colOff>
      <xdr:row>61</xdr:row>
      <xdr:rowOff>152400</xdr:rowOff>
    </xdr:to>
    <xdr:graphicFrame>
      <xdr:nvGraphicFramePr>
        <xdr:cNvPr id="3" name="Chart 3"/>
        <xdr:cNvGraphicFramePr/>
      </xdr:nvGraphicFramePr>
      <xdr:xfrm>
        <a:off x="4514850" y="9220200"/>
        <a:ext cx="4800600" cy="28289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67</xdr:row>
      <xdr:rowOff>0</xdr:rowOff>
    </xdr:from>
    <xdr:to>
      <xdr:col>13</xdr:col>
      <xdr:colOff>390525</xdr:colOff>
      <xdr:row>81</xdr:row>
      <xdr:rowOff>152400</xdr:rowOff>
    </xdr:to>
    <xdr:graphicFrame>
      <xdr:nvGraphicFramePr>
        <xdr:cNvPr id="4" name="Chart 4"/>
        <xdr:cNvGraphicFramePr/>
      </xdr:nvGraphicFramePr>
      <xdr:xfrm>
        <a:off x="4514850" y="13049250"/>
        <a:ext cx="4800600" cy="282892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87</xdr:row>
      <xdr:rowOff>0</xdr:rowOff>
    </xdr:from>
    <xdr:to>
      <xdr:col>13</xdr:col>
      <xdr:colOff>390525</xdr:colOff>
      <xdr:row>101</xdr:row>
      <xdr:rowOff>152400</xdr:rowOff>
    </xdr:to>
    <xdr:graphicFrame>
      <xdr:nvGraphicFramePr>
        <xdr:cNvPr id="5" name="Chart 5"/>
        <xdr:cNvGraphicFramePr/>
      </xdr:nvGraphicFramePr>
      <xdr:xfrm>
        <a:off x="4514850" y="16878300"/>
        <a:ext cx="4800600" cy="2828925"/>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107</xdr:row>
      <xdr:rowOff>0</xdr:rowOff>
    </xdr:from>
    <xdr:to>
      <xdr:col>13</xdr:col>
      <xdr:colOff>390525</xdr:colOff>
      <xdr:row>121</xdr:row>
      <xdr:rowOff>152400</xdr:rowOff>
    </xdr:to>
    <xdr:graphicFrame>
      <xdr:nvGraphicFramePr>
        <xdr:cNvPr id="6" name="Chart 6"/>
        <xdr:cNvGraphicFramePr/>
      </xdr:nvGraphicFramePr>
      <xdr:xfrm>
        <a:off x="4514850" y="20707350"/>
        <a:ext cx="4800600" cy="2828925"/>
      </xdr:xfrm>
      <a:graphic>
        <a:graphicData uri="http://schemas.openxmlformats.org/drawingml/2006/chart">
          <c:chart xmlns:c="http://schemas.openxmlformats.org/drawingml/2006/chart" r:id="rId6"/>
        </a:graphicData>
      </a:graphic>
    </xdr:graphicFrame>
    <xdr:clientData/>
  </xdr:twoCellAnchor>
  <xdr:twoCellAnchor>
    <xdr:from>
      <xdr:col>6</xdr:col>
      <xdr:colOff>0</xdr:colOff>
      <xdr:row>127</xdr:row>
      <xdr:rowOff>0</xdr:rowOff>
    </xdr:from>
    <xdr:to>
      <xdr:col>13</xdr:col>
      <xdr:colOff>390525</xdr:colOff>
      <xdr:row>141</xdr:row>
      <xdr:rowOff>152400</xdr:rowOff>
    </xdr:to>
    <xdr:graphicFrame>
      <xdr:nvGraphicFramePr>
        <xdr:cNvPr id="7" name="Chart 7"/>
        <xdr:cNvGraphicFramePr/>
      </xdr:nvGraphicFramePr>
      <xdr:xfrm>
        <a:off x="4514850" y="24536400"/>
        <a:ext cx="4800600" cy="282892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147</xdr:row>
      <xdr:rowOff>0</xdr:rowOff>
    </xdr:from>
    <xdr:to>
      <xdr:col>13</xdr:col>
      <xdr:colOff>390525</xdr:colOff>
      <xdr:row>161</xdr:row>
      <xdr:rowOff>152400</xdr:rowOff>
    </xdr:to>
    <xdr:graphicFrame>
      <xdr:nvGraphicFramePr>
        <xdr:cNvPr id="8" name="Chart 8"/>
        <xdr:cNvGraphicFramePr/>
      </xdr:nvGraphicFramePr>
      <xdr:xfrm>
        <a:off x="4514850" y="28365450"/>
        <a:ext cx="4800600" cy="2828925"/>
      </xdr:xfrm>
      <a:graphic>
        <a:graphicData uri="http://schemas.openxmlformats.org/drawingml/2006/chart">
          <c:chart xmlns:c="http://schemas.openxmlformats.org/drawingml/2006/chart" r:id="rId8"/>
        </a:graphicData>
      </a:graphic>
    </xdr:graphicFrame>
    <xdr:clientData/>
  </xdr:twoCellAnchor>
  <xdr:twoCellAnchor>
    <xdr:from>
      <xdr:col>6</xdr:col>
      <xdr:colOff>0</xdr:colOff>
      <xdr:row>167</xdr:row>
      <xdr:rowOff>0</xdr:rowOff>
    </xdr:from>
    <xdr:to>
      <xdr:col>13</xdr:col>
      <xdr:colOff>390525</xdr:colOff>
      <xdr:row>181</xdr:row>
      <xdr:rowOff>152400</xdr:rowOff>
    </xdr:to>
    <xdr:graphicFrame>
      <xdr:nvGraphicFramePr>
        <xdr:cNvPr id="9" name="Chart 9"/>
        <xdr:cNvGraphicFramePr/>
      </xdr:nvGraphicFramePr>
      <xdr:xfrm>
        <a:off x="4514850" y="32194500"/>
        <a:ext cx="4800600" cy="2828925"/>
      </xdr:xfrm>
      <a:graphic>
        <a:graphicData uri="http://schemas.openxmlformats.org/drawingml/2006/chart">
          <c:chart xmlns:c="http://schemas.openxmlformats.org/drawingml/2006/chart" r:id="rId9"/>
        </a:graphicData>
      </a:graphic>
    </xdr:graphicFrame>
    <xdr:clientData/>
  </xdr:twoCellAnchor>
  <xdr:twoCellAnchor>
    <xdr:from>
      <xdr:col>6</xdr:col>
      <xdr:colOff>0</xdr:colOff>
      <xdr:row>187</xdr:row>
      <xdr:rowOff>0</xdr:rowOff>
    </xdr:from>
    <xdr:to>
      <xdr:col>13</xdr:col>
      <xdr:colOff>390525</xdr:colOff>
      <xdr:row>201</xdr:row>
      <xdr:rowOff>152400</xdr:rowOff>
    </xdr:to>
    <xdr:graphicFrame>
      <xdr:nvGraphicFramePr>
        <xdr:cNvPr id="10" name="Chart 10"/>
        <xdr:cNvGraphicFramePr/>
      </xdr:nvGraphicFramePr>
      <xdr:xfrm>
        <a:off x="4514850" y="36023550"/>
        <a:ext cx="4800600" cy="2828925"/>
      </xdr:xfrm>
      <a:graphic>
        <a:graphicData uri="http://schemas.openxmlformats.org/drawingml/2006/chart">
          <c:chart xmlns:c="http://schemas.openxmlformats.org/drawingml/2006/chart" r:id="rId10"/>
        </a:graphicData>
      </a:graphic>
    </xdr:graphicFrame>
    <xdr:clientData/>
  </xdr:twoCellAnchor>
  <xdr:twoCellAnchor>
    <xdr:from>
      <xdr:col>6</xdr:col>
      <xdr:colOff>0</xdr:colOff>
      <xdr:row>207</xdr:row>
      <xdr:rowOff>0</xdr:rowOff>
    </xdr:from>
    <xdr:to>
      <xdr:col>13</xdr:col>
      <xdr:colOff>390525</xdr:colOff>
      <xdr:row>221</xdr:row>
      <xdr:rowOff>152400</xdr:rowOff>
    </xdr:to>
    <xdr:graphicFrame>
      <xdr:nvGraphicFramePr>
        <xdr:cNvPr id="11" name="Chart 11"/>
        <xdr:cNvGraphicFramePr/>
      </xdr:nvGraphicFramePr>
      <xdr:xfrm>
        <a:off x="4514850" y="39852600"/>
        <a:ext cx="4800600" cy="2828925"/>
      </xdr:xfrm>
      <a:graphic>
        <a:graphicData uri="http://schemas.openxmlformats.org/drawingml/2006/chart">
          <c:chart xmlns:c="http://schemas.openxmlformats.org/drawingml/2006/chart" r:id="rId11"/>
        </a:graphicData>
      </a:graphic>
    </xdr:graphicFrame>
    <xdr:clientData/>
  </xdr:twoCellAnchor>
  <xdr:twoCellAnchor>
    <xdr:from>
      <xdr:col>6</xdr:col>
      <xdr:colOff>0</xdr:colOff>
      <xdr:row>227</xdr:row>
      <xdr:rowOff>0</xdr:rowOff>
    </xdr:from>
    <xdr:to>
      <xdr:col>13</xdr:col>
      <xdr:colOff>390525</xdr:colOff>
      <xdr:row>241</xdr:row>
      <xdr:rowOff>152400</xdr:rowOff>
    </xdr:to>
    <xdr:graphicFrame>
      <xdr:nvGraphicFramePr>
        <xdr:cNvPr id="12" name="Chart 12"/>
        <xdr:cNvGraphicFramePr/>
      </xdr:nvGraphicFramePr>
      <xdr:xfrm>
        <a:off x="4514850" y="43681650"/>
        <a:ext cx="4800600" cy="2828925"/>
      </xdr:xfrm>
      <a:graphic>
        <a:graphicData uri="http://schemas.openxmlformats.org/drawingml/2006/chart">
          <c:chart xmlns:c="http://schemas.openxmlformats.org/drawingml/2006/chart" r:id="rId1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561975</xdr:colOff>
      <xdr:row>24</xdr:row>
      <xdr:rowOff>19050</xdr:rowOff>
    </xdr:from>
    <xdr:to>
      <xdr:col>14</xdr:col>
      <xdr:colOff>552450</xdr:colOff>
      <xdr:row>27</xdr:row>
      <xdr:rowOff>19050</xdr:rowOff>
    </xdr:to>
    <xdr:pic>
      <xdr:nvPicPr>
        <xdr:cNvPr id="1" name="Picture 1" descr="http://www.cee.vt.edu/ewr/environmental/teach/smprimer/mdl/mdleq1.gif"/>
        <xdr:cNvPicPr preferRelativeResize="1">
          <a:picLocks noChangeAspect="1"/>
        </xdr:cNvPicPr>
      </xdr:nvPicPr>
      <xdr:blipFill>
        <a:blip r:embed="rId1"/>
        <a:stretch>
          <a:fillRect/>
        </a:stretch>
      </xdr:blipFill>
      <xdr:spPr>
        <a:xfrm>
          <a:off x="9363075" y="4791075"/>
          <a:ext cx="2276475" cy="571500"/>
        </a:xfrm>
        <a:prstGeom prst="rect">
          <a:avLst/>
        </a:prstGeom>
        <a:noFill/>
        <a:ln w="9525" cmpd="sng">
          <a:noFill/>
        </a:ln>
      </xdr:spPr>
    </xdr:pic>
    <xdr:clientData/>
  </xdr:twoCellAnchor>
  <xdr:twoCellAnchor editAs="oneCell">
    <xdr:from>
      <xdr:col>16</xdr:col>
      <xdr:colOff>28575</xdr:colOff>
      <xdr:row>24</xdr:row>
      <xdr:rowOff>152400</xdr:rowOff>
    </xdr:from>
    <xdr:to>
      <xdr:col>17</xdr:col>
      <xdr:colOff>152400</xdr:colOff>
      <xdr:row>26</xdr:row>
      <xdr:rowOff>38100</xdr:rowOff>
    </xdr:to>
    <xdr:pic>
      <xdr:nvPicPr>
        <xdr:cNvPr id="2" name="Picture 2" descr="http://www.cee.vt.edu/ewr/environmental/teach/smprimer/mdl/mdleq3.gif"/>
        <xdr:cNvPicPr preferRelativeResize="1">
          <a:picLocks noChangeAspect="1"/>
        </xdr:cNvPicPr>
      </xdr:nvPicPr>
      <xdr:blipFill>
        <a:blip r:embed="rId2"/>
        <a:stretch>
          <a:fillRect/>
        </a:stretch>
      </xdr:blipFill>
      <xdr:spPr>
        <a:xfrm>
          <a:off x="12334875" y="4924425"/>
          <a:ext cx="733425" cy="266700"/>
        </a:xfrm>
        <a:prstGeom prst="rect">
          <a:avLst/>
        </a:prstGeom>
        <a:noFill/>
        <a:ln w="9525" cmpd="sng">
          <a:noFill/>
        </a:ln>
      </xdr:spPr>
    </xdr:pic>
    <xdr:clientData/>
  </xdr:twoCellAnchor>
  <xdr:twoCellAnchor>
    <xdr:from>
      <xdr:col>13</xdr:col>
      <xdr:colOff>0</xdr:colOff>
      <xdr:row>29</xdr:row>
      <xdr:rowOff>0</xdr:rowOff>
    </xdr:from>
    <xdr:to>
      <xdr:col>16</xdr:col>
      <xdr:colOff>609600</xdr:colOff>
      <xdr:row>34</xdr:row>
      <xdr:rowOff>171450</xdr:rowOff>
    </xdr:to>
    <xdr:sp>
      <xdr:nvSpPr>
        <xdr:cNvPr id="3" name="AutoShape 5"/>
        <xdr:cNvSpPr>
          <a:spLocks noChangeAspect="1"/>
        </xdr:cNvSpPr>
      </xdr:nvSpPr>
      <xdr:spPr>
        <a:xfrm>
          <a:off x="10401300" y="5734050"/>
          <a:ext cx="25146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13</xdr:row>
      <xdr:rowOff>0</xdr:rowOff>
    </xdr:from>
    <xdr:to>
      <xdr:col>21</xdr:col>
      <xdr:colOff>419100</xdr:colOff>
      <xdr:row>26</xdr:row>
      <xdr:rowOff>57150</xdr:rowOff>
    </xdr:to>
    <xdr:graphicFrame>
      <xdr:nvGraphicFramePr>
        <xdr:cNvPr id="1" name="Chart 1"/>
        <xdr:cNvGraphicFramePr/>
      </xdr:nvGraphicFramePr>
      <xdr:xfrm>
        <a:off x="8534400" y="2562225"/>
        <a:ext cx="4572000" cy="2571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13</xdr:row>
      <xdr:rowOff>76200</xdr:rowOff>
    </xdr:from>
    <xdr:to>
      <xdr:col>21</xdr:col>
      <xdr:colOff>457200</xdr:colOff>
      <xdr:row>26</xdr:row>
      <xdr:rowOff>142875</xdr:rowOff>
    </xdr:to>
    <xdr:graphicFrame>
      <xdr:nvGraphicFramePr>
        <xdr:cNvPr id="1" name="Chart 1"/>
        <xdr:cNvGraphicFramePr/>
      </xdr:nvGraphicFramePr>
      <xdr:xfrm>
        <a:off x="8420100" y="2628900"/>
        <a:ext cx="4572000" cy="2581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13</xdr:row>
      <xdr:rowOff>28575</xdr:rowOff>
    </xdr:from>
    <xdr:to>
      <xdr:col>21</xdr:col>
      <xdr:colOff>447675</xdr:colOff>
      <xdr:row>26</xdr:row>
      <xdr:rowOff>76200</xdr:rowOff>
    </xdr:to>
    <xdr:graphicFrame>
      <xdr:nvGraphicFramePr>
        <xdr:cNvPr id="1" name="Chart 1"/>
        <xdr:cNvGraphicFramePr/>
      </xdr:nvGraphicFramePr>
      <xdr:xfrm>
        <a:off x="8410575" y="2581275"/>
        <a:ext cx="4572000" cy="25622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13</xdr:row>
      <xdr:rowOff>114300</xdr:rowOff>
    </xdr:from>
    <xdr:to>
      <xdr:col>21</xdr:col>
      <xdr:colOff>485775</xdr:colOff>
      <xdr:row>26</xdr:row>
      <xdr:rowOff>171450</xdr:rowOff>
    </xdr:to>
    <xdr:graphicFrame>
      <xdr:nvGraphicFramePr>
        <xdr:cNvPr id="1" name="Chart 1"/>
        <xdr:cNvGraphicFramePr/>
      </xdr:nvGraphicFramePr>
      <xdr:xfrm>
        <a:off x="8448675" y="2667000"/>
        <a:ext cx="4572000" cy="2571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13</xdr:row>
      <xdr:rowOff>47625</xdr:rowOff>
    </xdr:from>
    <xdr:to>
      <xdr:col>21</xdr:col>
      <xdr:colOff>447675</xdr:colOff>
      <xdr:row>26</xdr:row>
      <xdr:rowOff>104775</xdr:rowOff>
    </xdr:to>
    <xdr:graphicFrame>
      <xdr:nvGraphicFramePr>
        <xdr:cNvPr id="1" name="Chart 1"/>
        <xdr:cNvGraphicFramePr/>
      </xdr:nvGraphicFramePr>
      <xdr:xfrm>
        <a:off x="8410575" y="2600325"/>
        <a:ext cx="4572000" cy="2571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0</xdr:rowOff>
    </xdr:from>
    <xdr:to>
      <xdr:col>3</xdr:col>
      <xdr:colOff>590550</xdr:colOff>
      <xdr:row>62</xdr:row>
      <xdr:rowOff>152400</xdr:rowOff>
    </xdr:to>
    <xdr:pic>
      <xdr:nvPicPr>
        <xdr:cNvPr id="1" name="Picture 2" descr="http://www.access.gpo.gov/ecfr/graphics/ec15no91.208.gif"/>
        <xdr:cNvPicPr preferRelativeResize="1">
          <a:picLocks noChangeAspect="1"/>
        </xdr:cNvPicPr>
      </xdr:nvPicPr>
      <xdr:blipFill>
        <a:blip r:link="rId1"/>
        <a:stretch>
          <a:fillRect/>
        </a:stretch>
      </xdr:blipFill>
      <xdr:spPr>
        <a:xfrm>
          <a:off x="0" y="10858500"/>
          <a:ext cx="2419350" cy="1104900"/>
        </a:xfrm>
        <a:prstGeom prst="rect">
          <a:avLst/>
        </a:prstGeom>
        <a:noFill/>
        <a:ln w="9525" cmpd="sng">
          <a:noFill/>
        </a:ln>
      </xdr:spPr>
    </xdr:pic>
    <xdr:clientData/>
  </xdr:twoCellAnchor>
  <xdr:twoCellAnchor>
    <xdr:from>
      <xdr:col>0</xdr:col>
      <xdr:colOff>0</xdr:colOff>
      <xdr:row>94</xdr:row>
      <xdr:rowOff>0</xdr:rowOff>
    </xdr:from>
    <xdr:to>
      <xdr:col>2</xdr:col>
      <xdr:colOff>161925</xdr:colOff>
      <xdr:row>97</xdr:row>
      <xdr:rowOff>9525</xdr:rowOff>
    </xdr:to>
    <xdr:pic>
      <xdr:nvPicPr>
        <xdr:cNvPr id="2" name="Picture 1" descr="http://www.access.gpo.gov/ecfr/graphics/ec15no91.209.gif"/>
        <xdr:cNvPicPr preferRelativeResize="1">
          <a:picLocks noChangeAspect="1"/>
        </xdr:cNvPicPr>
      </xdr:nvPicPr>
      <xdr:blipFill>
        <a:blip r:link="rId2"/>
        <a:stretch>
          <a:fillRect/>
        </a:stretch>
      </xdr:blipFill>
      <xdr:spPr>
        <a:xfrm>
          <a:off x="0" y="17907000"/>
          <a:ext cx="13811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ecfr.gpoaccess.gov/cgi/t/text/text-idx?c=ecfr;sid=5c0528401ee866f7a1b5058a50f38784;rgn=div5;view=text;node=40%3A22.0.1.1.1;idno=40;cc=ecfr" TargetMode="External" /><Relationship Id="rId2" Type="http://schemas.openxmlformats.org/officeDocument/2006/relationships/hyperlink" Target="mailto:ecfr@nara.gov" TargetMode="External" /><Relationship Id="rId3" Type="http://schemas.openxmlformats.org/officeDocument/2006/relationships/hyperlink" Target="mailto:webteam@gpo.gov" TargetMode="External" /><Relationship Id="rId4" Type="http://schemas.openxmlformats.org/officeDocument/2006/relationships/hyperlink" Target="http://ecfr.gpoaccess.gov/cgi/t/text/text-idx?sid=5c0528401ee866f7a1b5058a50f38784&amp;c=ecfr&amp;tpl=508Accessibility.tpl" TargetMode="External" /><Relationship Id="rId5"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2"/>
  <sheetViews>
    <sheetView tabSelected="1" zoomScalePageLayoutView="0" workbookViewId="0" topLeftCell="A1">
      <selection activeCell="A27" sqref="A27"/>
    </sheetView>
  </sheetViews>
  <sheetFormatPr defaultColWidth="9.140625" defaultRowHeight="15"/>
  <cols>
    <col min="1" max="1" width="9.7109375" style="0" bestFit="1" customWidth="1"/>
  </cols>
  <sheetData>
    <row r="1" ht="15">
      <c r="A1" t="s">
        <v>59</v>
      </c>
    </row>
    <row r="2" spans="1:10" ht="15">
      <c r="A2" t="s">
        <v>61</v>
      </c>
      <c r="J2" s="136"/>
    </row>
    <row r="3" spans="1:10" ht="15">
      <c r="A3" s="3">
        <v>40800</v>
      </c>
      <c r="J3" s="136"/>
    </row>
    <row r="5" ht="15">
      <c r="A5" t="s">
        <v>60</v>
      </c>
    </row>
    <row r="6" ht="15">
      <c r="A6" t="s">
        <v>62</v>
      </c>
    </row>
    <row r="7" ht="15">
      <c r="A7" t="s">
        <v>63</v>
      </c>
    </row>
    <row r="8" ht="15">
      <c r="A8" t="s">
        <v>64</v>
      </c>
    </row>
    <row r="9" ht="15">
      <c r="A9" t="s">
        <v>65</v>
      </c>
    </row>
    <row r="11" spans="1:3" ht="15">
      <c r="A11" s="308" t="s">
        <v>10</v>
      </c>
      <c r="B11" s="308"/>
      <c r="C11" s="308"/>
    </row>
    <row r="12" spans="1:3" ht="15">
      <c r="A12" s="149" t="s">
        <v>265</v>
      </c>
      <c r="B12" s="148"/>
      <c r="C12" s="148"/>
    </row>
    <row r="13" ht="15">
      <c r="A13" t="s">
        <v>266</v>
      </c>
    </row>
    <row r="14" ht="15">
      <c r="A14" t="s">
        <v>210</v>
      </c>
    </row>
    <row r="15" ht="15">
      <c r="A15" t="s">
        <v>211</v>
      </c>
    </row>
    <row r="16" ht="15">
      <c r="A16" t="s">
        <v>269</v>
      </c>
    </row>
    <row r="18" spans="1:3" ht="15">
      <c r="A18" s="309" t="s">
        <v>263</v>
      </c>
      <c r="B18" s="309"/>
      <c r="C18" s="309"/>
    </row>
    <row r="19" ht="15">
      <c r="A19" t="s">
        <v>264</v>
      </c>
    </row>
    <row r="20" ht="15">
      <c r="A20" t="s">
        <v>267</v>
      </c>
    </row>
    <row r="21" ht="15">
      <c r="A21" t="s">
        <v>268</v>
      </c>
    </row>
    <row r="23" spans="1:3" ht="15">
      <c r="A23" s="309" t="s">
        <v>212</v>
      </c>
      <c r="B23" s="309"/>
      <c r="C23" s="309"/>
    </row>
    <row r="24" ht="15">
      <c r="A24" t="s">
        <v>253</v>
      </c>
    </row>
    <row r="25" ht="15">
      <c r="A25" t="s">
        <v>260</v>
      </c>
    </row>
    <row r="26" ht="15">
      <c r="A26" t="s">
        <v>231</v>
      </c>
    </row>
    <row r="27" ht="15">
      <c r="A27" t="s">
        <v>213</v>
      </c>
    </row>
    <row r="28" ht="15">
      <c r="A28" t="s">
        <v>254</v>
      </c>
    </row>
    <row r="29" ht="15">
      <c r="A29" t="s">
        <v>214</v>
      </c>
    </row>
    <row r="30" ht="15">
      <c r="A30" t="s">
        <v>215</v>
      </c>
    </row>
    <row r="31" ht="15">
      <c r="A31" t="s">
        <v>233</v>
      </c>
    </row>
    <row r="32" ht="15">
      <c r="A32" t="s">
        <v>255</v>
      </c>
    </row>
    <row r="34" spans="1:3" ht="15">
      <c r="A34" s="309" t="s">
        <v>216</v>
      </c>
      <c r="B34" s="309"/>
      <c r="C34" s="309"/>
    </row>
    <row r="35" ht="15">
      <c r="A35" t="s">
        <v>253</v>
      </c>
    </row>
    <row r="36" ht="15">
      <c r="A36" t="s">
        <v>228</v>
      </c>
    </row>
    <row r="37" ht="15">
      <c r="A37" t="s">
        <v>256</v>
      </c>
    </row>
    <row r="38" ht="15">
      <c r="A38" t="s">
        <v>238</v>
      </c>
    </row>
    <row r="39" ht="15">
      <c r="A39" t="s">
        <v>217</v>
      </c>
    </row>
    <row r="40" ht="15">
      <c r="A40" t="s">
        <v>218</v>
      </c>
    </row>
    <row r="41" ht="15">
      <c r="A41" t="s">
        <v>230</v>
      </c>
    </row>
    <row r="42" ht="15">
      <c r="A42" t="s">
        <v>219</v>
      </c>
    </row>
    <row r="44" spans="1:3" ht="15">
      <c r="A44" s="310" t="s">
        <v>262</v>
      </c>
      <c r="B44" s="310"/>
      <c r="C44" s="310"/>
    </row>
    <row r="45" ht="15">
      <c r="A45" t="s">
        <v>253</v>
      </c>
    </row>
    <row r="46" ht="15">
      <c r="A46" t="s">
        <v>231</v>
      </c>
    </row>
    <row r="47" ht="15">
      <c r="A47" t="s">
        <v>220</v>
      </c>
    </row>
    <row r="48" ht="15">
      <c r="A48" t="s">
        <v>221</v>
      </c>
    </row>
    <row r="49" ht="15">
      <c r="A49" t="s">
        <v>222</v>
      </c>
    </row>
    <row r="50" ht="15">
      <c r="A50" t="s">
        <v>229</v>
      </c>
    </row>
    <row r="51" ht="15">
      <c r="A51" t="s">
        <v>223</v>
      </c>
    </row>
    <row r="52" ht="15">
      <c r="A52" t="s">
        <v>224</v>
      </c>
    </row>
    <row r="53" ht="15">
      <c r="A53" t="s">
        <v>225</v>
      </c>
    </row>
    <row r="54" ht="15">
      <c r="A54" t="s">
        <v>242</v>
      </c>
    </row>
    <row r="55" ht="15">
      <c r="A55" t="s">
        <v>243</v>
      </c>
    </row>
    <row r="56" ht="15">
      <c r="A56" t="s">
        <v>244</v>
      </c>
    </row>
    <row r="57" ht="15">
      <c r="A57" t="s">
        <v>241</v>
      </c>
    </row>
    <row r="58" ht="15">
      <c r="A58" t="s">
        <v>226</v>
      </c>
    </row>
    <row r="59" ht="15">
      <c r="A59" t="s">
        <v>227</v>
      </c>
    </row>
    <row r="62" ht="15">
      <c r="A62" t="s">
        <v>258</v>
      </c>
    </row>
  </sheetData>
  <sheetProtection password="C601" sheet="1"/>
  <mergeCells count="5">
    <mergeCell ref="A11:C11"/>
    <mergeCell ref="A23:C23"/>
    <mergeCell ref="A34:C34"/>
    <mergeCell ref="A44:C44"/>
    <mergeCell ref="A18:C18"/>
  </mergeCells>
  <hyperlinks>
    <hyperlink ref="A23" location="'IDC_ODC Calc'!A1" display="IDC_ODC Calc Instructions"/>
    <hyperlink ref="A34" location="'MDL Calc'!A1" display="MDL Calc Instructions"/>
    <hyperlink ref="A44" location="'RLS Calc (1)'!A1" display="RLS Calc"/>
    <hyperlink ref="A18:C18" location="Instructions!A1" display="Cover Sheet"/>
  </hyperlinks>
  <printOptions/>
  <pageMargins left="0.7" right="0.7" top="0.75" bottom="0.75" header="0.3" footer="0.3"/>
  <pageSetup horizontalDpi="1200" verticalDpi="1200" orientation="portrait" r:id="rId1"/>
</worksheet>
</file>

<file path=xl/worksheets/sheet10.xml><?xml version="1.0" encoding="utf-8"?>
<worksheet xmlns="http://schemas.openxmlformats.org/spreadsheetml/2006/main" xmlns:r="http://schemas.openxmlformats.org/officeDocument/2006/relationships">
  <dimension ref="B2:V44"/>
  <sheetViews>
    <sheetView zoomScale="75" zoomScaleNormal="75" zoomScalePageLayoutView="0" workbookViewId="0" topLeftCell="A1">
      <selection activeCell="E7" sqref="E7"/>
    </sheetView>
  </sheetViews>
  <sheetFormatPr defaultColWidth="9.140625" defaultRowHeight="15"/>
  <cols>
    <col min="1" max="1" width="3.421875" style="23" customWidth="1"/>
    <col min="2" max="4" width="9.140625" style="23" customWidth="1"/>
    <col min="5" max="7" width="9.8515625" style="23" bestFit="1" customWidth="1"/>
    <col min="8" max="9" width="9.140625" style="23" customWidth="1"/>
    <col min="10" max="10" width="8.7109375" style="23" bestFit="1" customWidth="1"/>
    <col min="11" max="16384" width="9.140625" style="23" customWidth="1"/>
  </cols>
  <sheetData>
    <row r="1" ht="15.75" thickBot="1"/>
    <row r="2" spans="2:22" ht="15.75">
      <c r="B2" s="376" t="s">
        <v>0</v>
      </c>
      <c r="C2" s="377"/>
      <c r="D2" s="377"/>
      <c r="E2" s="380">
        <f>'Cover Sheet'!B8</f>
        <v>0</v>
      </c>
      <c r="F2" s="380"/>
      <c r="G2" s="380"/>
      <c r="H2" s="170"/>
      <c r="I2" s="396" t="s">
        <v>139</v>
      </c>
      <c r="J2" s="396"/>
      <c r="K2" s="396"/>
      <c r="L2" s="393"/>
      <c r="M2" s="393"/>
      <c r="N2" s="393"/>
      <c r="O2" s="171"/>
      <c r="P2" s="171"/>
      <c r="Q2" s="171"/>
      <c r="R2" s="171"/>
      <c r="S2" s="171"/>
      <c r="T2" s="171"/>
      <c r="U2" s="171"/>
      <c r="V2" s="172"/>
    </row>
    <row r="3" spans="2:22" ht="15.75">
      <c r="B3" s="378" t="s">
        <v>66</v>
      </c>
      <c r="C3" s="379"/>
      <c r="D3" s="379"/>
      <c r="E3" s="381"/>
      <c r="F3" s="381"/>
      <c r="G3" s="381"/>
      <c r="H3" s="173"/>
      <c r="I3" s="397" t="s">
        <v>140</v>
      </c>
      <c r="J3" s="397"/>
      <c r="K3" s="397"/>
      <c r="L3" s="394"/>
      <c r="M3" s="394"/>
      <c r="N3" s="394"/>
      <c r="O3" s="60"/>
      <c r="P3" s="60"/>
      <c r="Q3" s="60"/>
      <c r="R3" s="60"/>
      <c r="S3" s="60"/>
      <c r="T3" s="60"/>
      <c r="U3" s="60"/>
      <c r="V3" s="174"/>
    </row>
    <row r="4" spans="2:22" ht="15.75">
      <c r="B4" s="378" t="s">
        <v>13</v>
      </c>
      <c r="C4" s="379"/>
      <c r="D4" s="379"/>
      <c r="E4" s="384"/>
      <c r="F4" s="384"/>
      <c r="G4" s="384"/>
      <c r="H4" s="173"/>
      <c r="I4" s="397" t="s">
        <v>141</v>
      </c>
      <c r="J4" s="397"/>
      <c r="K4" s="397"/>
      <c r="L4" s="381"/>
      <c r="M4" s="381"/>
      <c r="N4" s="381"/>
      <c r="O4" s="60"/>
      <c r="P4" s="210" t="s">
        <v>56</v>
      </c>
      <c r="Q4" s="60"/>
      <c r="R4" s="60"/>
      <c r="S4" s="60"/>
      <c r="T4" s="60"/>
      <c r="U4" s="60"/>
      <c r="V4" s="174"/>
    </row>
    <row r="5" spans="2:22" ht="15.75">
      <c r="B5" s="378" t="s">
        <v>68</v>
      </c>
      <c r="C5" s="379"/>
      <c r="D5" s="379"/>
      <c r="E5" s="381"/>
      <c r="F5" s="381"/>
      <c r="G5" s="381"/>
      <c r="H5" s="173"/>
      <c r="I5" s="397" t="s">
        <v>239</v>
      </c>
      <c r="J5" s="397"/>
      <c r="K5" s="397"/>
      <c r="L5" s="381"/>
      <c r="M5" s="381"/>
      <c r="N5" s="381"/>
      <c r="O5" s="60"/>
      <c r="P5" s="60"/>
      <c r="Q5" s="60"/>
      <c r="R5" s="60"/>
      <c r="S5" s="60"/>
      <c r="T5" s="60"/>
      <c r="U5" s="60"/>
      <c r="V5" s="174"/>
    </row>
    <row r="6" spans="2:22" ht="15.75">
      <c r="B6" s="400" t="s">
        <v>275</v>
      </c>
      <c r="C6" s="401"/>
      <c r="D6" s="401"/>
      <c r="E6" s="399">
        <f>'Cover Sheet'!H8</f>
        <v>0</v>
      </c>
      <c r="F6" s="399"/>
      <c r="G6" s="399"/>
      <c r="H6" s="60"/>
      <c r="I6" s="60"/>
      <c r="J6" s="60"/>
      <c r="K6" s="60"/>
      <c r="L6" s="60"/>
      <c r="M6" s="60"/>
      <c r="N6" s="60"/>
      <c r="O6" s="60"/>
      <c r="P6" s="395" t="s">
        <v>252</v>
      </c>
      <c r="Q6" s="395"/>
      <c r="R6" s="395"/>
      <c r="S6" s="60"/>
      <c r="T6" s="60"/>
      <c r="U6" s="60"/>
      <c r="V6" s="174"/>
    </row>
    <row r="7" spans="2:22" ht="15">
      <c r="B7" s="179"/>
      <c r="C7" s="60"/>
      <c r="D7" s="60"/>
      <c r="E7" s="60"/>
      <c r="F7" s="60"/>
      <c r="G7" s="60"/>
      <c r="H7" s="60"/>
      <c r="I7" s="60"/>
      <c r="J7" s="60"/>
      <c r="K7" s="60"/>
      <c r="L7" s="60"/>
      <c r="M7" s="60"/>
      <c r="N7" s="60"/>
      <c r="O7" s="60"/>
      <c r="P7" s="207"/>
      <c r="Q7" s="207"/>
      <c r="R7" s="207"/>
      <c r="S7" s="60"/>
      <c r="T7" s="60"/>
      <c r="U7" s="60"/>
      <c r="V7" s="174"/>
    </row>
    <row r="8" spans="2:22" ht="15">
      <c r="B8" s="179"/>
      <c r="C8" s="60"/>
      <c r="D8" s="60"/>
      <c r="E8" s="60"/>
      <c r="F8" s="60"/>
      <c r="G8" s="60"/>
      <c r="H8" s="60"/>
      <c r="I8" s="60"/>
      <c r="J8" s="60"/>
      <c r="K8" s="60"/>
      <c r="L8" s="60"/>
      <c r="M8" s="60"/>
      <c r="N8" s="60"/>
      <c r="O8" s="60"/>
      <c r="P8" s="207"/>
      <c r="Q8" s="207"/>
      <c r="R8" s="207"/>
      <c r="S8" s="60"/>
      <c r="T8" s="60"/>
      <c r="U8" s="60"/>
      <c r="V8" s="174"/>
    </row>
    <row r="9" spans="2:22" ht="15.75" thickBot="1">
      <c r="B9" s="180"/>
      <c r="C9" s="181"/>
      <c r="D9" s="181"/>
      <c r="E9" s="181"/>
      <c r="F9" s="181"/>
      <c r="G9" s="181"/>
      <c r="H9" s="181"/>
      <c r="I9" s="181"/>
      <c r="J9" s="181"/>
      <c r="K9" s="181"/>
      <c r="L9" s="181"/>
      <c r="M9" s="181"/>
      <c r="N9" s="181"/>
      <c r="O9" s="181"/>
      <c r="P9" s="182"/>
      <c r="Q9" s="182"/>
      <c r="R9" s="182"/>
      <c r="S9" s="181"/>
      <c r="T9" s="181"/>
      <c r="U9" s="181"/>
      <c r="V9" s="183"/>
    </row>
    <row r="10" spans="16:18" ht="15.75" thickBot="1">
      <c r="P10" s="203"/>
      <c r="Q10" s="203"/>
      <c r="R10" s="203"/>
    </row>
    <row r="11" spans="2:22" ht="15">
      <c r="B11" s="385" t="s">
        <v>114</v>
      </c>
      <c r="C11" s="386"/>
      <c r="D11" s="386"/>
      <c r="E11" s="387"/>
      <c r="G11" s="185"/>
      <c r="H11" s="386" t="s">
        <v>115</v>
      </c>
      <c r="I11" s="386"/>
      <c r="J11" s="386"/>
      <c r="K11" s="386"/>
      <c r="L11" s="386"/>
      <c r="M11" s="172"/>
      <c r="O11" s="249"/>
      <c r="P11" s="392" t="s">
        <v>273</v>
      </c>
      <c r="Q11" s="392"/>
      <c r="R11" s="392"/>
      <c r="S11" s="392"/>
      <c r="T11" s="392"/>
      <c r="U11" s="392"/>
      <c r="V11" s="241"/>
    </row>
    <row r="12" spans="2:22" ht="15">
      <c r="B12" s="208" t="s">
        <v>113</v>
      </c>
      <c r="C12" s="187"/>
      <c r="D12" s="60"/>
      <c r="E12" s="174"/>
      <c r="G12" s="179"/>
      <c r="H12" s="209" t="s">
        <v>116</v>
      </c>
      <c r="I12" s="95">
        <f>$C$12</f>
        <v>0</v>
      </c>
      <c r="J12" s="60"/>
      <c r="K12" s="60"/>
      <c r="L12" s="60"/>
      <c r="M12" s="174"/>
      <c r="O12" s="243"/>
      <c r="P12" s="238"/>
      <c r="Q12" s="238"/>
      <c r="R12" s="238"/>
      <c r="S12" s="238"/>
      <c r="T12" s="238"/>
      <c r="U12" s="238"/>
      <c r="V12" s="242"/>
    </row>
    <row r="13" spans="2:22" ht="15">
      <c r="B13" s="179"/>
      <c r="C13" s="60"/>
      <c r="D13" s="60"/>
      <c r="E13" s="174"/>
      <c r="G13" s="179"/>
      <c r="H13" s="60"/>
      <c r="I13" s="60"/>
      <c r="J13" s="60"/>
      <c r="K13" s="60"/>
      <c r="L13" s="60"/>
      <c r="M13" s="174"/>
      <c r="O13" s="243"/>
      <c r="P13" s="238"/>
      <c r="Q13" s="238"/>
      <c r="R13" s="238"/>
      <c r="S13" s="238"/>
      <c r="T13" s="238"/>
      <c r="U13" s="238"/>
      <c r="V13" s="242"/>
    </row>
    <row r="14" spans="2:22" ht="17.25">
      <c r="B14" s="188" t="s">
        <v>110</v>
      </c>
      <c r="C14" s="93" t="s">
        <v>111</v>
      </c>
      <c r="D14" s="93" t="s">
        <v>112</v>
      </c>
      <c r="E14" s="174"/>
      <c r="F14" s="60"/>
      <c r="G14" s="179"/>
      <c r="H14" s="55" t="s">
        <v>118</v>
      </c>
      <c r="I14" s="55" t="s">
        <v>119</v>
      </c>
      <c r="J14" s="55" t="s">
        <v>117</v>
      </c>
      <c r="K14" s="55" t="s">
        <v>135</v>
      </c>
      <c r="L14" s="55" t="s">
        <v>136</v>
      </c>
      <c r="M14" s="174"/>
      <c r="O14" s="243"/>
      <c r="P14" s="238"/>
      <c r="Q14" s="238"/>
      <c r="R14" s="238"/>
      <c r="S14" s="238"/>
      <c r="T14" s="238"/>
      <c r="U14" s="238"/>
      <c r="V14" s="242"/>
    </row>
    <row r="15" spans="2:22" ht="15">
      <c r="B15" s="179">
        <v>1</v>
      </c>
      <c r="C15" s="189"/>
      <c r="D15" s="189"/>
      <c r="E15" s="174"/>
      <c r="G15" s="179"/>
      <c r="H15" s="60">
        <f>$C$15</f>
        <v>0</v>
      </c>
      <c r="I15" s="60">
        <f>$D$15</f>
        <v>0</v>
      </c>
      <c r="J15" s="60">
        <f>$C$15*$D$15</f>
        <v>0</v>
      </c>
      <c r="K15" s="60">
        <f>$C$15^2</f>
        <v>0</v>
      </c>
      <c r="L15" s="60">
        <f>$D$15^2</f>
        <v>0</v>
      </c>
      <c r="M15" s="174"/>
      <c r="O15" s="243"/>
      <c r="P15" s="238"/>
      <c r="Q15" s="238"/>
      <c r="R15" s="238"/>
      <c r="S15" s="238"/>
      <c r="T15" s="238"/>
      <c r="U15" s="238"/>
      <c r="V15" s="242"/>
    </row>
    <row r="16" spans="2:22" ht="15">
      <c r="B16" s="179">
        <v>2</v>
      </c>
      <c r="C16" s="189"/>
      <c r="D16" s="189"/>
      <c r="E16" s="174"/>
      <c r="G16" s="179"/>
      <c r="H16" s="60">
        <f>$C$16</f>
        <v>0</v>
      </c>
      <c r="I16" s="60">
        <f>$D$16</f>
        <v>0</v>
      </c>
      <c r="J16" s="60">
        <f>$C$16*$D$16</f>
        <v>0</v>
      </c>
      <c r="K16" s="60">
        <f>$C$16^2</f>
        <v>0</v>
      </c>
      <c r="L16" s="60">
        <f>$D$16^2</f>
        <v>0</v>
      </c>
      <c r="M16" s="174"/>
      <c r="O16" s="243"/>
      <c r="P16" s="238"/>
      <c r="Q16" s="238"/>
      <c r="R16" s="238"/>
      <c r="S16" s="238"/>
      <c r="T16" s="238"/>
      <c r="U16" s="238"/>
      <c r="V16" s="242"/>
    </row>
    <row r="17" spans="2:22" ht="15">
      <c r="B17" s="179">
        <v>3</v>
      </c>
      <c r="C17" s="189"/>
      <c r="D17" s="189"/>
      <c r="E17" s="174"/>
      <c r="G17" s="179"/>
      <c r="H17" s="60">
        <f>$C$17</f>
        <v>0</v>
      </c>
      <c r="I17" s="60">
        <f>$D$17</f>
        <v>0</v>
      </c>
      <c r="J17" s="60">
        <f>$C$17*$D$17</f>
        <v>0</v>
      </c>
      <c r="K17" s="60">
        <f>$C$17^2</f>
        <v>0</v>
      </c>
      <c r="L17" s="60">
        <f>$D$17^2</f>
        <v>0</v>
      </c>
      <c r="M17" s="174"/>
      <c r="O17" s="243"/>
      <c r="P17" s="238"/>
      <c r="Q17" s="238"/>
      <c r="R17" s="238"/>
      <c r="S17" s="238"/>
      <c r="T17" s="238"/>
      <c r="U17" s="238"/>
      <c r="V17" s="242"/>
    </row>
    <row r="18" spans="2:22" ht="15">
      <c r="B18" s="179">
        <v>4</v>
      </c>
      <c r="C18" s="189"/>
      <c r="D18" s="189"/>
      <c r="E18" s="174"/>
      <c r="G18" s="179"/>
      <c r="H18" s="60">
        <f>$C$18</f>
        <v>0</v>
      </c>
      <c r="I18" s="60">
        <f>$D$18</f>
        <v>0</v>
      </c>
      <c r="J18" s="60">
        <f>$C$18*$D$18</f>
        <v>0</v>
      </c>
      <c r="K18" s="60">
        <f>$C$18^2</f>
        <v>0</v>
      </c>
      <c r="L18" s="60">
        <f>$D$18^2</f>
        <v>0</v>
      </c>
      <c r="M18" s="174"/>
      <c r="O18" s="243"/>
      <c r="P18" s="238"/>
      <c r="Q18" s="238"/>
      <c r="R18" s="238"/>
      <c r="S18" s="238"/>
      <c r="T18" s="238"/>
      <c r="U18" s="238"/>
      <c r="V18" s="242"/>
    </row>
    <row r="19" spans="2:22" ht="15">
      <c r="B19" s="179">
        <v>5</v>
      </c>
      <c r="C19" s="189"/>
      <c r="D19" s="189"/>
      <c r="E19" s="174"/>
      <c r="G19" s="179"/>
      <c r="H19" s="60">
        <f>$C$19</f>
        <v>0</v>
      </c>
      <c r="I19" s="60">
        <f>$D$19</f>
        <v>0</v>
      </c>
      <c r="J19" s="60">
        <f>$C$19*$D$19</f>
        <v>0</v>
      </c>
      <c r="K19" s="60">
        <f>$C$19^2</f>
        <v>0</v>
      </c>
      <c r="L19" s="60">
        <f>$D$19^2</f>
        <v>0</v>
      </c>
      <c r="M19" s="174"/>
      <c r="O19" s="243"/>
      <c r="P19" s="238"/>
      <c r="Q19" s="238"/>
      <c r="R19" s="238"/>
      <c r="S19" s="238"/>
      <c r="T19" s="238"/>
      <c r="U19" s="238"/>
      <c r="V19" s="242"/>
    </row>
    <row r="20" spans="2:22" ht="15">
      <c r="B20" s="179">
        <v>6</v>
      </c>
      <c r="C20" s="189"/>
      <c r="D20" s="189"/>
      <c r="E20" s="174"/>
      <c r="G20" s="179"/>
      <c r="H20" s="60">
        <f>$C$20</f>
        <v>0</v>
      </c>
      <c r="I20" s="60">
        <f>$D$20</f>
        <v>0</v>
      </c>
      <c r="J20" s="60">
        <f>$C$20*$D$20</f>
        <v>0</v>
      </c>
      <c r="K20" s="60">
        <f>$C$20^2</f>
        <v>0</v>
      </c>
      <c r="L20" s="60">
        <f>$D$20^2</f>
        <v>0</v>
      </c>
      <c r="M20" s="174"/>
      <c r="O20" s="243"/>
      <c r="P20" s="238"/>
      <c r="Q20" s="238"/>
      <c r="R20" s="238"/>
      <c r="S20" s="238"/>
      <c r="T20" s="238"/>
      <c r="U20" s="238"/>
      <c r="V20" s="242"/>
    </row>
    <row r="21" spans="2:22" ht="15">
      <c r="B21" s="179">
        <v>7</v>
      </c>
      <c r="C21" s="189"/>
      <c r="D21" s="189"/>
      <c r="E21" s="174"/>
      <c r="G21" s="179"/>
      <c r="H21" s="60">
        <f>$C$21</f>
        <v>0</v>
      </c>
      <c r="I21" s="60">
        <f>$D$21</f>
        <v>0</v>
      </c>
      <c r="J21" s="60">
        <f>$C$21*$D$21</f>
        <v>0</v>
      </c>
      <c r="K21" s="60">
        <f>$C$21^2</f>
        <v>0</v>
      </c>
      <c r="L21" s="60">
        <f>$D$21^2</f>
        <v>0</v>
      </c>
      <c r="M21" s="174"/>
      <c r="O21" s="243"/>
      <c r="P21" s="238"/>
      <c r="Q21" s="238"/>
      <c r="R21" s="238"/>
      <c r="S21" s="238"/>
      <c r="T21" s="238"/>
      <c r="U21" s="238"/>
      <c r="V21" s="242"/>
    </row>
    <row r="22" spans="2:22" ht="15">
      <c r="B22" s="179">
        <v>8</v>
      </c>
      <c r="C22" s="189"/>
      <c r="D22" s="189"/>
      <c r="E22" s="174"/>
      <c r="G22" s="179"/>
      <c r="H22" s="60">
        <f>$C$22</f>
        <v>0</v>
      </c>
      <c r="I22" s="60">
        <f>$D$22</f>
        <v>0</v>
      </c>
      <c r="J22" s="60">
        <f>$C$22*$D$22</f>
        <v>0</v>
      </c>
      <c r="K22" s="60">
        <f>$C$22^2</f>
        <v>0</v>
      </c>
      <c r="L22" s="60">
        <f>$D$22^2</f>
        <v>0</v>
      </c>
      <c r="M22" s="174"/>
      <c r="O22" s="243"/>
      <c r="P22" s="238"/>
      <c r="Q22" s="238"/>
      <c r="R22" s="238"/>
      <c r="S22" s="238"/>
      <c r="T22" s="238"/>
      <c r="U22" s="238"/>
      <c r="V22" s="242"/>
    </row>
    <row r="23" spans="2:22" ht="15">
      <c r="B23" s="179">
        <v>9</v>
      </c>
      <c r="C23" s="189"/>
      <c r="D23" s="189"/>
      <c r="E23" s="174"/>
      <c r="G23" s="179"/>
      <c r="H23" s="60">
        <f>$C$23</f>
        <v>0</v>
      </c>
      <c r="I23" s="60">
        <f>$D$23</f>
        <v>0</v>
      </c>
      <c r="J23" s="60">
        <f>$C$23*$D$23</f>
        <v>0</v>
      </c>
      <c r="K23" s="60">
        <f>$C$23^2</f>
        <v>0</v>
      </c>
      <c r="L23" s="60">
        <f>$D$23^2</f>
        <v>0</v>
      </c>
      <c r="M23" s="174"/>
      <c r="O23" s="243"/>
      <c r="P23" s="238"/>
      <c r="Q23" s="238"/>
      <c r="R23" s="238"/>
      <c r="S23" s="238"/>
      <c r="T23" s="238"/>
      <c r="U23" s="238"/>
      <c r="V23" s="242"/>
    </row>
    <row r="24" spans="2:22" ht="15">
      <c r="B24" s="179">
        <v>10</v>
      </c>
      <c r="C24" s="189"/>
      <c r="D24" s="189"/>
      <c r="E24" s="174"/>
      <c r="G24" s="179"/>
      <c r="H24" s="60">
        <f>$C$24</f>
        <v>0</v>
      </c>
      <c r="I24" s="60">
        <f>$D$24</f>
        <v>0</v>
      </c>
      <c r="J24" s="60">
        <f>$C$24*$D$24</f>
        <v>0</v>
      </c>
      <c r="K24" s="60">
        <f>$C$24^2</f>
        <v>0</v>
      </c>
      <c r="L24" s="60">
        <f>$D$24^2</f>
        <v>0</v>
      </c>
      <c r="M24" s="174"/>
      <c r="O24" s="243"/>
      <c r="P24" s="238"/>
      <c r="Q24" s="238"/>
      <c r="R24" s="238"/>
      <c r="S24" s="238"/>
      <c r="T24" s="238"/>
      <c r="U24" s="238"/>
      <c r="V24" s="242"/>
    </row>
    <row r="25" spans="2:22" ht="15">
      <c r="B25" s="179"/>
      <c r="C25" s="60"/>
      <c r="D25" s="60"/>
      <c r="E25" s="174"/>
      <c r="G25" s="191" t="s">
        <v>120</v>
      </c>
      <c r="H25" s="192">
        <f>SUM(H15:H24)</f>
        <v>0</v>
      </c>
      <c r="I25" s="192">
        <f>SUM(I15:I24)</f>
        <v>0</v>
      </c>
      <c r="J25" s="192">
        <f>SUM(J15:J24)</f>
        <v>0</v>
      </c>
      <c r="K25" s="192">
        <f>SUM(K15:K24)</f>
        <v>0</v>
      </c>
      <c r="L25" s="192">
        <f>SUM(L15:L24)</f>
        <v>0</v>
      </c>
      <c r="M25" s="174"/>
      <c r="O25" s="243"/>
      <c r="P25" s="238"/>
      <c r="Q25" s="238"/>
      <c r="R25" s="238"/>
      <c r="S25" s="238"/>
      <c r="T25" s="238"/>
      <c r="U25" s="238"/>
      <c r="V25" s="242"/>
    </row>
    <row r="26" spans="2:22" ht="15.75" thickBot="1">
      <c r="B26" s="180"/>
      <c r="C26" s="181"/>
      <c r="D26" s="181"/>
      <c r="E26" s="183"/>
      <c r="G26" s="179"/>
      <c r="H26" s="60"/>
      <c r="I26" s="60"/>
      <c r="J26" s="60"/>
      <c r="K26" s="60"/>
      <c r="L26" s="60"/>
      <c r="M26" s="174"/>
      <c r="O26" s="243"/>
      <c r="P26" s="238"/>
      <c r="Q26" s="238"/>
      <c r="R26" s="238"/>
      <c r="S26" s="238"/>
      <c r="T26" s="238"/>
      <c r="U26" s="238"/>
      <c r="V26" s="242"/>
    </row>
    <row r="27" spans="6:22" ht="15">
      <c r="F27" s="135"/>
      <c r="G27" s="191" t="s">
        <v>248</v>
      </c>
      <c r="H27" s="193" t="e">
        <f>(($I$25*$K$25)-($H$25*$J$25))/(($C$12*$K$25)-($H$25^2))</f>
        <v>#DIV/0!</v>
      </c>
      <c r="I27" s="60"/>
      <c r="J27" s="60"/>
      <c r="K27" s="60"/>
      <c r="L27" s="60"/>
      <c r="M27" s="174"/>
      <c r="O27" s="243"/>
      <c r="P27" s="238"/>
      <c r="Q27" s="238"/>
      <c r="R27" s="238"/>
      <c r="S27" s="238"/>
      <c r="T27" s="238"/>
      <c r="U27" s="238"/>
      <c r="V27" s="242"/>
    </row>
    <row r="28" spans="7:22" ht="15.75" thickBot="1">
      <c r="G28" s="191" t="s">
        <v>121</v>
      </c>
      <c r="H28" s="193" t="e">
        <f>(($C$12*$J$25)-($H$25*$I$25))/(($C$12*$K$25)-($H$25^2))</f>
        <v>#DIV/0!</v>
      </c>
      <c r="I28" s="60"/>
      <c r="J28" s="60"/>
      <c r="K28" s="60"/>
      <c r="L28" s="60"/>
      <c r="M28" s="174"/>
      <c r="O28" s="244"/>
      <c r="P28" s="245"/>
      <c r="Q28" s="245"/>
      <c r="R28" s="245"/>
      <c r="S28" s="245"/>
      <c r="T28" s="245"/>
      <c r="U28" s="245"/>
      <c r="V28" s="247"/>
    </row>
    <row r="29" spans="7:13" ht="17.25">
      <c r="G29" s="191" t="s">
        <v>137</v>
      </c>
      <c r="H29" s="194" t="e">
        <f>RSQ(D15:D24,C15:C24)</f>
        <v>#DIV/0!</v>
      </c>
      <c r="I29" s="60"/>
      <c r="J29" s="60"/>
      <c r="K29" s="60"/>
      <c r="L29" s="60"/>
      <c r="M29" s="174"/>
    </row>
    <row r="30" spans="7:13" ht="15">
      <c r="G30" s="179" t="s">
        <v>178</v>
      </c>
      <c r="H30" s="60"/>
      <c r="I30" s="60"/>
      <c r="J30" s="60"/>
      <c r="K30" s="60"/>
      <c r="L30" s="60"/>
      <c r="M30" s="174"/>
    </row>
    <row r="31" spans="7:13" ht="15">
      <c r="G31" s="179"/>
      <c r="H31" s="52" t="s">
        <v>122</v>
      </c>
      <c r="I31" s="52" t="s">
        <v>123</v>
      </c>
      <c r="J31" s="52" t="s">
        <v>124</v>
      </c>
      <c r="K31" s="52" t="s">
        <v>125</v>
      </c>
      <c r="L31" s="52" t="s">
        <v>126</v>
      </c>
      <c r="M31" s="174"/>
    </row>
    <row r="32" spans="7:13" ht="15">
      <c r="G32" s="179"/>
      <c r="H32" s="52" t="s">
        <v>122</v>
      </c>
      <c r="I32" s="95" t="s">
        <v>123</v>
      </c>
      <c r="J32" s="116" t="e">
        <f>ROUND(H28,4)&amp;" x"</f>
        <v>#DIV/0!</v>
      </c>
      <c r="K32" s="95" t="s">
        <v>125</v>
      </c>
      <c r="L32" s="96" t="e">
        <f>$H$27</f>
        <v>#DIV/0!</v>
      </c>
      <c r="M32" s="174"/>
    </row>
    <row r="33" spans="7:18" ht="18" thickBot="1">
      <c r="G33" s="180"/>
      <c r="H33" s="73" t="s">
        <v>138</v>
      </c>
      <c r="I33" s="181" t="s">
        <v>123</v>
      </c>
      <c r="J33" s="211" t="e">
        <f>$H$29</f>
        <v>#DIV/0!</v>
      </c>
      <c r="K33" s="181"/>
      <c r="L33" s="181"/>
      <c r="M33" s="183"/>
      <c r="R33" s="281"/>
    </row>
    <row r="34" ht="15.75" thickBot="1"/>
    <row r="35" spans="2:14" ht="15">
      <c r="B35" s="185"/>
      <c r="C35" s="171"/>
      <c r="D35" s="171"/>
      <c r="E35" s="171"/>
      <c r="F35" s="171"/>
      <c r="G35" s="172"/>
      <c r="I35" s="185"/>
      <c r="J35" s="171"/>
      <c r="K35" s="171"/>
      <c r="L35" s="171"/>
      <c r="M35" s="171"/>
      <c r="N35" s="172"/>
    </row>
    <row r="36" spans="2:14" ht="15">
      <c r="B36" s="388" t="s">
        <v>271</v>
      </c>
      <c r="C36" s="389"/>
      <c r="D36" s="389"/>
      <c r="E36" s="389"/>
      <c r="F36" s="389"/>
      <c r="G36" s="390"/>
      <c r="I36" s="388" t="s">
        <v>272</v>
      </c>
      <c r="J36" s="389"/>
      <c r="K36" s="389"/>
      <c r="L36" s="389"/>
      <c r="M36" s="389"/>
      <c r="N36" s="390"/>
    </row>
    <row r="37" spans="2:14" ht="15">
      <c r="B37" s="179"/>
      <c r="C37" s="60"/>
      <c r="D37" s="60"/>
      <c r="E37" s="60"/>
      <c r="F37" s="60"/>
      <c r="G37" s="174"/>
      <c r="I37" s="201"/>
      <c r="J37" s="202"/>
      <c r="K37" s="202"/>
      <c r="L37" s="202"/>
      <c r="M37" s="60"/>
      <c r="N37" s="174"/>
    </row>
    <row r="38" spans="2:14" ht="15">
      <c r="B38" s="179" t="s">
        <v>127</v>
      </c>
      <c r="C38" s="60"/>
      <c r="D38" s="60"/>
      <c r="E38" s="60"/>
      <c r="F38" s="60"/>
      <c r="G38" s="174"/>
      <c r="I38" s="179" t="s">
        <v>127</v>
      </c>
      <c r="J38" s="60"/>
      <c r="K38" s="60"/>
      <c r="L38" s="60"/>
      <c r="M38" s="60"/>
      <c r="N38" s="174"/>
    </row>
    <row r="39" spans="2:14" ht="15">
      <c r="B39" s="382" t="s">
        <v>128</v>
      </c>
      <c r="C39" s="383"/>
      <c r="D39" s="187"/>
      <c r="E39" s="60"/>
      <c r="F39" s="60"/>
      <c r="G39" s="174"/>
      <c r="I39" s="382" t="s">
        <v>128</v>
      </c>
      <c r="J39" s="383"/>
      <c r="K39" s="187"/>
      <c r="L39" s="60"/>
      <c r="M39" s="60"/>
      <c r="N39" s="174"/>
    </row>
    <row r="40" spans="2:14" ht="15">
      <c r="B40" s="179"/>
      <c r="C40" s="60"/>
      <c r="D40" s="60"/>
      <c r="E40" s="60"/>
      <c r="F40" s="60"/>
      <c r="G40" s="174"/>
      <c r="I40" s="179"/>
      <c r="J40" s="60"/>
      <c r="K40" s="60"/>
      <c r="L40" s="60"/>
      <c r="M40" s="60"/>
      <c r="N40" s="174"/>
    </row>
    <row r="41" spans="2:14" ht="15">
      <c r="B41" s="191" t="s">
        <v>129</v>
      </c>
      <c r="C41" s="189"/>
      <c r="D41" s="197" t="s">
        <v>132</v>
      </c>
      <c r="E41" s="60"/>
      <c r="F41" s="60"/>
      <c r="G41" s="174"/>
      <c r="I41" s="191" t="s">
        <v>145</v>
      </c>
      <c r="J41" s="189"/>
      <c r="K41" s="197" t="s">
        <v>146</v>
      </c>
      <c r="L41" s="60"/>
      <c r="M41" s="60"/>
      <c r="N41" s="174"/>
    </row>
    <row r="42" spans="2:14" ht="15">
      <c r="B42" s="191" t="s">
        <v>130</v>
      </c>
      <c r="C42" s="60" t="e">
        <f>((C41-H27)/H28)</f>
        <v>#DIV/0!</v>
      </c>
      <c r="D42" s="197" t="s">
        <v>133</v>
      </c>
      <c r="E42" s="60"/>
      <c r="F42" s="60"/>
      <c r="G42" s="198"/>
      <c r="I42" s="191"/>
      <c r="J42" s="60"/>
      <c r="K42" s="197"/>
      <c r="L42" s="60"/>
      <c r="M42" s="60"/>
      <c r="N42" s="174"/>
    </row>
    <row r="43" spans="2:14" ht="15">
      <c r="B43" s="191" t="s">
        <v>131</v>
      </c>
      <c r="C43" s="199" t="e">
        <f>($C$42/$D$39)*100</f>
        <v>#DIV/0!</v>
      </c>
      <c r="D43" s="197" t="s">
        <v>134</v>
      </c>
      <c r="E43" s="60"/>
      <c r="F43" s="60"/>
      <c r="G43" s="174"/>
      <c r="I43" s="191" t="s">
        <v>131</v>
      </c>
      <c r="J43" s="199" t="e">
        <f>($J$41/$K$39)*100</f>
        <v>#DIV/0!</v>
      </c>
      <c r="K43" s="197" t="s">
        <v>134</v>
      </c>
      <c r="L43" s="60"/>
      <c r="M43" s="60"/>
      <c r="N43" s="174"/>
    </row>
    <row r="44" spans="2:14" ht="15.75" thickBot="1">
      <c r="B44" s="180"/>
      <c r="C44" s="181"/>
      <c r="D44" s="181"/>
      <c r="E44" s="181"/>
      <c r="F44" s="181"/>
      <c r="G44" s="183"/>
      <c r="I44" s="180"/>
      <c r="J44" s="181"/>
      <c r="K44" s="181"/>
      <c r="L44" s="181"/>
      <c r="M44" s="181"/>
      <c r="N44" s="183"/>
    </row>
  </sheetData>
  <sheetProtection password="C601" sheet="1" objects="1" scenarios="1"/>
  <protectedRanges>
    <protectedRange sqref="K39 J41" name="Range5_1"/>
    <protectedRange sqref="D39 C41 K39 J41" name="Range4_1"/>
    <protectedRange sqref="C12" name="Range2"/>
    <protectedRange sqref="C15:D19" name="Range2_1_1"/>
    <protectedRange sqref="C20:D24" name="Range2_2"/>
    <protectedRange sqref="E3:G5" name="Range6_1"/>
    <protectedRange sqref="L2:N5" name="Range6_2"/>
  </protectedRanges>
  <mergeCells count="26">
    <mergeCell ref="I36:N36"/>
    <mergeCell ref="P11:U11"/>
    <mergeCell ref="B6:D6"/>
    <mergeCell ref="E6:G6"/>
    <mergeCell ref="L2:N2"/>
    <mergeCell ref="L3:N3"/>
    <mergeCell ref="L4:N4"/>
    <mergeCell ref="I2:K2"/>
    <mergeCell ref="I3:K3"/>
    <mergeCell ref="I4:K4"/>
    <mergeCell ref="P6:R6"/>
    <mergeCell ref="I39:J39"/>
    <mergeCell ref="E4:G4"/>
    <mergeCell ref="B39:C39"/>
    <mergeCell ref="L5:N5"/>
    <mergeCell ref="E5:G5"/>
    <mergeCell ref="I5:K5"/>
    <mergeCell ref="B11:E11"/>
    <mergeCell ref="H11:L11"/>
    <mergeCell ref="B36:G36"/>
    <mergeCell ref="B2:D2"/>
    <mergeCell ref="B3:D3"/>
    <mergeCell ref="B4:D4"/>
    <mergeCell ref="B5:D5"/>
    <mergeCell ref="E2:G2"/>
    <mergeCell ref="E3:G3"/>
  </mergeCells>
  <conditionalFormatting sqref="C43 J43">
    <cfRule type="cellIs" priority="1" dxfId="63" operator="notBetween" stopIfTrue="1">
      <formula>70</formula>
      <formula>130</formula>
    </cfRule>
  </conditionalFormatting>
  <conditionalFormatting sqref="E2:G2">
    <cfRule type="cellIs" priority="3" dxfId="62" operator="equal" stopIfTrue="1">
      <formula>0</formula>
    </cfRule>
  </conditionalFormatting>
  <hyperlinks>
    <hyperlink ref="P6" location="Instructions!A37" display="For Instructions, click here"/>
  </hyperlinks>
  <printOptions/>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V44"/>
  <sheetViews>
    <sheetView zoomScale="75" zoomScaleNormal="75" zoomScalePageLayoutView="0" workbookViewId="0" topLeftCell="A1">
      <selection activeCell="E7" sqref="E7"/>
    </sheetView>
  </sheetViews>
  <sheetFormatPr defaultColWidth="9.140625" defaultRowHeight="15"/>
  <cols>
    <col min="1" max="1" width="3.421875" style="23" customWidth="1"/>
    <col min="2" max="4" width="9.140625" style="23" customWidth="1"/>
    <col min="5" max="7" width="9.8515625" style="23" bestFit="1" customWidth="1"/>
    <col min="8" max="9" width="9.140625" style="23" customWidth="1"/>
    <col min="10" max="10" width="8.7109375" style="23" bestFit="1" customWidth="1"/>
    <col min="11" max="16384" width="9.140625" style="23" customWidth="1"/>
  </cols>
  <sheetData>
    <row r="1" ht="15.75" thickBot="1"/>
    <row r="2" spans="2:22" ht="15.75">
      <c r="B2" s="376" t="s">
        <v>0</v>
      </c>
      <c r="C2" s="377"/>
      <c r="D2" s="377"/>
      <c r="E2" s="380">
        <f>'Cover Sheet'!B8</f>
        <v>0</v>
      </c>
      <c r="F2" s="380"/>
      <c r="G2" s="380"/>
      <c r="H2" s="170"/>
      <c r="I2" s="396" t="s">
        <v>139</v>
      </c>
      <c r="J2" s="396"/>
      <c r="K2" s="396"/>
      <c r="L2" s="393"/>
      <c r="M2" s="393"/>
      <c r="N2" s="393"/>
      <c r="O2" s="171"/>
      <c r="P2" s="171"/>
      <c r="Q2" s="171"/>
      <c r="R2" s="171"/>
      <c r="S2" s="171"/>
      <c r="T2" s="171"/>
      <c r="U2" s="171"/>
      <c r="V2" s="172"/>
    </row>
    <row r="3" spans="2:22" ht="15.75">
      <c r="B3" s="378" t="s">
        <v>66</v>
      </c>
      <c r="C3" s="379"/>
      <c r="D3" s="379"/>
      <c r="E3" s="381"/>
      <c r="F3" s="381"/>
      <c r="G3" s="381"/>
      <c r="H3" s="173"/>
      <c r="I3" s="397" t="s">
        <v>140</v>
      </c>
      <c r="J3" s="397"/>
      <c r="K3" s="397"/>
      <c r="L3" s="394"/>
      <c r="M3" s="394"/>
      <c r="N3" s="394"/>
      <c r="O3" s="60"/>
      <c r="P3" s="60"/>
      <c r="Q3" s="60"/>
      <c r="R3" s="60"/>
      <c r="S3" s="60"/>
      <c r="T3" s="60"/>
      <c r="U3" s="60"/>
      <c r="V3" s="174"/>
    </row>
    <row r="4" spans="2:22" ht="15.75">
      <c r="B4" s="378" t="s">
        <v>13</v>
      </c>
      <c r="C4" s="379"/>
      <c r="D4" s="379"/>
      <c r="E4" s="384"/>
      <c r="F4" s="384"/>
      <c r="G4" s="384"/>
      <c r="H4" s="173"/>
      <c r="I4" s="397" t="s">
        <v>141</v>
      </c>
      <c r="J4" s="397"/>
      <c r="K4" s="397"/>
      <c r="L4" s="381"/>
      <c r="M4" s="381"/>
      <c r="N4" s="381"/>
      <c r="O4" s="60"/>
      <c r="P4" s="210" t="s">
        <v>56</v>
      </c>
      <c r="Q4" s="60"/>
      <c r="R4" s="60"/>
      <c r="S4" s="60"/>
      <c r="T4" s="60"/>
      <c r="U4" s="60"/>
      <c r="V4" s="174"/>
    </row>
    <row r="5" spans="2:22" ht="15.75">
      <c r="B5" s="378" t="s">
        <v>68</v>
      </c>
      <c r="C5" s="379"/>
      <c r="D5" s="379"/>
      <c r="E5" s="381"/>
      <c r="F5" s="381"/>
      <c r="G5" s="381"/>
      <c r="H5" s="173"/>
      <c r="I5" s="397" t="s">
        <v>239</v>
      </c>
      <c r="J5" s="397"/>
      <c r="K5" s="397"/>
      <c r="L5" s="381"/>
      <c r="M5" s="381"/>
      <c r="N5" s="381"/>
      <c r="O5" s="60"/>
      <c r="P5" s="60"/>
      <c r="Q5" s="60"/>
      <c r="R5" s="60"/>
      <c r="S5" s="60"/>
      <c r="T5" s="60"/>
      <c r="U5" s="60"/>
      <c r="V5" s="174"/>
    </row>
    <row r="6" spans="2:22" ht="15.75">
      <c r="B6" s="400" t="s">
        <v>275</v>
      </c>
      <c r="C6" s="401"/>
      <c r="D6" s="401"/>
      <c r="E6" s="399">
        <f>'Cover Sheet'!H8</f>
        <v>0</v>
      </c>
      <c r="F6" s="399"/>
      <c r="G6" s="399"/>
      <c r="H6" s="60"/>
      <c r="I6" s="60"/>
      <c r="J6" s="60"/>
      <c r="K6" s="60"/>
      <c r="L6" s="60"/>
      <c r="M6" s="60"/>
      <c r="N6" s="60"/>
      <c r="O6" s="60"/>
      <c r="P6" s="395" t="s">
        <v>252</v>
      </c>
      <c r="Q6" s="395"/>
      <c r="R6" s="395"/>
      <c r="S6" s="60"/>
      <c r="T6" s="60"/>
      <c r="U6" s="60"/>
      <c r="V6" s="174"/>
    </row>
    <row r="7" spans="2:22" ht="15">
      <c r="B7" s="179"/>
      <c r="C7" s="60"/>
      <c r="D7" s="60"/>
      <c r="E7" s="60"/>
      <c r="F7" s="60"/>
      <c r="G7" s="60"/>
      <c r="H7" s="60"/>
      <c r="I7" s="60"/>
      <c r="J7" s="60"/>
      <c r="K7" s="60"/>
      <c r="L7" s="60"/>
      <c r="M7" s="60"/>
      <c r="N7" s="60"/>
      <c r="O7" s="60"/>
      <c r="P7" s="207"/>
      <c r="Q7" s="207"/>
      <c r="R7" s="207"/>
      <c r="S7" s="60"/>
      <c r="T7" s="60"/>
      <c r="U7" s="60"/>
      <c r="V7" s="174"/>
    </row>
    <row r="8" spans="2:22" ht="15">
      <c r="B8" s="179"/>
      <c r="C8" s="60"/>
      <c r="D8" s="60"/>
      <c r="E8" s="60"/>
      <c r="F8" s="60"/>
      <c r="G8" s="60"/>
      <c r="H8" s="60"/>
      <c r="I8" s="60"/>
      <c r="J8" s="60"/>
      <c r="K8" s="60"/>
      <c r="L8" s="60"/>
      <c r="M8" s="60"/>
      <c r="N8" s="60"/>
      <c r="O8" s="60"/>
      <c r="P8" s="207"/>
      <c r="Q8" s="207"/>
      <c r="R8" s="207"/>
      <c r="S8" s="60"/>
      <c r="T8" s="60"/>
      <c r="U8" s="60"/>
      <c r="V8" s="174"/>
    </row>
    <row r="9" spans="2:22" ht="15.75" thickBot="1">
      <c r="B9" s="180"/>
      <c r="C9" s="181"/>
      <c r="D9" s="181"/>
      <c r="E9" s="181"/>
      <c r="F9" s="181"/>
      <c r="G9" s="181"/>
      <c r="H9" s="181"/>
      <c r="I9" s="181"/>
      <c r="J9" s="181"/>
      <c r="K9" s="181"/>
      <c r="L9" s="181"/>
      <c r="M9" s="181"/>
      <c r="N9" s="181"/>
      <c r="O9" s="181"/>
      <c r="P9" s="182"/>
      <c r="Q9" s="182"/>
      <c r="R9" s="182"/>
      <c r="S9" s="181"/>
      <c r="T9" s="181"/>
      <c r="U9" s="181"/>
      <c r="V9" s="183"/>
    </row>
    <row r="10" spans="16:18" ht="15.75" thickBot="1">
      <c r="P10" s="203"/>
      <c r="Q10" s="203"/>
      <c r="R10" s="203"/>
    </row>
    <row r="11" spans="2:22" ht="15">
      <c r="B11" s="385" t="s">
        <v>114</v>
      </c>
      <c r="C11" s="386"/>
      <c r="D11" s="386"/>
      <c r="E11" s="387"/>
      <c r="G11" s="185"/>
      <c r="H11" s="386" t="s">
        <v>115</v>
      </c>
      <c r="I11" s="386"/>
      <c r="J11" s="386"/>
      <c r="K11" s="386"/>
      <c r="L11" s="386"/>
      <c r="M11" s="172"/>
      <c r="O11" s="236"/>
      <c r="P11" s="392" t="s">
        <v>273</v>
      </c>
      <c r="Q11" s="392"/>
      <c r="R11" s="392"/>
      <c r="S11" s="392"/>
      <c r="T11" s="392"/>
      <c r="U11" s="392"/>
      <c r="V11" s="230"/>
    </row>
    <row r="12" spans="2:22" ht="15">
      <c r="B12" s="208" t="s">
        <v>113</v>
      </c>
      <c r="C12" s="187"/>
      <c r="D12" s="60"/>
      <c r="E12" s="174"/>
      <c r="G12" s="179"/>
      <c r="H12" s="209" t="s">
        <v>116</v>
      </c>
      <c r="I12" s="95">
        <f>$C$12</f>
        <v>0</v>
      </c>
      <c r="J12" s="60"/>
      <c r="K12" s="60"/>
      <c r="L12" s="60"/>
      <c r="M12" s="174"/>
      <c r="O12" s="232"/>
      <c r="P12" s="229"/>
      <c r="Q12" s="229"/>
      <c r="R12" s="229"/>
      <c r="S12" s="229"/>
      <c r="T12" s="229"/>
      <c r="U12" s="229"/>
      <c r="V12" s="231"/>
    </row>
    <row r="13" spans="2:22" ht="15">
      <c r="B13" s="179"/>
      <c r="C13" s="60"/>
      <c r="D13" s="60"/>
      <c r="E13" s="174"/>
      <c r="G13" s="179"/>
      <c r="H13" s="60"/>
      <c r="I13" s="60"/>
      <c r="J13" s="60"/>
      <c r="K13" s="60"/>
      <c r="L13" s="60"/>
      <c r="M13" s="174"/>
      <c r="O13" s="232"/>
      <c r="P13" s="229"/>
      <c r="Q13" s="229"/>
      <c r="R13" s="229"/>
      <c r="S13" s="229"/>
      <c r="T13" s="229"/>
      <c r="U13" s="229"/>
      <c r="V13" s="231"/>
    </row>
    <row r="14" spans="2:22" ht="17.25">
      <c r="B14" s="188" t="s">
        <v>110</v>
      </c>
      <c r="C14" s="93" t="s">
        <v>111</v>
      </c>
      <c r="D14" s="93" t="s">
        <v>112</v>
      </c>
      <c r="E14" s="174"/>
      <c r="F14" s="60"/>
      <c r="G14" s="179"/>
      <c r="H14" s="55" t="s">
        <v>118</v>
      </c>
      <c r="I14" s="55" t="s">
        <v>119</v>
      </c>
      <c r="J14" s="55" t="s">
        <v>117</v>
      </c>
      <c r="K14" s="55" t="s">
        <v>135</v>
      </c>
      <c r="L14" s="55" t="s">
        <v>136</v>
      </c>
      <c r="M14" s="174"/>
      <c r="O14" s="232"/>
      <c r="P14" s="229"/>
      <c r="Q14" s="229"/>
      <c r="R14" s="229"/>
      <c r="S14" s="229"/>
      <c r="T14" s="229"/>
      <c r="U14" s="229"/>
      <c r="V14" s="231"/>
    </row>
    <row r="15" spans="2:22" ht="15">
      <c r="B15" s="179">
        <v>1</v>
      </c>
      <c r="C15" s="189"/>
      <c r="D15" s="189"/>
      <c r="E15" s="174"/>
      <c r="G15" s="179"/>
      <c r="H15" s="60">
        <f>$C$15</f>
        <v>0</v>
      </c>
      <c r="I15" s="60">
        <f>$D$15</f>
        <v>0</v>
      </c>
      <c r="J15" s="60">
        <f>$C$15*$D$15</f>
        <v>0</v>
      </c>
      <c r="K15" s="60">
        <f>$C$15^2</f>
        <v>0</v>
      </c>
      <c r="L15" s="60">
        <f>$D$15^2</f>
        <v>0</v>
      </c>
      <c r="M15" s="174"/>
      <c r="O15" s="232"/>
      <c r="P15" s="229"/>
      <c r="Q15" s="229"/>
      <c r="R15" s="229"/>
      <c r="S15" s="229"/>
      <c r="T15" s="229"/>
      <c r="U15" s="229"/>
      <c r="V15" s="231"/>
    </row>
    <row r="16" spans="2:22" ht="15">
      <c r="B16" s="179">
        <v>2</v>
      </c>
      <c r="C16" s="189"/>
      <c r="D16" s="189"/>
      <c r="E16" s="174"/>
      <c r="G16" s="179"/>
      <c r="H16" s="60">
        <f>$C$16</f>
        <v>0</v>
      </c>
      <c r="I16" s="60">
        <f>$D$16</f>
        <v>0</v>
      </c>
      <c r="J16" s="60">
        <f>$C$16*$D$16</f>
        <v>0</v>
      </c>
      <c r="K16" s="60">
        <f>$C$16^2</f>
        <v>0</v>
      </c>
      <c r="L16" s="60">
        <f>$D$16^2</f>
        <v>0</v>
      </c>
      <c r="M16" s="174"/>
      <c r="O16" s="232"/>
      <c r="P16" s="229"/>
      <c r="Q16" s="229"/>
      <c r="R16" s="229"/>
      <c r="S16" s="229"/>
      <c r="T16" s="229"/>
      <c r="U16" s="229"/>
      <c r="V16" s="231"/>
    </row>
    <row r="17" spans="2:22" ht="15">
      <c r="B17" s="179">
        <v>3</v>
      </c>
      <c r="C17" s="189"/>
      <c r="D17" s="189"/>
      <c r="E17" s="174"/>
      <c r="G17" s="179"/>
      <c r="H17" s="60">
        <f>$C$17</f>
        <v>0</v>
      </c>
      <c r="I17" s="60">
        <f>$D$17</f>
        <v>0</v>
      </c>
      <c r="J17" s="60">
        <f>$C$17*$D$17</f>
        <v>0</v>
      </c>
      <c r="K17" s="60">
        <f>$C$17^2</f>
        <v>0</v>
      </c>
      <c r="L17" s="60">
        <f>$D$17^2</f>
        <v>0</v>
      </c>
      <c r="M17" s="174"/>
      <c r="O17" s="232"/>
      <c r="P17" s="229"/>
      <c r="Q17" s="229"/>
      <c r="R17" s="229"/>
      <c r="S17" s="229"/>
      <c r="T17" s="229"/>
      <c r="U17" s="229"/>
      <c r="V17" s="231"/>
    </row>
    <row r="18" spans="2:22" ht="15">
      <c r="B18" s="179">
        <v>4</v>
      </c>
      <c r="C18" s="189"/>
      <c r="D18" s="189"/>
      <c r="E18" s="174"/>
      <c r="G18" s="179"/>
      <c r="H18" s="60">
        <f>$C$18</f>
        <v>0</v>
      </c>
      <c r="I18" s="60">
        <f>$D$18</f>
        <v>0</v>
      </c>
      <c r="J18" s="60">
        <f>$C$18*$D$18</f>
        <v>0</v>
      </c>
      <c r="K18" s="60">
        <f>$C$18^2</f>
        <v>0</v>
      </c>
      <c r="L18" s="60">
        <f>$D$18^2</f>
        <v>0</v>
      </c>
      <c r="M18" s="174"/>
      <c r="O18" s="232"/>
      <c r="P18" s="229"/>
      <c r="Q18" s="229"/>
      <c r="R18" s="229"/>
      <c r="S18" s="229"/>
      <c r="T18" s="229"/>
      <c r="U18" s="229"/>
      <c r="V18" s="231"/>
    </row>
    <row r="19" spans="2:22" ht="15">
      <c r="B19" s="179">
        <v>5</v>
      </c>
      <c r="C19" s="189"/>
      <c r="D19" s="189"/>
      <c r="E19" s="174"/>
      <c r="G19" s="179"/>
      <c r="H19" s="60">
        <f>$C$19</f>
        <v>0</v>
      </c>
      <c r="I19" s="60">
        <f>$D$19</f>
        <v>0</v>
      </c>
      <c r="J19" s="60">
        <f>$C$19*$D$19</f>
        <v>0</v>
      </c>
      <c r="K19" s="60">
        <f>$C$19^2</f>
        <v>0</v>
      </c>
      <c r="L19" s="60">
        <f>$D$19^2</f>
        <v>0</v>
      </c>
      <c r="M19" s="174"/>
      <c r="O19" s="232"/>
      <c r="P19" s="229"/>
      <c r="Q19" s="229"/>
      <c r="R19" s="229"/>
      <c r="S19" s="229"/>
      <c r="T19" s="229"/>
      <c r="U19" s="229"/>
      <c r="V19" s="231"/>
    </row>
    <row r="20" spans="2:22" ht="15">
      <c r="B20" s="179">
        <v>6</v>
      </c>
      <c r="C20" s="189"/>
      <c r="D20" s="189"/>
      <c r="E20" s="174"/>
      <c r="G20" s="179"/>
      <c r="H20" s="60">
        <f>$C$20</f>
        <v>0</v>
      </c>
      <c r="I20" s="60">
        <f>$D$20</f>
        <v>0</v>
      </c>
      <c r="J20" s="60">
        <f>$C$20*$D$20</f>
        <v>0</v>
      </c>
      <c r="K20" s="60">
        <f>$C$20^2</f>
        <v>0</v>
      </c>
      <c r="L20" s="60">
        <f>$D$20^2</f>
        <v>0</v>
      </c>
      <c r="M20" s="174"/>
      <c r="O20" s="232"/>
      <c r="P20" s="229"/>
      <c r="Q20" s="229"/>
      <c r="R20" s="229"/>
      <c r="S20" s="229"/>
      <c r="T20" s="229"/>
      <c r="U20" s="229"/>
      <c r="V20" s="231"/>
    </row>
    <row r="21" spans="2:22" ht="15">
      <c r="B21" s="179">
        <v>7</v>
      </c>
      <c r="C21" s="189"/>
      <c r="D21" s="189"/>
      <c r="E21" s="174"/>
      <c r="G21" s="179"/>
      <c r="H21" s="60">
        <f>$C$21</f>
        <v>0</v>
      </c>
      <c r="I21" s="60">
        <f>$D$21</f>
        <v>0</v>
      </c>
      <c r="J21" s="60">
        <f>$C$21*$D$21</f>
        <v>0</v>
      </c>
      <c r="K21" s="60">
        <f>$C$21^2</f>
        <v>0</v>
      </c>
      <c r="L21" s="60">
        <f>$D$21^2</f>
        <v>0</v>
      </c>
      <c r="M21" s="174"/>
      <c r="O21" s="232"/>
      <c r="P21" s="229"/>
      <c r="Q21" s="229"/>
      <c r="R21" s="229"/>
      <c r="S21" s="229"/>
      <c r="T21" s="229"/>
      <c r="U21" s="229"/>
      <c r="V21" s="231"/>
    </row>
    <row r="22" spans="2:22" ht="15">
      <c r="B22" s="179">
        <v>8</v>
      </c>
      <c r="C22" s="189"/>
      <c r="D22" s="189"/>
      <c r="E22" s="174"/>
      <c r="G22" s="179"/>
      <c r="H22" s="60">
        <f>$C$22</f>
        <v>0</v>
      </c>
      <c r="I22" s="60">
        <f>$D$22</f>
        <v>0</v>
      </c>
      <c r="J22" s="60">
        <f>$C$22*$D$22</f>
        <v>0</v>
      </c>
      <c r="K22" s="60">
        <f>$C$22^2</f>
        <v>0</v>
      </c>
      <c r="L22" s="60">
        <f>$D$22^2</f>
        <v>0</v>
      </c>
      <c r="M22" s="174"/>
      <c r="O22" s="232"/>
      <c r="P22" s="229"/>
      <c r="Q22" s="229"/>
      <c r="R22" s="229"/>
      <c r="S22" s="229"/>
      <c r="T22" s="229"/>
      <c r="U22" s="229"/>
      <c r="V22" s="231"/>
    </row>
    <row r="23" spans="2:22" ht="15">
      <c r="B23" s="179">
        <v>9</v>
      </c>
      <c r="C23" s="189"/>
      <c r="D23" s="189"/>
      <c r="E23" s="174"/>
      <c r="G23" s="179"/>
      <c r="H23" s="60">
        <f>$C$23</f>
        <v>0</v>
      </c>
      <c r="I23" s="60">
        <f>$D$23</f>
        <v>0</v>
      </c>
      <c r="J23" s="60">
        <f>$C$23*$D$23</f>
        <v>0</v>
      </c>
      <c r="K23" s="60">
        <f>$C$23^2</f>
        <v>0</v>
      </c>
      <c r="L23" s="60">
        <f>$D$23^2</f>
        <v>0</v>
      </c>
      <c r="M23" s="174"/>
      <c r="O23" s="232"/>
      <c r="P23" s="229"/>
      <c r="Q23" s="229"/>
      <c r="R23" s="229"/>
      <c r="S23" s="229"/>
      <c r="T23" s="229"/>
      <c r="U23" s="229"/>
      <c r="V23" s="231"/>
    </row>
    <row r="24" spans="2:22" ht="15">
      <c r="B24" s="179">
        <v>10</v>
      </c>
      <c r="C24" s="189"/>
      <c r="D24" s="189"/>
      <c r="E24" s="174"/>
      <c r="G24" s="179"/>
      <c r="H24" s="60">
        <f>$C$24</f>
        <v>0</v>
      </c>
      <c r="I24" s="60">
        <f>$D$24</f>
        <v>0</v>
      </c>
      <c r="J24" s="60">
        <f>$C$24*$D$24</f>
        <v>0</v>
      </c>
      <c r="K24" s="60">
        <f>$C$24^2</f>
        <v>0</v>
      </c>
      <c r="L24" s="60">
        <f>$D$24^2</f>
        <v>0</v>
      </c>
      <c r="M24" s="174"/>
      <c r="O24" s="232"/>
      <c r="P24" s="229"/>
      <c r="Q24" s="229"/>
      <c r="R24" s="229"/>
      <c r="S24" s="229"/>
      <c r="T24" s="229"/>
      <c r="U24" s="229"/>
      <c r="V24" s="231"/>
    </row>
    <row r="25" spans="2:22" ht="15">
      <c r="B25" s="179"/>
      <c r="C25" s="60"/>
      <c r="D25" s="60"/>
      <c r="E25" s="174"/>
      <c r="G25" s="191" t="s">
        <v>120</v>
      </c>
      <c r="H25" s="192">
        <f>SUM(H15:H24)</f>
        <v>0</v>
      </c>
      <c r="I25" s="192">
        <f>SUM(I15:I24)</f>
        <v>0</v>
      </c>
      <c r="J25" s="192">
        <f>SUM(J15:J24)</f>
        <v>0</v>
      </c>
      <c r="K25" s="192">
        <f>SUM(K15:K24)</f>
        <v>0</v>
      </c>
      <c r="L25" s="192">
        <f>SUM(L15:L24)</f>
        <v>0</v>
      </c>
      <c r="M25" s="174"/>
      <c r="O25" s="232"/>
      <c r="P25" s="229"/>
      <c r="Q25" s="229"/>
      <c r="R25" s="229"/>
      <c r="S25" s="229"/>
      <c r="T25" s="229"/>
      <c r="U25" s="229"/>
      <c r="V25" s="231"/>
    </row>
    <row r="26" spans="2:22" ht="15.75" thickBot="1">
      <c r="B26" s="180"/>
      <c r="C26" s="181"/>
      <c r="D26" s="181"/>
      <c r="E26" s="183"/>
      <c r="G26" s="179"/>
      <c r="H26" s="60"/>
      <c r="I26" s="60"/>
      <c r="J26" s="60"/>
      <c r="K26" s="60"/>
      <c r="L26" s="60"/>
      <c r="M26" s="174"/>
      <c r="O26" s="232"/>
      <c r="P26" s="229"/>
      <c r="Q26" s="229"/>
      <c r="R26" s="229"/>
      <c r="S26" s="229"/>
      <c r="T26" s="229"/>
      <c r="U26" s="229"/>
      <c r="V26" s="231"/>
    </row>
    <row r="27" spans="6:22" ht="15">
      <c r="F27" s="135"/>
      <c r="G27" s="191" t="s">
        <v>248</v>
      </c>
      <c r="H27" s="193" t="e">
        <f>(($I$25*$K$25)-($H$25*$J$25))/(($C$12*$K$25)-($H$25^2))</f>
        <v>#DIV/0!</v>
      </c>
      <c r="I27" s="60"/>
      <c r="J27" s="60"/>
      <c r="K27" s="60"/>
      <c r="L27" s="60"/>
      <c r="M27" s="174"/>
      <c r="O27" s="232"/>
      <c r="P27" s="229"/>
      <c r="Q27" s="229"/>
      <c r="R27" s="229"/>
      <c r="S27" s="229"/>
      <c r="T27" s="229"/>
      <c r="U27" s="229"/>
      <c r="V27" s="231"/>
    </row>
    <row r="28" spans="7:22" ht="15.75" thickBot="1">
      <c r="G28" s="191" t="s">
        <v>121</v>
      </c>
      <c r="H28" s="193" t="e">
        <f>(($C$12*$J$25)-($H$25*$I$25))/(($C$12*$K$25)-($H$25^2))</f>
        <v>#DIV/0!</v>
      </c>
      <c r="I28" s="60"/>
      <c r="J28" s="60"/>
      <c r="K28" s="60"/>
      <c r="L28" s="60"/>
      <c r="M28" s="174"/>
      <c r="O28" s="233"/>
      <c r="P28" s="234"/>
      <c r="Q28" s="234"/>
      <c r="R28" s="234"/>
      <c r="S28" s="234"/>
      <c r="T28" s="234"/>
      <c r="U28" s="234"/>
      <c r="V28" s="235"/>
    </row>
    <row r="29" spans="7:13" ht="17.25">
      <c r="G29" s="191" t="s">
        <v>137</v>
      </c>
      <c r="H29" s="194" t="e">
        <f>RSQ(D15:D24,C15:C24)</f>
        <v>#DIV/0!</v>
      </c>
      <c r="I29" s="60"/>
      <c r="J29" s="60"/>
      <c r="K29" s="60"/>
      <c r="L29" s="60"/>
      <c r="M29" s="174"/>
    </row>
    <row r="30" spans="7:13" ht="15">
      <c r="G30" s="179" t="s">
        <v>178</v>
      </c>
      <c r="H30" s="60"/>
      <c r="I30" s="60"/>
      <c r="J30" s="60"/>
      <c r="K30" s="60"/>
      <c r="L30" s="60"/>
      <c r="M30" s="174"/>
    </row>
    <row r="31" spans="7:13" ht="15">
      <c r="G31" s="179"/>
      <c r="H31" s="52" t="s">
        <v>122</v>
      </c>
      <c r="I31" s="52" t="s">
        <v>123</v>
      </c>
      <c r="J31" s="52" t="s">
        <v>124</v>
      </c>
      <c r="K31" s="52" t="s">
        <v>125</v>
      </c>
      <c r="L31" s="52" t="s">
        <v>126</v>
      </c>
      <c r="M31" s="174"/>
    </row>
    <row r="32" spans="7:13" ht="15">
      <c r="G32" s="179"/>
      <c r="H32" s="52" t="s">
        <v>122</v>
      </c>
      <c r="I32" s="95" t="s">
        <v>123</v>
      </c>
      <c r="J32" s="116" t="e">
        <f>ROUND(H28,4)&amp;" x"</f>
        <v>#DIV/0!</v>
      </c>
      <c r="K32" s="95" t="s">
        <v>125</v>
      </c>
      <c r="L32" s="96" t="e">
        <f>$H$27</f>
        <v>#DIV/0!</v>
      </c>
      <c r="M32" s="174"/>
    </row>
    <row r="33" spans="7:13" ht="18" thickBot="1">
      <c r="G33" s="180"/>
      <c r="H33" s="73" t="s">
        <v>138</v>
      </c>
      <c r="I33" s="181" t="s">
        <v>123</v>
      </c>
      <c r="J33" s="211" t="e">
        <f>$H$29</f>
        <v>#DIV/0!</v>
      </c>
      <c r="K33" s="181"/>
      <c r="L33" s="181"/>
      <c r="M33" s="183"/>
    </row>
    <row r="34" ht="15.75" thickBot="1"/>
    <row r="35" spans="2:14" ht="15">
      <c r="B35" s="223"/>
      <c r="C35" s="216"/>
      <c r="D35" s="216"/>
      <c r="E35" s="216"/>
      <c r="F35" s="216"/>
      <c r="G35" s="217"/>
      <c r="I35" s="223"/>
      <c r="J35" s="216"/>
      <c r="K35" s="216"/>
      <c r="L35" s="216"/>
      <c r="M35" s="216"/>
      <c r="N35" s="217"/>
    </row>
    <row r="36" spans="2:14" ht="15">
      <c r="B36" s="388" t="s">
        <v>271</v>
      </c>
      <c r="C36" s="389"/>
      <c r="D36" s="389"/>
      <c r="E36" s="389"/>
      <c r="F36" s="389"/>
      <c r="G36" s="390"/>
      <c r="I36" s="388" t="s">
        <v>272</v>
      </c>
      <c r="J36" s="389"/>
      <c r="K36" s="389"/>
      <c r="L36" s="389"/>
      <c r="M36" s="389"/>
      <c r="N36" s="390"/>
    </row>
    <row r="37" spans="2:14" ht="15">
      <c r="B37" s="219"/>
      <c r="C37" s="215"/>
      <c r="D37" s="215"/>
      <c r="E37" s="215"/>
      <c r="F37" s="215"/>
      <c r="G37" s="218"/>
      <c r="I37" s="227"/>
      <c r="J37" s="228"/>
      <c r="K37" s="228"/>
      <c r="L37" s="228"/>
      <c r="M37" s="215"/>
      <c r="N37" s="218"/>
    </row>
    <row r="38" spans="2:14" ht="15">
      <c r="B38" s="219" t="s">
        <v>127</v>
      </c>
      <c r="C38" s="215"/>
      <c r="D38" s="215"/>
      <c r="E38" s="215"/>
      <c r="F38" s="215"/>
      <c r="G38" s="218"/>
      <c r="I38" s="219" t="s">
        <v>127</v>
      </c>
      <c r="J38" s="215"/>
      <c r="K38" s="215"/>
      <c r="L38" s="215"/>
      <c r="M38" s="215"/>
      <c r="N38" s="218"/>
    </row>
    <row r="39" spans="2:14" ht="15">
      <c r="B39" s="382" t="s">
        <v>128</v>
      </c>
      <c r="C39" s="383"/>
      <c r="D39" s="224"/>
      <c r="E39" s="215"/>
      <c r="F39" s="215"/>
      <c r="G39" s="218"/>
      <c r="I39" s="382" t="s">
        <v>128</v>
      </c>
      <c r="J39" s="383"/>
      <c r="K39" s="224"/>
      <c r="L39" s="215"/>
      <c r="M39" s="215"/>
      <c r="N39" s="218"/>
    </row>
    <row r="40" spans="2:14" ht="15">
      <c r="B40" s="219"/>
      <c r="C40" s="215"/>
      <c r="D40" s="215"/>
      <c r="E40" s="215"/>
      <c r="F40" s="215"/>
      <c r="G40" s="218"/>
      <c r="I40" s="219"/>
      <c r="J40" s="215"/>
      <c r="K40" s="215"/>
      <c r="L40" s="215"/>
      <c r="M40" s="215"/>
      <c r="N40" s="218"/>
    </row>
    <row r="41" spans="2:14" ht="15">
      <c r="B41" s="191" t="s">
        <v>129</v>
      </c>
      <c r="C41" s="225"/>
      <c r="D41" s="197" t="s">
        <v>132</v>
      </c>
      <c r="E41" s="215"/>
      <c r="F41" s="215"/>
      <c r="G41" s="218"/>
      <c r="I41" s="191" t="s">
        <v>145</v>
      </c>
      <c r="J41" s="225"/>
      <c r="K41" s="197" t="s">
        <v>146</v>
      </c>
      <c r="L41" s="215"/>
      <c r="M41" s="215"/>
      <c r="N41" s="218"/>
    </row>
    <row r="42" spans="2:14" ht="15">
      <c r="B42" s="191" t="s">
        <v>130</v>
      </c>
      <c r="C42" s="215" t="e">
        <f>((C41-H27)/H28)</f>
        <v>#DIV/0!</v>
      </c>
      <c r="D42" s="197" t="s">
        <v>133</v>
      </c>
      <c r="E42" s="215"/>
      <c r="F42" s="215"/>
      <c r="G42" s="198"/>
      <c r="I42" s="191"/>
      <c r="J42" s="215"/>
      <c r="K42" s="197"/>
      <c r="L42" s="215"/>
      <c r="M42" s="215"/>
      <c r="N42" s="218"/>
    </row>
    <row r="43" spans="2:14" ht="15">
      <c r="B43" s="191" t="s">
        <v>131</v>
      </c>
      <c r="C43" s="226" t="e">
        <f>($C$42/$D$39)*100</f>
        <v>#DIV/0!</v>
      </c>
      <c r="D43" s="197" t="s">
        <v>134</v>
      </c>
      <c r="E43" s="215"/>
      <c r="F43" s="215"/>
      <c r="G43" s="218"/>
      <c r="I43" s="191" t="s">
        <v>131</v>
      </c>
      <c r="J43" s="226" t="e">
        <f>($J$41/$K$39)*100</f>
        <v>#DIV/0!</v>
      </c>
      <c r="K43" s="197" t="s">
        <v>134</v>
      </c>
      <c r="L43" s="215"/>
      <c r="M43" s="215"/>
      <c r="N43" s="218"/>
    </row>
    <row r="44" spans="2:14" ht="15.75" thickBot="1">
      <c r="B44" s="220"/>
      <c r="C44" s="221"/>
      <c r="D44" s="221"/>
      <c r="E44" s="221"/>
      <c r="F44" s="221"/>
      <c r="G44" s="222"/>
      <c r="I44" s="220"/>
      <c r="J44" s="221"/>
      <c r="K44" s="221"/>
      <c r="L44" s="221"/>
      <c r="M44" s="221"/>
      <c r="N44" s="222"/>
    </row>
  </sheetData>
  <sheetProtection password="C601" sheet="1" objects="1" scenarios="1"/>
  <protectedRanges>
    <protectedRange sqref="K39 J41" name="Range5_1"/>
    <protectedRange sqref="D39 C41 K39 J41" name="Range4_1"/>
    <protectedRange sqref="C12" name="Range2"/>
    <protectedRange sqref="C15:D19" name="Range2_1_1"/>
    <protectedRange sqref="C20:D24" name="Range2_2"/>
    <protectedRange sqref="E3:G5" name="Range6_1"/>
    <protectedRange sqref="L2:N5" name="Range6_2"/>
  </protectedRanges>
  <mergeCells count="26">
    <mergeCell ref="E4:G4"/>
    <mergeCell ref="B39:C39"/>
    <mergeCell ref="I4:K4"/>
    <mergeCell ref="B11:E11"/>
    <mergeCell ref="H11:L11"/>
    <mergeCell ref="B36:G36"/>
    <mergeCell ref="I36:N36"/>
    <mergeCell ref="B6:D6"/>
    <mergeCell ref="E6:G6"/>
    <mergeCell ref="L3:N3"/>
    <mergeCell ref="L4:N4"/>
    <mergeCell ref="I2:K2"/>
    <mergeCell ref="I3:K3"/>
    <mergeCell ref="P11:U11"/>
    <mergeCell ref="I39:J39"/>
    <mergeCell ref="I5:K5"/>
    <mergeCell ref="B2:D2"/>
    <mergeCell ref="B3:D3"/>
    <mergeCell ref="B4:D4"/>
    <mergeCell ref="B5:D5"/>
    <mergeCell ref="P6:R6"/>
    <mergeCell ref="E2:G2"/>
    <mergeCell ref="E3:G3"/>
    <mergeCell ref="E5:G5"/>
    <mergeCell ref="L5:N5"/>
    <mergeCell ref="L2:N2"/>
  </mergeCells>
  <conditionalFormatting sqref="C43 J43">
    <cfRule type="cellIs" priority="1" dxfId="63" operator="notBetween" stopIfTrue="1">
      <formula>70</formula>
      <formula>130</formula>
    </cfRule>
  </conditionalFormatting>
  <conditionalFormatting sqref="E2:G2">
    <cfRule type="cellIs" priority="3" dxfId="62" operator="equal" stopIfTrue="1">
      <formula>0</formula>
    </cfRule>
  </conditionalFormatting>
  <hyperlinks>
    <hyperlink ref="P6" location="Instructions!A37" display="For Instructions, click here"/>
  </hyperlinks>
  <printOptions/>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B2:V44"/>
  <sheetViews>
    <sheetView zoomScale="75" zoomScaleNormal="75" zoomScalePageLayoutView="0" workbookViewId="0" topLeftCell="A1">
      <selection activeCell="P34" sqref="P34"/>
    </sheetView>
  </sheetViews>
  <sheetFormatPr defaultColWidth="9.140625" defaultRowHeight="15"/>
  <cols>
    <col min="1" max="1" width="3.421875" style="237" customWidth="1"/>
    <col min="2" max="4" width="9.140625" style="23" customWidth="1"/>
    <col min="5" max="7" width="9.8515625" style="23" bestFit="1" customWidth="1"/>
    <col min="8" max="9" width="9.140625" style="23" customWidth="1"/>
    <col min="10" max="10" width="8.7109375" style="23" bestFit="1" customWidth="1"/>
    <col min="11" max="16384" width="9.140625" style="23" customWidth="1"/>
  </cols>
  <sheetData>
    <row r="1" s="237" customFormat="1" ht="15.75" thickBot="1"/>
    <row r="2" spans="2:22" ht="15.75">
      <c r="B2" s="402" t="s">
        <v>0</v>
      </c>
      <c r="C2" s="396"/>
      <c r="D2" s="396"/>
      <c r="E2" s="380">
        <f>'Cover Sheet'!B8</f>
        <v>0</v>
      </c>
      <c r="F2" s="380"/>
      <c r="G2" s="380"/>
      <c r="H2" s="170"/>
      <c r="I2" s="396" t="s">
        <v>139</v>
      </c>
      <c r="J2" s="396"/>
      <c r="K2" s="396"/>
      <c r="L2" s="393"/>
      <c r="M2" s="393"/>
      <c r="N2" s="393"/>
      <c r="O2" s="240"/>
      <c r="P2" s="240"/>
      <c r="Q2" s="240"/>
      <c r="R2" s="240"/>
      <c r="S2" s="240"/>
      <c r="T2" s="240"/>
      <c r="U2" s="240"/>
      <c r="V2" s="241"/>
    </row>
    <row r="3" spans="2:22" ht="15.75">
      <c r="B3" s="403" t="s">
        <v>66</v>
      </c>
      <c r="C3" s="397"/>
      <c r="D3" s="397"/>
      <c r="E3" s="381"/>
      <c r="F3" s="381"/>
      <c r="G3" s="381"/>
      <c r="H3" s="173"/>
      <c r="I3" s="397" t="s">
        <v>140</v>
      </c>
      <c r="J3" s="397"/>
      <c r="K3" s="397"/>
      <c r="L3" s="394"/>
      <c r="M3" s="394"/>
      <c r="N3" s="394"/>
      <c r="O3" s="238"/>
      <c r="P3" s="238"/>
      <c r="Q3" s="238"/>
      <c r="R3" s="238"/>
      <c r="S3" s="238"/>
      <c r="T3" s="238"/>
      <c r="U3" s="238"/>
      <c r="V3" s="242"/>
    </row>
    <row r="4" spans="2:22" ht="15.75">
      <c r="B4" s="403" t="s">
        <v>13</v>
      </c>
      <c r="C4" s="397"/>
      <c r="D4" s="397"/>
      <c r="E4" s="384"/>
      <c r="F4" s="384"/>
      <c r="G4" s="384"/>
      <c r="H4" s="173"/>
      <c r="I4" s="397" t="s">
        <v>141</v>
      </c>
      <c r="J4" s="397"/>
      <c r="K4" s="397"/>
      <c r="L4" s="381"/>
      <c r="M4" s="381"/>
      <c r="N4" s="381"/>
      <c r="O4" s="238"/>
      <c r="P4" s="210" t="s">
        <v>56</v>
      </c>
      <c r="Q4" s="238"/>
      <c r="R4" s="238"/>
      <c r="S4" s="238"/>
      <c r="T4" s="238"/>
      <c r="U4" s="238"/>
      <c r="V4" s="242"/>
    </row>
    <row r="5" spans="2:22" ht="15.75">
      <c r="B5" s="403" t="s">
        <v>68</v>
      </c>
      <c r="C5" s="397"/>
      <c r="D5" s="397"/>
      <c r="E5" s="381"/>
      <c r="F5" s="381"/>
      <c r="G5" s="381"/>
      <c r="H5" s="173"/>
      <c r="I5" s="397" t="s">
        <v>239</v>
      </c>
      <c r="J5" s="397"/>
      <c r="K5" s="397"/>
      <c r="L5" s="381"/>
      <c r="M5" s="381"/>
      <c r="N5" s="381"/>
      <c r="O5" s="238"/>
      <c r="P5" s="238"/>
      <c r="Q5" s="238"/>
      <c r="R5" s="238"/>
      <c r="S5" s="238"/>
      <c r="T5" s="238"/>
      <c r="U5" s="238"/>
      <c r="V5" s="242"/>
    </row>
    <row r="6" spans="2:22" ht="15.75">
      <c r="B6" s="404" t="s">
        <v>275</v>
      </c>
      <c r="C6" s="405"/>
      <c r="D6" s="405"/>
      <c r="E6" s="406">
        <f>'Cover Sheet'!H8</f>
        <v>0</v>
      </c>
      <c r="F6" s="399"/>
      <c r="G6" s="399"/>
      <c r="H6" s="238"/>
      <c r="I6" s="238"/>
      <c r="J6" s="238"/>
      <c r="K6" s="238"/>
      <c r="L6" s="238"/>
      <c r="M6" s="238"/>
      <c r="N6" s="238"/>
      <c r="O6" s="238"/>
      <c r="P6" s="395" t="s">
        <v>252</v>
      </c>
      <c r="Q6" s="395"/>
      <c r="R6" s="395"/>
      <c r="S6" s="238"/>
      <c r="T6" s="238"/>
      <c r="U6" s="238"/>
      <c r="V6" s="242"/>
    </row>
    <row r="7" spans="2:22" s="237" customFormat="1" ht="15">
      <c r="B7" s="243"/>
      <c r="C7" s="238"/>
      <c r="D7" s="238"/>
      <c r="E7" s="238"/>
      <c r="F7" s="238"/>
      <c r="G7" s="238"/>
      <c r="H7" s="238"/>
      <c r="I7" s="238"/>
      <c r="J7" s="238"/>
      <c r="K7" s="238"/>
      <c r="L7" s="238"/>
      <c r="M7" s="238"/>
      <c r="N7" s="238"/>
      <c r="O7" s="238"/>
      <c r="P7" s="248"/>
      <c r="Q7" s="248"/>
      <c r="R7" s="248"/>
      <c r="S7" s="238"/>
      <c r="T7" s="238"/>
      <c r="U7" s="238"/>
      <c r="V7" s="242"/>
    </row>
    <row r="8" spans="2:22" s="237" customFormat="1" ht="15">
      <c r="B8" s="243"/>
      <c r="C8" s="238"/>
      <c r="D8" s="238"/>
      <c r="E8" s="238"/>
      <c r="F8" s="238"/>
      <c r="G8" s="238"/>
      <c r="H8" s="238"/>
      <c r="I8" s="238"/>
      <c r="J8" s="238"/>
      <c r="K8" s="238"/>
      <c r="L8" s="238"/>
      <c r="M8" s="238"/>
      <c r="N8" s="238"/>
      <c r="O8" s="238"/>
      <c r="P8" s="248"/>
      <c r="Q8" s="248"/>
      <c r="R8" s="248"/>
      <c r="S8" s="238"/>
      <c r="T8" s="238"/>
      <c r="U8" s="238"/>
      <c r="V8" s="242"/>
    </row>
    <row r="9" spans="2:22" s="237" customFormat="1" ht="15.75" thickBot="1">
      <c r="B9" s="244"/>
      <c r="C9" s="245"/>
      <c r="D9" s="245"/>
      <c r="E9" s="245"/>
      <c r="F9" s="245"/>
      <c r="G9" s="245"/>
      <c r="H9" s="245"/>
      <c r="I9" s="245"/>
      <c r="J9" s="245"/>
      <c r="K9" s="245"/>
      <c r="L9" s="245"/>
      <c r="M9" s="245"/>
      <c r="N9" s="245"/>
      <c r="O9" s="245"/>
      <c r="P9" s="246"/>
      <c r="Q9" s="246"/>
      <c r="R9" s="246"/>
      <c r="S9" s="245"/>
      <c r="T9" s="245"/>
      <c r="U9" s="245"/>
      <c r="V9" s="247"/>
    </row>
    <row r="10" spans="16:18" s="237" customFormat="1" ht="15.75" thickBot="1">
      <c r="P10" s="239"/>
      <c r="Q10" s="239"/>
      <c r="R10" s="239"/>
    </row>
    <row r="11" spans="2:22" ht="15">
      <c r="B11" s="385" t="s">
        <v>114</v>
      </c>
      <c r="C11" s="386"/>
      <c r="D11" s="386"/>
      <c r="E11" s="387"/>
      <c r="F11" s="237"/>
      <c r="G11" s="262"/>
      <c r="H11" s="386" t="s">
        <v>115</v>
      </c>
      <c r="I11" s="386"/>
      <c r="J11" s="386"/>
      <c r="K11" s="386"/>
      <c r="L11" s="386"/>
      <c r="M11" s="256"/>
      <c r="O11" s="277"/>
      <c r="P11" s="392" t="s">
        <v>273</v>
      </c>
      <c r="Q11" s="392"/>
      <c r="R11" s="392"/>
      <c r="S11" s="392"/>
      <c r="T11" s="392"/>
      <c r="U11" s="392"/>
      <c r="V11" s="271"/>
    </row>
    <row r="12" spans="2:22" ht="15">
      <c r="B12" s="263" t="s">
        <v>113</v>
      </c>
      <c r="C12" s="264"/>
      <c r="D12" s="251"/>
      <c r="E12" s="257"/>
      <c r="G12" s="258"/>
      <c r="H12" s="267" t="s">
        <v>116</v>
      </c>
      <c r="I12" s="253">
        <f>$C$12</f>
        <v>0</v>
      </c>
      <c r="J12" s="251"/>
      <c r="K12" s="251"/>
      <c r="L12" s="251"/>
      <c r="M12" s="257"/>
      <c r="O12" s="273"/>
      <c r="P12" s="270"/>
      <c r="Q12" s="270"/>
      <c r="R12" s="270"/>
      <c r="S12" s="270"/>
      <c r="T12" s="270"/>
      <c r="U12" s="270"/>
      <c r="V12" s="272"/>
    </row>
    <row r="13" spans="2:22" ht="15">
      <c r="B13" s="258"/>
      <c r="C13" s="251"/>
      <c r="D13" s="251"/>
      <c r="E13" s="257"/>
      <c r="G13" s="258"/>
      <c r="H13" s="251"/>
      <c r="I13" s="251"/>
      <c r="J13" s="251"/>
      <c r="K13" s="251"/>
      <c r="L13" s="251"/>
      <c r="M13" s="257"/>
      <c r="O13" s="273"/>
      <c r="P13" s="270"/>
      <c r="Q13" s="270"/>
      <c r="R13" s="270"/>
      <c r="S13" s="270"/>
      <c r="T13" s="270"/>
      <c r="U13" s="270"/>
      <c r="V13" s="272"/>
    </row>
    <row r="14" spans="2:22" ht="17.25">
      <c r="B14" s="265" t="s">
        <v>110</v>
      </c>
      <c r="C14" s="252" t="s">
        <v>111</v>
      </c>
      <c r="D14" s="252" t="s">
        <v>112</v>
      </c>
      <c r="E14" s="257"/>
      <c r="F14" s="60"/>
      <c r="G14" s="258"/>
      <c r="H14" s="250" t="s">
        <v>118</v>
      </c>
      <c r="I14" s="250" t="s">
        <v>119</v>
      </c>
      <c r="J14" s="250" t="s">
        <v>117</v>
      </c>
      <c r="K14" s="250" t="s">
        <v>135</v>
      </c>
      <c r="L14" s="250" t="s">
        <v>136</v>
      </c>
      <c r="M14" s="257"/>
      <c r="O14" s="273"/>
      <c r="P14" s="270"/>
      <c r="Q14" s="270"/>
      <c r="R14" s="270"/>
      <c r="S14" s="270"/>
      <c r="T14" s="270"/>
      <c r="U14" s="270"/>
      <c r="V14" s="272"/>
    </row>
    <row r="15" spans="2:22" ht="15">
      <c r="B15" s="258">
        <v>1</v>
      </c>
      <c r="C15" s="266"/>
      <c r="D15" s="266"/>
      <c r="E15" s="257"/>
      <c r="G15" s="258"/>
      <c r="H15" s="251">
        <f>$C$15</f>
        <v>0</v>
      </c>
      <c r="I15" s="251">
        <f>$D$15</f>
        <v>0</v>
      </c>
      <c r="J15" s="251">
        <f>$C$15*$D$15</f>
        <v>0</v>
      </c>
      <c r="K15" s="251">
        <f>$C$15^2</f>
        <v>0</v>
      </c>
      <c r="L15" s="251">
        <f>$D$15^2</f>
        <v>0</v>
      </c>
      <c r="M15" s="257"/>
      <c r="O15" s="273"/>
      <c r="P15" s="270"/>
      <c r="Q15" s="270"/>
      <c r="R15" s="270"/>
      <c r="S15" s="270"/>
      <c r="T15" s="270"/>
      <c r="U15" s="270"/>
      <c r="V15" s="272"/>
    </row>
    <row r="16" spans="2:22" ht="15">
      <c r="B16" s="258">
        <v>2</v>
      </c>
      <c r="C16" s="266"/>
      <c r="D16" s="266"/>
      <c r="E16" s="257"/>
      <c r="G16" s="258"/>
      <c r="H16" s="251">
        <f>$C$16</f>
        <v>0</v>
      </c>
      <c r="I16" s="251">
        <f>$D$16</f>
        <v>0</v>
      </c>
      <c r="J16" s="251">
        <f>$C$16*$D$16</f>
        <v>0</v>
      </c>
      <c r="K16" s="251">
        <f>$C$16^2</f>
        <v>0</v>
      </c>
      <c r="L16" s="251">
        <f>$D$16^2</f>
        <v>0</v>
      </c>
      <c r="M16" s="257"/>
      <c r="O16" s="273"/>
      <c r="P16" s="270"/>
      <c r="Q16" s="270"/>
      <c r="R16" s="270"/>
      <c r="S16" s="270"/>
      <c r="T16" s="270"/>
      <c r="U16" s="270"/>
      <c r="V16" s="272"/>
    </row>
    <row r="17" spans="2:22" ht="15">
      <c r="B17" s="258">
        <v>3</v>
      </c>
      <c r="C17" s="266"/>
      <c r="D17" s="266"/>
      <c r="E17" s="257"/>
      <c r="G17" s="258"/>
      <c r="H17" s="251">
        <f>$C$17</f>
        <v>0</v>
      </c>
      <c r="I17" s="251">
        <f>$D$17</f>
        <v>0</v>
      </c>
      <c r="J17" s="251">
        <f>$C$17*$D$17</f>
        <v>0</v>
      </c>
      <c r="K17" s="251">
        <f>$C$17^2</f>
        <v>0</v>
      </c>
      <c r="L17" s="251">
        <f>$D$17^2</f>
        <v>0</v>
      </c>
      <c r="M17" s="257"/>
      <c r="O17" s="273"/>
      <c r="P17" s="270"/>
      <c r="Q17" s="270"/>
      <c r="R17" s="270"/>
      <c r="S17" s="270"/>
      <c r="T17" s="270"/>
      <c r="U17" s="270"/>
      <c r="V17" s="272"/>
    </row>
    <row r="18" spans="2:22" ht="15">
      <c r="B18" s="258">
        <v>4</v>
      </c>
      <c r="C18" s="266"/>
      <c r="D18" s="266"/>
      <c r="E18" s="257"/>
      <c r="G18" s="258"/>
      <c r="H18" s="251">
        <f>$C$18</f>
        <v>0</v>
      </c>
      <c r="I18" s="251">
        <f>$D$18</f>
        <v>0</v>
      </c>
      <c r="J18" s="251">
        <f>$C$18*$D$18</f>
        <v>0</v>
      </c>
      <c r="K18" s="251">
        <f>$C$18^2</f>
        <v>0</v>
      </c>
      <c r="L18" s="251">
        <f>$D$18^2</f>
        <v>0</v>
      </c>
      <c r="M18" s="257"/>
      <c r="O18" s="273"/>
      <c r="P18" s="270"/>
      <c r="Q18" s="270"/>
      <c r="R18" s="270"/>
      <c r="S18" s="270"/>
      <c r="T18" s="270"/>
      <c r="U18" s="270"/>
      <c r="V18" s="272"/>
    </row>
    <row r="19" spans="2:22" ht="15">
      <c r="B19" s="258">
        <v>5</v>
      </c>
      <c r="C19" s="266"/>
      <c r="D19" s="266"/>
      <c r="E19" s="257"/>
      <c r="G19" s="258"/>
      <c r="H19" s="251">
        <f>$C$19</f>
        <v>0</v>
      </c>
      <c r="I19" s="251">
        <f>$D$19</f>
        <v>0</v>
      </c>
      <c r="J19" s="251">
        <f>$C$19*$D$19</f>
        <v>0</v>
      </c>
      <c r="K19" s="251">
        <f>$C$19^2</f>
        <v>0</v>
      </c>
      <c r="L19" s="251">
        <f>$D$19^2</f>
        <v>0</v>
      </c>
      <c r="M19" s="257"/>
      <c r="O19" s="273"/>
      <c r="P19" s="270"/>
      <c r="Q19" s="270"/>
      <c r="R19" s="270"/>
      <c r="S19" s="270"/>
      <c r="T19" s="270"/>
      <c r="U19" s="270"/>
      <c r="V19" s="272"/>
    </row>
    <row r="20" spans="2:22" ht="15">
      <c r="B20" s="258">
        <v>6</v>
      </c>
      <c r="C20" s="266"/>
      <c r="D20" s="266"/>
      <c r="E20" s="257"/>
      <c r="G20" s="258"/>
      <c r="H20" s="251">
        <f>$C$20</f>
        <v>0</v>
      </c>
      <c r="I20" s="251">
        <f>$D$20</f>
        <v>0</v>
      </c>
      <c r="J20" s="251">
        <f>$C$20*$D$20</f>
        <v>0</v>
      </c>
      <c r="K20" s="251">
        <f>$C$20^2</f>
        <v>0</v>
      </c>
      <c r="L20" s="251">
        <f>$D$20^2</f>
        <v>0</v>
      </c>
      <c r="M20" s="257"/>
      <c r="O20" s="273"/>
      <c r="P20" s="270"/>
      <c r="Q20" s="270"/>
      <c r="R20" s="270"/>
      <c r="S20" s="270"/>
      <c r="T20" s="270"/>
      <c r="U20" s="270"/>
      <c r="V20" s="272"/>
    </row>
    <row r="21" spans="2:22" ht="15">
      <c r="B21" s="258">
        <v>7</v>
      </c>
      <c r="C21" s="266"/>
      <c r="D21" s="266"/>
      <c r="E21" s="257"/>
      <c r="G21" s="258"/>
      <c r="H21" s="251">
        <f>$C$21</f>
        <v>0</v>
      </c>
      <c r="I21" s="251">
        <f>$D$21</f>
        <v>0</v>
      </c>
      <c r="J21" s="251">
        <f>$C$21*$D$21</f>
        <v>0</v>
      </c>
      <c r="K21" s="251">
        <f>$C$21^2</f>
        <v>0</v>
      </c>
      <c r="L21" s="251">
        <f>$D$21^2</f>
        <v>0</v>
      </c>
      <c r="M21" s="257"/>
      <c r="O21" s="273"/>
      <c r="P21" s="270"/>
      <c r="Q21" s="270"/>
      <c r="R21" s="270"/>
      <c r="S21" s="270"/>
      <c r="T21" s="270"/>
      <c r="U21" s="270"/>
      <c r="V21" s="272"/>
    </row>
    <row r="22" spans="2:22" ht="15">
      <c r="B22" s="258">
        <v>8</v>
      </c>
      <c r="C22" s="266"/>
      <c r="D22" s="266"/>
      <c r="E22" s="257"/>
      <c r="G22" s="258"/>
      <c r="H22" s="251">
        <f>$C$22</f>
        <v>0</v>
      </c>
      <c r="I22" s="251">
        <f>$D$22</f>
        <v>0</v>
      </c>
      <c r="J22" s="251">
        <f>$C$22*$D$22</f>
        <v>0</v>
      </c>
      <c r="K22" s="251">
        <f>$C$22^2</f>
        <v>0</v>
      </c>
      <c r="L22" s="251">
        <f>$D$22^2</f>
        <v>0</v>
      </c>
      <c r="M22" s="257"/>
      <c r="O22" s="273"/>
      <c r="P22" s="270"/>
      <c r="Q22" s="270"/>
      <c r="R22" s="270"/>
      <c r="S22" s="270"/>
      <c r="T22" s="270"/>
      <c r="U22" s="270"/>
      <c r="V22" s="272"/>
    </row>
    <row r="23" spans="2:22" ht="15">
      <c r="B23" s="258">
        <v>9</v>
      </c>
      <c r="C23" s="266"/>
      <c r="D23" s="266"/>
      <c r="E23" s="257"/>
      <c r="G23" s="258"/>
      <c r="H23" s="251">
        <f>$C$23</f>
        <v>0</v>
      </c>
      <c r="I23" s="251">
        <f>$D$23</f>
        <v>0</v>
      </c>
      <c r="J23" s="251">
        <f>$C$23*$D$23</f>
        <v>0</v>
      </c>
      <c r="K23" s="251">
        <f>$C$23^2</f>
        <v>0</v>
      </c>
      <c r="L23" s="251">
        <f>$D$23^2</f>
        <v>0</v>
      </c>
      <c r="M23" s="257"/>
      <c r="O23" s="273"/>
      <c r="P23" s="270"/>
      <c r="Q23" s="270"/>
      <c r="R23" s="270"/>
      <c r="S23" s="270"/>
      <c r="T23" s="270"/>
      <c r="U23" s="270"/>
      <c r="V23" s="272"/>
    </row>
    <row r="24" spans="2:22" ht="15">
      <c r="B24" s="258">
        <v>10</v>
      </c>
      <c r="C24" s="266"/>
      <c r="D24" s="266"/>
      <c r="E24" s="257"/>
      <c r="G24" s="258"/>
      <c r="H24" s="251">
        <f>$C$24</f>
        <v>0</v>
      </c>
      <c r="I24" s="251">
        <f>$D$24</f>
        <v>0</v>
      </c>
      <c r="J24" s="251">
        <f>$C$24*$D$24</f>
        <v>0</v>
      </c>
      <c r="K24" s="251">
        <f>$C$24^2</f>
        <v>0</v>
      </c>
      <c r="L24" s="251">
        <f>$D$24^2</f>
        <v>0</v>
      </c>
      <c r="M24" s="257"/>
      <c r="O24" s="273"/>
      <c r="P24" s="270"/>
      <c r="Q24" s="270"/>
      <c r="R24" s="270"/>
      <c r="S24" s="270"/>
      <c r="T24" s="270"/>
      <c r="U24" s="270"/>
      <c r="V24" s="272"/>
    </row>
    <row r="25" spans="2:22" ht="15">
      <c r="B25" s="258"/>
      <c r="C25" s="251"/>
      <c r="D25" s="251"/>
      <c r="E25" s="257"/>
      <c r="G25" s="191" t="s">
        <v>120</v>
      </c>
      <c r="H25" s="192">
        <f>SUM(H15:H24)</f>
        <v>0</v>
      </c>
      <c r="I25" s="192">
        <f>SUM(I15:I24)</f>
        <v>0</v>
      </c>
      <c r="J25" s="192">
        <f>SUM(J15:J24)</f>
        <v>0</v>
      </c>
      <c r="K25" s="192">
        <f>SUM(K15:K24)</f>
        <v>0</v>
      </c>
      <c r="L25" s="192">
        <f>SUM(L15:L24)</f>
        <v>0</v>
      </c>
      <c r="M25" s="257"/>
      <c r="O25" s="273"/>
      <c r="P25" s="270"/>
      <c r="Q25" s="270"/>
      <c r="R25" s="270"/>
      <c r="S25" s="270"/>
      <c r="T25" s="270"/>
      <c r="U25" s="270"/>
      <c r="V25" s="272"/>
    </row>
    <row r="26" spans="2:22" ht="15.75" thickBot="1">
      <c r="B26" s="259"/>
      <c r="C26" s="260"/>
      <c r="D26" s="260"/>
      <c r="E26" s="261"/>
      <c r="G26" s="258"/>
      <c r="H26" s="251"/>
      <c r="I26" s="251"/>
      <c r="J26" s="251"/>
      <c r="K26" s="251"/>
      <c r="L26" s="251"/>
      <c r="M26" s="257"/>
      <c r="O26" s="273"/>
      <c r="P26" s="270"/>
      <c r="Q26" s="270"/>
      <c r="R26" s="270"/>
      <c r="S26" s="270"/>
      <c r="T26" s="270"/>
      <c r="U26" s="270"/>
      <c r="V26" s="272"/>
    </row>
    <row r="27" spans="6:22" ht="15">
      <c r="F27" s="135"/>
      <c r="G27" s="191" t="s">
        <v>248</v>
      </c>
      <c r="H27" s="193" t="e">
        <f>(($I$25*$K$25)-($H$25*$J$25))/(($C$12*$K$25)-($H$25^2))</f>
        <v>#DIV/0!</v>
      </c>
      <c r="I27" s="251"/>
      <c r="J27" s="251"/>
      <c r="K27" s="251"/>
      <c r="L27" s="251"/>
      <c r="M27" s="257"/>
      <c r="O27" s="273"/>
      <c r="P27" s="270"/>
      <c r="Q27" s="270"/>
      <c r="R27" s="270"/>
      <c r="S27" s="270"/>
      <c r="T27" s="270"/>
      <c r="U27" s="270"/>
      <c r="V27" s="272"/>
    </row>
    <row r="28" spans="7:22" ht="15.75" thickBot="1">
      <c r="G28" s="191" t="s">
        <v>121</v>
      </c>
      <c r="H28" s="193" t="e">
        <f>(($C$12*$J$25)-($H$25*$I$25))/(($C$12*$K$25)-($H$25^2))</f>
        <v>#DIV/0!</v>
      </c>
      <c r="I28" s="251"/>
      <c r="J28" s="251"/>
      <c r="K28" s="251"/>
      <c r="L28" s="251"/>
      <c r="M28" s="257"/>
      <c r="O28" s="274"/>
      <c r="P28" s="275"/>
      <c r="Q28" s="275"/>
      <c r="R28" s="275"/>
      <c r="S28" s="275"/>
      <c r="T28" s="275"/>
      <c r="U28" s="275"/>
      <c r="V28" s="276"/>
    </row>
    <row r="29" spans="7:13" ht="17.25">
      <c r="G29" s="191" t="s">
        <v>137</v>
      </c>
      <c r="H29" s="194" t="e">
        <f>RSQ(D15:D24,C15:C24)</f>
        <v>#DIV/0!</v>
      </c>
      <c r="I29" s="251"/>
      <c r="J29" s="251"/>
      <c r="K29" s="251"/>
      <c r="L29" s="251"/>
      <c r="M29" s="257"/>
    </row>
    <row r="30" spans="7:13" ht="15">
      <c r="G30" s="258" t="s">
        <v>178</v>
      </c>
      <c r="H30" s="251"/>
      <c r="I30" s="251"/>
      <c r="J30" s="251"/>
      <c r="K30" s="251"/>
      <c r="L30" s="251"/>
      <c r="M30" s="257"/>
    </row>
    <row r="31" spans="7:13" ht="15">
      <c r="G31" s="258"/>
      <c r="H31" s="52" t="s">
        <v>122</v>
      </c>
      <c r="I31" s="52" t="s">
        <v>123</v>
      </c>
      <c r="J31" s="52" t="s">
        <v>124</v>
      </c>
      <c r="K31" s="52" t="s">
        <v>125</v>
      </c>
      <c r="L31" s="52" t="s">
        <v>126</v>
      </c>
      <c r="M31" s="257"/>
    </row>
    <row r="32" spans="7:13" ht="15">
      <c r="G32" s="258"/>
      <c r="H32" s="52" t="s">
        <v>122</v>
      </c>
      <c r="I32" s="253" t="s">
        <v>123</v>
      </c>
      <c r="J32" s="255" t="e">
        <f>ROUND(H28,4)&amp;" x"</f>
        <v>#DIV/0!</v>
      </c>
      <c r="K32" s="253" t="s">
        <v>125</v>
      </c>
      <c r="L32" s="254" t="e">
        <f>$H$27</f>
        <v>#DIV/0!</v>
      </c>
      <c r="M32" s="257"/>
    </row>
    <row r="33" spans="7:13" ht="18" thickBot="1">
      <c r="G33" s="259"/>
      <c r="H33" s="73" t="s">
        <v>138</v>
      </c>
      <c r="I33" s="260" t="s">
        <v>123</v>
      </c>
      <c r="J33" s="268" t="e">
        <f>$H$29</f>
        <v>#DIV/0!</v>
      </c>
      <c r="K33" s="260"/>
      <c r="L33" s="260"/>
      <c r="M33" s="261"/>
    </row>
    <row r="34" ht="15.75" thickBot="1"/>
    <row r="35" spans="2:14" ht="15">
      <c r="B35" s="291"/>
      <c r="C35" s="284"/>
      <c r="D35" s="284"/>
      <c r="E35" s="284"/>
      <c r="F35" s="284"/>
      <c r="G35" s="285"/>
      <c r="I35" s="278"/>
      <c r="J35" s="279"/>
      <c r="K35" s="279"/>
      <c r="L35" s="279"/>
      <c r="M35" s="284"/>
      <c r="N35" s="285"/>
    </row>
    <row r="36" spans="2:14" s="269" customFormat="1" ht="15">
      <c r="B36" s="388" t="s">
        <v>271</v>
      </c>
      <c r="C36" s="389"/>
      <c r="D36" s="389"/>
      <c r="E36" s="389"/>
      <c r="F36" s="389"/>
      <c r="G36" s="390"/>
      <c r="I36" s="388" t="s">
        <v>272</v>
      </c>
      <c r="J36" s="389"/>
      <c r="K36" s="389"/>
      <c r="L36" s="389"/>
      <c r="M36" s="389"/>
      <c r="N36" s="390"/>
    </row>
    <row r="37" spans="2:14" s="269" customFormat="1" ht="15">
      <c r="B37" s="287"/>
      <c r="C37" s="283"/>
      <c r="D37" s="283"/>
      <c r="E37" s="283"/>
      <c r="F37" s="283"/>
      <c r="G37" s="286"/>
      <c r="I37" s="227"/>
      <c r="J37" s="228"/>
      <c r="K37" s="228"/>
      <c r="L37" s="228"/>
      <c r="M37" s="283"/>
      <c r="N37" s="286"/>
    </row>
    <row r="38" spans="2:14" ht="15">
      <c r="B38" s="287" t="s">
        <v>127</v>
      </c>
      <c r="C38" s="283"/>
      <c r="D38" s="283"/>
      <c r="E38" s="283"/>
      <c r="F38" s="283"/>
      <c r="G38" s="286"/>
      <c r="I38" s="287" t="s">
        <v>127</v>
      </c>
      <c r="J38" s="283"/>
      <c r="K38" s="283"/>
      <c r="L38" s="283"/>
      <c r="M38" s="283"/>
      <c r="N38" s="286"/>
    </row>
    <row r="39" spans="2:14" ht="15">
      <c r="B39" s="382" t="s">
        <v>128</v>
      </c>
      <c r="C39" s="383"/>
      <c r="D39" s="292"/>
      <c r="E39" s="283"/>
      <c r="F39" s="283"/>
      <c r="G39" s="286"/>
      <c r="I39" s="382" t="s">
        <v>128</v>
      </c>
      <c r="J39" s="383"/>
      <c r="K39" s="292"/>
      <c r="L39" s="283"/>
      <c r="M39" s="283"/>
      <c r="N39" s="286"/>
    </row>
    <row r="40" spans="2:14" ht="15">
      <c r="B40" s="287"/>
      <c r="C40" s="283"/>
      <c r="D40" s="283"/>
      <c r="E40" s="283"/>
      <c r="F40" s="283"/>
      <c r="G40" s="286"/>
      <c r="I40" s="287"/>
      <c r="J40" s="283"/>
      <c r="K40" s="283"/>
      <c r="L40" s="283"/>
      <c r="M40" s="283"/>
      <c r="N40" s="286"/>
    </row>
    <row r="41" spans="2:14" ht="15">
      <c r="B41" s="191" t="s">
        <v>129</v>
      </c>
      <c r="C41" s="293"/>
      <c r="D41" s="197" t="s">
        <v>132</v>
      </c>
      <c r="E41" s="283"/>
      <c r="F41" s="283"/>
      <c r="G41" s="286"/>
      <c r="I41" s="191" t="s">
        <v>145</v>
      </c>
      <c r="J41" s="293"/>
      <c r="K41" s="197" t="s">
        <v>146</v>
      </c>
      <c r="L41" s="283"/>
      <c r="M41" s="283"/>
      <c r="N41" s="286"/>
    </row>
    <row r="42" spans="2:14" ht="15">
      <c r="B42" s="191" t="s">
        <v>130</v>
      </c>
      <c r="C42" s="283" t="e">
        <f>((C41-H27)/H28)</f>
        <v>#DIV/0!</v>
      </c>
      <c r="D42" s="197" t="s">
        <v>133</v>
      </c>
      <c r="E42" s="283"/>
      <c r="F42" s="283"/>
      <c r="G42" s="198"/>
      <c r="I42" s="191"/>
      <c r="J42" s="283"/>
      <c r="K42" s="197"/>
      <c r="L42" s="283"/>
      <c r="M42" s="283"/>
      <c r="N42" s="286"/>
    </row>
    <row r="43" spans="2:14" ht="15">
      <c r="B43" s="191" t="s">
        <v>131</v>
      </c>
      <c r="C43" s="294" t="e">
        <f>($C$42/$D$39)*100</f>
        <v>#DIV/0!</v>
      </c>
      <c r="D43" s="197" t="s">
        <v>134</v>
      </c>
      <c r="E43" s="283"/>
      <c r="F43" s="283"/>
      <c r="G43" s="286"/>
      <c r="I43" s="191" t="s">
        <v>131</v>
      </c>
      <c r="J43" s="294" t="e">
        <f>($J$41/$K$39)*100</f>
        <v>#DIV/0!</v>
      </c>
      <c r="K43" s="197" t="s">
        <v>134</v>
      </c>
      <c r="L43" s="283"/>
      <c r="M43" s="283"/>
      <c r="N43" s="286"/>
    </row>
    <row r="44" spans="2:14" ht="15.75" thickBot="1">
      <c r="B44" s="288"/>
      <c r="C44" s="289"/>
      <c r="D44" s="289"/>
      <c r="E44" s="289"/>
      <c r="F44" s="289"/>
      <c r="G44" s="290"/>
      <c r="I44" s="288"/>
      <c r="J44" s="289"/>
      <c r="K44" s="289"/>
      <c r="L44" s="289"/>
      <c r="M44" s="289"/>
      <c r="N44" s="290"/>
    </row>
  </sheetData>
  <sheetProtection password="C601" sheet="1" objects="1" scenarios="1"/>
  <protectedRanges>
    <protectedRange sqref="K39 J41" name="Range5_1"/>
    <protectedRange sqref="D39 C41 K39 J41" name="Range4_1"/>
    <protectedRange sqref="C12" name="Range2"/>
    <protectedRange sqref="C15:D19" name="Range2_1_1"/>
    <protectedRange sqref="C20:D24" name="Range2_2"/>
    <protectedRange sqref="E3:G5" name="Range6_1"/>
    <protectedRange sqref="L2:N5" name="Range6_2"/>
  </protectedRanges>
  <mergeCells count="26">
    <mergeCell ref="B36:G36"/>
    <mergeCell ref="I36:N36"/>
    <mergeCell ref="B6:D6"/>
    <mergeCell ref="E6:G6"/>
    <mergeCell ref="L2:N2"/>
    <mergeCell ref="L3:N3"/>
    <mergeCell ref="L4:N4"/>
    <mergeCell ref="I2:K2"/>
    <mergeCell ref="I3:K3"/>
    <mergeCell ref="I4:K4"/>
    <mergeCell ref="P6:R6"/>
    <mergeCell ref="I39:J39"/>
    <mergeCell ref="E4:G4"/>
    <mergeCell ref="B39:C39"/>
    <mergeCell ref="L5:N5"/>
    <mergeCell ref="E5:G5"/>
    <mergeCell ref="I5:K5"/>
    <mergeCell ref="B11:E11"/>
    <mergeCell ref="H11:L11"/>
    <mergeCell ref="P11:U11"/>
    <mergeCell ref="B2:D2"/>
    <mergeCell ref="B3:D3"/>
    <mergeCell ref="B4:D4"/>
    <mergeCell ref="B5:D5"/>
    <mergeCell ref="E2:G2"/>
    <mergeCell ref="E3:G3"/>
  </mergeCells>
  <conditionalFormatting sqref="C43 J43">
    <cfRule type="cellIs" priority="1" dxfId="63" operator="notBetween" stopIfTrue="1">
      <formula>70</formula>
      <formula>130</formula>
    </cfRule>
  </conditionalFormatting>
  <conditionalFormatting sqref="E2:G2">
    <cfRule type="cellIs" priority="3" dxfId="62" operator="equal" stopIfTrue="1">
      <formula>0</formula>
    </cfRule>
  </conditionalFormatting>
  <hyperlinks>
    <hyperlink ref="P6" location="Instructions!A37" display="For Instructions, click here"/>
  </hyperlinks>
  <printOptions/>
  <pageMargins left="0.75" right="0.7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F143"/>
  <sheetViews>
    <sheetView zoomScalePageLayoutView="0" workbookViewId="0" topLeftCell="A25">
      <selection activeCell="B73" sqref="B73"/>
    </sheetView>
  </sheetViews>
  <sheetFormatPr defaultColWidth="9.140625" defaultRowHeight="15"/>
  <sheetData>
    <row r="1" ht="15">
      <c r="A1" s="99" t="s">
        <v>147</v>
      </c>
    </row>
    <row r="2" ht="15">
      <c r="A2" s="100" t="s">
        <v>148</v>
      </c>
    </row>
    <row r="4" ht="15">
      <c r="A4" s="101" t="s">
        <v>149</v>
      </c>
    </row>
    <row r="6" ht="15">
      <c r="A6" s="102" t="s">
        <v>150</v>
      </c>
    </row>
    <row r="8" ht="15">
      <c r="A8" s="103" t="s">
        <v>151</v>
      </c>
    </row>
    <row r="10" ht="15">
      <c r="A10" s="101" t="s">
        <v>152</v>
      </c>
    </row>
    <row r="12" ht="15">
      <c r="A12" s="103" t="s">
        <v>153</v>
      </c>
    </row>
    <row r="14" ht="15">
      <c r="A14" s="101" t="s">
        <v>154</v>
      </c>
    </row>
    <row r="16" ht="15">
      <c r="A16" s="101" t="s">
        <v>155</v>
      </c>
    </row>
    <row r="18" ht="15">
      <c r="A18" s="101" t="s">
        <v>156</v>
      </c>
    </row>
    <row r="20" ht="15">
      <c r="A20" s="103" t="s">
        <v>157</v>
      </c>
    </row>
    <row r="22" ht="15">
      <c r="A22" s="101" t="s">
        <v>158</v>
      </c>
    </row>
    <row r="24" ht="15">
      <c r="A24" s="101" t="s">
        <v>159</v>
      </c>
    </row>
    <row r="26" ht="15">
      <c r="A26" s="101" t="s">
        <v>160</v>
      </c>
    </row>
    <row r="28" ht="15">
      <c r="A28" s="101" t="s">
        <v>161</v>
      </c>
    </row>
    <row r="30" ht="15">
      <c r="A30" s="101" t="s">
        <v>162</v>
      </c>
    </row>
    <row r="32" ht="15">
      <c r="A32" s="101" t="s">
        <v>163</v>
      </c>
    </row>
    <row r="34" ht="15">
      <c r="A34" s="101" t="s">
        <v>164</v>
      </c>
    </row>
    <row r="36" ht="15">
      <c r="A36" s="101" t="s">
        <v>165</v>
      </c>
    </row>
    <row r="38" ht="15">
      <c r="A38" s="101" t="s">
        <v>166</v>
      </c>
    </row>
    <row r="40" ht="15">
      <c r="A40" s="101" t="s">
        <v>167</v>
      </c>
    </row>
    <row r="42" ht="15">
      <c r="A42" s="101" t="s">
        <v>168</v>
      </c>
    </row>
    <row r="44" ht="15">
      <c r="A44" s="101" t="s">
        <v>169</v>
      </c>
    </row>
    <row r="46" ht="15">
      <c r="A46" s="101" t="s">
        <v>170</v>
      </c>
    </row>
    <row r="48" ht="15">
      <c r="A48" s="101" t="s">
        <v>171</v>
      </c>
    </row>
    <row r="50" ht="15">
      <c r="A50" s="101" t="s">
        <v>172</v>
      </c>
    </row>
    <row r="52" ht="15">
      <c r="A52" s="101" t="s">
        <v>173</v>
      </c>
    </row>
    <row r="54" ht="15">
      <c r="A54" s="101" t="s">
        <v>174</v>
      </c>
    </row>
    <row r="56" ht="15">
      <c r="A56" s="101" t="s">
        <v>175</v>
      </c>
    </row>
    <row r="57" ht="15">
      <c r="A57" s="101"/>
    </row>
    <row r="60" ht="15">
      <c r="A60" s="101" t="s">
        <v>176</v>
      </c>
    </row>
    <row r="62" spans="1:6" ht="15">
      <c r="A62" s="101" t="s">
        <v>177</v>
      </c>
      <c r="E62" t="s">
        <v>178</v>
      </c>
      <c r="F62" t="s">
        <v>178</v>
      </c>
    </row>
    <row r="65" ht="15">
      <c r="A65" s="101" t="s">
        <v>176</v>
      </c>
    </row>
    <row r="67" ht="15">
      <c r="A67" s="101" t="s">
        <v>177</v>
      </c>
    </row>
    <row r="69" ht="15">
      <c r="A69" s="101" t="s">
        <v>179</v>
      </c>
    </row>
    <row r="71" ht="15">
      <c r="A71" s="101" t="s">
        <v>180</v>
      </c>
    </row>
    <row r="73" ht="15">
      <c r="A73" s="101" t="s">
        <v>176</v>
      </c>
    </row>
    <row r="75" ht="15">
      <c r="A75" s="101" t="s">
        <v>181</v>
      </c>
    </row>
    <row r="77" ht="15">
      <c r="A77" s="101" t="s">
        <v>182</v>
      </c>
    </row>
    <row r="79" ht="15">
      <c r="A79" s="101" t="s">
        <v>183</v>
      </c>
    </row>
    <row r="81" ht="15">
      <c r="A81" s="101" t="s">
        <v>184</v>
      </c>
    </row>
    <row r="83" ht="15">
      <c r="A83" s="101" t="s">
        <v>185</v>
      </c>
    </row>
    <row r="85" ht="15">
      <c r="A85" s="101" t="s">
        <v>186</v>
      </c>
    </row>
    <row r="87" ht="15">
      <c r="A87" s="101" t="s">
        <v>187</v>
      </c>
    </row>
    <row r="89" ht="15">
      <c r="A89" s="101" t="s">
        <v>188</v>
      </c>
    </row>
    <row r="91" ht="15">
      <c r="A91" s="101" t="s">
        <v>189</v>
      </c>
    </row>
    <row r="93" ht="15">
      <c r="A93" s="101" t="s">
        <v>190</v>
      </c>
    </row>
    <row r="94" ht="15">
      <c r="A94" s="101"/>
    </row>
    <row r="97" ht="15">
      <c r="A97" s="101" t="s">
        <v>191</v>
      </c>
    </row>
    <row r="99" ht="15">
      <c r="A99" s="101" t="s">
        <v>192</v>
      </c>
    </row>
    <row r="101" ht="15">
      <c r="A101" s="101" t="s">
        <v>193</v>
      </c>
    </row>
    <row r="103" ht="15">
      <c r="A103" s="101" t="s">
        <v>194</v>
      </c>
    </row>
    <row r="105" ht="15">
      <c r="A105" s="101" t="s">
        <v>195</v>
      </c>
    </row>
    <row r="107" ht="15">
      <c r="A107" s="101" t="s">
        <v>196</v>
      </c>
    </row>
    <row r="109" ht="15">
      <c r="A109" s="101" t="s">
        <v>197</v>
      </c>
    </row>
    <row r="111" ht="15">
      <c r="A111" s="101" t="s">
        <v>198</v>
      </c>
    </row>
    <row r="113" ht="15">
      <c r="A113" s="104" t="s">
        <v>199</v>
      </c>
    </row>
    <row r="115" spans="1:3" ht="64.5" thickBot="1">
      <c r="A115" s="105" t="s">
        <v>200</v>
      </c>
      <c r="B115" s="106" t="s">
        <v>201</v>
      </c>
      <c r="C115" s="107" t="s">
        <v>202</v>
      </c>
    </row>
    <row r="116" spans="1:3" ht="16.5" thickBot="1">
      <c r="A116" s="108">
        <v>7</v>
      </c>
      <c r="B116" s="109">
        <v>6</v>
      </c>
      <c r="C116" s="110">
        <v>3.143</v>
      </c>
    </row>
    <row r="117" spans="1:3" ht="16.5" thickBot="1">
      <c r="A117" s="108">
        <v>8</v>
      </c>
      <c r="B117" s="109">
        <v>7</v>
      </c>
      <c r="C117" s="110">
        <v>2.998</v>
      </c>
    </row>
    <row r="118" spans="1:3" ht="16.5" thickBot="1">
      <c r="A118" s="108">
        <v>9</v>
      </c>
      <c r="B118" s="109">
        <v>8</v>
      </c>
      <c r="C118" s="110">
        <v>2.896</v>
      </c>
    </row>
    <row r="119" spans="1:3" ht="16.5" thickBot="1">
      <c r="A119" s="108">
        <v>10</v>
      </c>
      <c r="B119" s="109">
        <v>9</v>
      </c>
      <c r="C119" s="110">
        <v>2.821</v>
      </c>
    </row>
    <row r="120" spans="1:3" ht="16.5" thickBot="1">
      <c r="A120" s="108">
        <v>11</v>
      </c>
      <c r="B120" s="109">
        <v>10</v>
      </c>
      <c r="C120" s="110">
        <v>2.764</v>
      </c>
    </row>
    <row r="121" spans="1:3" ht="16.5" thickBot="1">
      <c r="A121" s="108">
        <v>16</v>
      </c>
      <c r="B121" s="109">
        <v>15</v>
      </c>
      <c r="C121" s="110">
        <v>2.602</v>
      </c>
    </row>
    <row r="122" spans="1:3" ht="16.5" thickBot="1">
      <c r="A122" s="108">
        <v>21</v>
      </c>
      <c r="B122" s="109">
        <v>20</v>
      </c>
      <c r="C122" s="110">
        <v>2.528</v>
      </c>
    </row>
    <row r="123" spans="1:3" ht="16.5" thickBot="1">
      <c r="A123" s="108">
        <v>26</v>
      </c>
      <c r="B123" s="109">
        <v>25</v>
      </c>
      <c r="C123" s="110">
        <v>2.485</v>
      </c>
    </row>
    <row r="124" spans="1:3" ht="16.5" thickBot="1">
      <c r="A124" s="108">
        <v>31</v>
      </c>
      <c r="B124" s="109">
        <v>30</v>
      </c>
      <c r="C124" s="110">
        <v>2.457</v>
      </c>
    </row>
    <row r="125" spans="1:3" ht="16.5" thickBot="1">
      <c r="A125" s="108">
        <v>61</v>
      </c>
      <c r="B125" s="109">
        <v>60</v>
      </c>
      <c r="C125" s="110">
        <v>2.39</v>
      </c>
    </row>
    <row r="126" spans="1:3" ht="15.75">
      <c r="A126" s="111">
        <v>0</v>
      </c>
      <c r="B126" s="112">
        <v>0</v>
      </c>
      <c r="C126" s="113">
        <v>2.326</v>
      </c>
    </row>
    <row r="128" ht="15">
      <c r="A128" s="103" t="s">
        <v>203</v>
      </c>
    </row>
    <row r="130" ht="15">
      <c r="A130" s="101" t="s">
        <v>204</v>
      </c>
    </row>
    <row r="132" ht="15">
      <c r="A132" s="101" t="s">
        <v>205</v>
      </c>
    </row>
    <row r="134" ht="15">
      <c r="A134" s="101" t="s">
        <v>206</v>
      </c>
    </row>
    <row r="136" ht="15">
      <c r="A136" s="101" t="s">
        <v>149</v>
      </c>
    </row>
    <row r="139" ht="15">
      <c r="A139" s="114" t="s">
        <v>207</v>
      </c>
    </row>
    <row r="140" ht="15">
      <c r="A140" s="115"/>
    </row>
    <row r="141" ht="15">
      <c r="A141" s="114" t="s">
        <v>208</v>
      </c>
    </row>
    <row r="142" ht="15">
      <c r="A142" s="115"/>
    </row>
    <row r="143" ht="15">
      <c r="A143" s="114" t="s">
        <v>209</v>
      </c>
    </row>
  </sheetData>
  <sheetProtection password="C601" sheet="1" objects="1" scenarios="1"/>
  <hyperlinks>
    <hyperlink ref="A2" r:id="rId1" display="http://ecfr.gpoaccess.gov/cgi/t/text/text-idx?c=ecfr;sid=5c0528401ee866f7a1b5058a50f38784;rgn=div5;view=text;node=40%3A22.0.1.1.1;idno=40;cc=ecfr"/>
    <hyperlink ref="A139" r:id="rId2" display="mailto:ecfr@nara.gov"/>
    <hyperlink ref="A141" r:id="rId3" display="mailto:webteam@gpo.gov"/>
    <hyperlink ref="A143" r:id="rId4" display="http://ecfr.gpoaccess.gov/cgi/t/text/text-idx?sid=5c0528401ee866f7a1b5058a50f38784&amp;c=ecfr&amp;tpl=508Accessibility.tpl"/>
  </hyperlinks>
  <printOptions/>
  <pageMargins left="0.75" right="0.75" top="1" bottom="1" header="0.5" footer="0.5"/>
  <pageSetup orientation="portrait" paperSize="9"/>
  <drawing r:id="rId5"/>
</worksheet>
</file>

<file path=xl/worksheets/sheet2.xml><?xml version="1.0" encoding="utf-8"?>
<worksheet xmlns="http://schemas.openxmlformats.org/spreadsheetml/2006/main" xmlns:r="http://schemas.openxmlformats.org/officeDocument/2006/relationships">
  <sheetPr>
    <pageSetUpPr fitToPage="1"/>
  </sheetPr>
  <dimension ref="A1:J22"/>
  <sheetViews>
    <sheetView zoomScale="75" zoomScaleNormal="75" zoomScalePageLayoutView="0" workbookViewId="0" topLeftCell="A1">
      <selection activeCell="D13" sqref="D13"/>
    </sheetView>
  </sheetViews>
  <sheetFormatPr defaultColWidth="9.140625" defaultRowHeight="15"/>
  <cols>
    <col min="1" max="1" width="19.57421875" style="0" bestFit="1" customWidth="1"/>
    <col min="2" max="2" width="36.57421875" style="0" customWidth="1"/>
    <col min="3" max="3" width="2.140625" style="0" customWidth="1"/>
    <col min="4" max="4" width="22.57421875" style="0" bestFit="1" customWidth="1"/>
    <col min="5" max="5" width="27.140625" style="0" customWidth="1"/>
    <col min="6" max="6" width="1.8515625" style="0" customWidth="1"/>
    <col min="7" max="7" width="19.28125" style="0" customWidth="1"/>
    <col min="10" max="10" width="1.7109375" style="0" customWidth="1"/>
  </cols>
  <sheetData>
    <row r="1" spans="2:7" ht="18.75">
      <c r="B1" s="312" t="s">
        <v>261</v>
      </c>
      <c r="C1" s="312"/>
      <c r="D1" s="312"/>
      <c r="E1" s="312"/>
      <c r="F1" s="312"/>
      <c r="G1" s="312"/>
    </row>
    <row r="2" spans="2:7" ht="15.75">
      <c r="B2" s="311" t="s">
        <v>249</v>
      </c>
      <c r="C2" s="311"/>
      <c r="D2" s="311"/>
      <c r="E2" s="311"/>
      <c r="F2" s="311"/>
      <c r="G2" s="311"/>
    </row>
    <row r="3" spans="2:7" ht="15.75">
      <c r="B3" s="311" t="s">
        <v>250</v>
      </c>
      <c r="C3" s="311"/>
      <c r="D3" s="311"/>
      <c r="E3" s="311"/>
      <c r="F3" s="311"/>
      <c r="G3" s="311"/>
    </row>
    <row r="4" spans="2:7" ht="18">
      <c r="B4" s="311" t="s">
        <v>278</v>
      </c>
      <c r="C4" s="311"/>
      <c r="D4" s="311"/>
      <c r="E4" s="311"/>
      <c r="F4" s="311"/>
      <c r="G4" s="311"/>
    </row>
    <row r="5" spans="2:7" ht="15.75">
      <c r="B5" s="311" t="s">
        <v>251</v>
      </c>
      <c r="C5" s="311"/>
      <c r="D5" s="311"/>
      <c r="E5" s="311"/>
      <c r="F5" s="311"/>
      <c r="G5" s="311"/>
    </row>
    <row r="7" spans="1:7" ht="24.75" customHeight="1">
      <c r="A7" s="2" t="s">
        <v>10</v>
      </c>
      <c r="D7" s="2" t="s">
        <v>11</v>
      </c>
      <c r="G7" s="2" t="s">
        <v>57</v>
      </c>
    </row>
    <row r="8" spans="1:10" ht="24.75" customHeight="1">
      <c r="A8" s="1" t="s">
        <v>0</v>
      </c>
      <c r="B8" s="280"/>
      <c r="C8" s="1"/>
      <c r="D8" s="1" t="s">
        <v>1</v>
      </c>
      <c r="E8" s="1"/>
      <c r="F8" s="1"/>
      <c r="G8" s="1" t="s">
        <v>15</v>
      </c>
      <c r="H8" s="319"/>
      <c r="I8" s="317"/>
      <c r="J8" s="318"/>
    </row>
    <row r="9" spans="1:10" ht="24.75" customHeight="1">
      <c r="A9" s="1" t="s">
        <v>2</v>
      </c>
      <c r="B9" s="1"/>
      <c r="C9" s="1"/>
      <c r="D9" s="1" t="s">
        <v>3</v>
      </c>
      <c r="E9" s="280"/>
      <c r="F9" s="1"/>
      <c r="G9" s="1" t="s">
        <v>58</v>
      </c>
      <c r="H9" s="313"/>
      <c r="I9" s="314"/>
      <c r="J9" s="315"/>
    </row>
    <row r="10" spans="1:10" ht="24.75" customHeight="1">
      <c r="A10" s="1" t="s">
        <v>9</v>
      </c>
      <c r="B10" s="1"/>
      <c r="C10" s="1"/>
      <c r="D10" s="1"/>
      <c r="E10" s="1"/>
      <c r="F10" s="1"/>
      <c r="G10" s="1"/>
      <c r="H10" s="313"/>
      <c r="I10" s="314"/>
      <c r="J10" s="315"/>
    </row>
    <row r="11" spans="1:10" ht="24.75" customHeight="1">
      <c r="A11" s="1" t="s">
        <v>5</v>
      </c>
      <c r="B11" s="1"/>
      <c r="C11" s="1"/>
      <c r="D11" s="1"/>
      <c r="E11" s="1"/>
      <c r="F11" s="1"/>
      <c r="G11" s="1"/>
      <c r="H11" s="313"/>
      <c r="I11" s="314"/>
      <c r="J11" s="315"/>
    </row>
    <row r="12" spans="1:10" ht="24.75" customHeight="1">
      <c r="A12" s="1" t="s">
        <v>6</v>
      </c>
      <c r="B12" s="1"/>
      <c r="C12" s="1"/>
      <c r="D12" s="1" t="s">
        <v>4</v>
      </c>
      <c r="E12" s="1"/>
      <c r="F12" s="1"/>
      <c r="G12" s="1"/>
      <c r="H12" s="313"/>
      <c r="I12" s="314"/>
      <c r="J12" s="315"/>
    </row>
    <row r="13" spans="1:10" ht="24.75" customHeight="1">
      <c r="A13" s="1" t="s">
        <v>7</v>
      </c>
      <c r="B13" s="1"/>
      <c r="C13" s="1"/>
      <c r="D13" s="1"/>
      <c r="E13" s="1"/>
      <c r="F13" s="1"/>
      <c r="G13" s="1"/>
      <c r="H13" s="313"/>
      <c r="I13" s="314"/>
      <c r="J13" s="315"/>
    </row>
    <row r="14" spans="1:10" ht="24.75" customHeight="1">
      <c r="A14" s="1" t="s">
        <v>8</v>
      </c>
      <c r="B14" s="1"/>
      <c r="C14" s="1"/>
      <c r="D14" s="1"/>
      <c r="E14" s="1"/>
      <c r="F14" s="1"/>
      <c r="G14" s="1" t="s">
        <v>246</v>
      </c>
      <c r="H14" s="316" t="s">
        <v>276</v>
      </c>
      <c r="I14" s="317"/>
      <c r="J14" s="318"/>
    </row>
    <row r="15" spans="1:10" ht="24.75" customHeight="1">
      <c r="A15" s="1" t="s">
        <v>247</v>
      </c>
      <c r="B15" s="1"/>
      <c r="C15" s="1"/>
      <c r="D15" s="1"/>
      <c r="E15" s="1"/>
      <c r="F15" s="1"/>
      <c r="G15" s="1"/>
      <c r="H15" s="313"/>
      <c r="I15" s="314"/>
      <c r="J15" s="315"/>
    </row>
    <row r="19" ht="15">
      <c r="D19" s="145"/>
    </row>
    <row r="20" ht="15">
      <c r="D20" s="145"/>
    </row>
    <row r="21" ht="15">
      <c r="D21" s="145"/>
    </row>
    <row r="22" ht="15">
      <c r="D22" s="145"/>
    </row>
  </sheetData>
  <sheetProtection/>
  <protectedRanges>
    <protectedRange sqref="H8:J13 G10:G13" name="Range2"/>
    <protectedRange sqref="B8:B14 E8:E14" name="Range1"/>
    <protectedRange sqref="B15" name="Range3"/>
  </protectedRanges>
  <mergeCells count="13">
    <mergeCell ref="H9:J9"/>
    <mergeCell ref="H10:J10"/>
    <mergeCell ref="H11:J11"/>
    <mergeCell ref="B5:G5"/>
    <mergeCell ref="B1:G1"/>
    <mergeCell ref="B2:G2"/>
    <mergeCell ref="B3:G3"/>
    <mergeCell ref="B4:G4"/>
    <mergeCell ref="H15:J15"/>
    <mergeCell ref="H12:J12"/>
    <mergeCell ref="H13:J13"/>
    <mergeCell ref="H14:J14"/>
    <mergeCell ref="H8:J8"/>
  </mergeCells>
  <printOptions/>
  <pageMargins left="0.7" right="0.7" top="0.75" bottom="0.75" header="0.3" footer="0.3"/>
  <pageSetup fitToHeight="1" fitToWidth="1" horizontalDpi="1200" verticalDpi="1200" orientation="landscape" scale="82" r:id="rId1"/>
</worksheet>
</file>

<file path=xl/worksheets/sheet3.xml><?xml version="1.0" encoding="utf-8"?>
<worksheet xmlns="http://schemas.openxmlformats.org/spreadsheetml/2006/main" xmlns:r="http://schemas.openxmlformats.org/officeDocument/2006/relationships">
  <sheetPr>
    <pageSetUpPr fitToPage="1"/>
  </sheetPr>
  <dimension ref="B1:Q36"/>
  <sheetViews>
    <sheetView showGridLines="0" zoomScale="75" zoomScaleNormal="75" zoomScaleSheetLayoutView="100" zoomScalePageLayoutView="0" workbookViewId="0" topLeftCell="A1">
      <selection activeCell="D4" sqref="D4:J4"/>
    </sheetView>
  </sheetViews>
  <sheetFormatPr defaultColWidth="9.140625" defaultRowHeight="15"/>
  <cols>
    <col min="1" max="1" width="3.8515625" style="23" customWidth="1"/>
    <col min="2" max="2" width="25.7109375" style="23" customWidth="1"/>
    <col min="3" max="3" width="16.00390625" style="23" customWidth="1"/>
    <col min="4" max="4" width="8.421875" style="23" customWidth="1"/>
    <col min="5" max="5" width="16.7109375" style="23" customWidth="1"/>
    <col min="6" max="8" width="9.140625" style="23" customWidth="1"/>
    <col min="9" max="9" width="9.28125" style="23" customWidth="1"/>
    <col min="10" max="15" width="9.140625" style="23" customWidth="1"/>
    <col min="16" max="17" width="11.00390625" style="23" customWidth="1"/>
    <col min="18" max="16384" width="9.140625" style="23" customWidth="1"/>
  </cols>
  <sheetData>
    <row r="1" spans="4:10" ht="18.75">
      <c r="D1" s="312" t="s">
        <v>259</v>
      </c>
      <c r="E1" s="312"/>
      <c r="F1" s="312"/>
      <c r="G1" s="312"/>
      <c r="H1" s="312"/>
      <c r="I1" s="312"/>
      <c r="J1" s="312"/>
    </row>
    <row r="2" spans="4:10" ht="14.25" customHeight="1">
      <c r="D2" s="311" t="s">
        <v>249</v>
      </c>
      <c r="E2" s="311"/>
      <c r="F2" s="311"/>
      <c r="G2" s="311"/>
      <c r="H2" s="311"/>
      <c r="I2" s="311"/>
      <c r="J2" s="311"/>
    </row>
    <row r="3" spans="4:10" ht="14.25" customHeight="1">
      <c r="D3" s="311" t="s">
        <v>250</v>
      </c>
      <c r="E3" s="311"/>
      <c r="F3" s="311"/>
      <c r="G3" s="311"/>
      <c r="H3" s="311"/>
      <c r="I3" s="311"/>
      <c r="J3" s="311"/>
    </row>
    <row r="4" spans="4:10" ht="14.25" customHeight="1">
      <c r="D4" s="311" t="s">
        <v>278</v>
      </c>
      <c r="E4" s="311"/>
      <c r="F4" s="311"/>
      <c r="G4" s="311"/>
      <c r="H4" s="311"/>
      <c r="I4" s="311"/>
      <c r="J4" s="311"/>
    </row>
    <row r="5" spans="4:10" ht="14.25" customHeight="1">
      <c r="D5" s="311" t="s">
        <v>251</v>
      </c>
      <c r="E5" s="311"/>
      <c r="F5" s="311"/>
      <c r="G5" s="311"/>
      <c r="H5" s="311"/>
      <c r="I5" s="311"/>
      <c r="J5" s="311"/>
    </row>
    <row r="6" spans="3:6" ht="14.25" customHeight="1">
      <c r="C6" s="142"/>
      <c r="D6" s="142"/>
      <c r="E6" s="142"/>
      <c r="F6" s="135"/>
    </row>
    <row r="7" spans="2:6" ht="15">
      <c r="B7" s="82" t="s">
        <v>12</v>
      </c>
      <c r="E7" s="146"/>
      <c r="F7" s="135"/>
    </row>
    <row r="8" ht="15">
      <c r="F8" s="135"/>
    </row>
    <row r="9" spans="2:6" ht="24.75" customHeight="1">
      <c r="B9" s="303" t="s">
        <v>0</v>
      </c>
      <c r="C9" s="327">
        <f>'Cover Sheet'!B8</f>
        <v>0</v>
      </c>
      <c r="D9" s="328"/>
      <c r="E9" s="329"/>
      <c r="F9" s="135"/>
    </row>
    <row r="10" spans="2:6" ht="24.75" customHeight="1">
      <c r="B10" s="303" t="s">
        <v>257</v>
      </c>
      <c r="C10" s="327">
        <f>'IDC_ODC Calc'!D3</f>
        <v>0</v>
      </c>
      <c r="D10" s="328"/>
      <c r="E10" s="329"/>
      <c r="F10" s="135"/>
    </row>
    <row r="11" spans="2:5" ht="24.75" customHeight="1">
      <c r="B11" s="303" t="s">
        <v>14</v>
      </c>
      <c r="C11" s="330">
        <f>'IDC_ODC Calc'!D2</f>
        <v>0</v>
      </c>
      <c r="D11" s="331"/>
      <c r="E11" s="332"/>
    </row>
    <row r="12" spans="2:5" ht="24.75" customHeight="1">
      <c r="B12" s="303" t="s">
        <v>239</v>
      </c>
      <c r="C12" s="330">
        <f>'IDC_ODC Calc'!D5</f>
        <v>0</v>
      </c>
      <c r="D12" s="331"/>
      <c r="E12" s="332"/>
    </row>
    <row r="13" spans="2:5" s="281" customFormat="1" ht="24.75" customHeight="1">
      <c r="B13" s="303" t="s">
        <v>275</v>
      </c>
      <c r="C13" s="330">
        <f>'IDC_ODC Calc'!D6</f>
        <v>0</v>
      </c>
      <c r="D13" s="331"/>
      <c r="E13" s="332"/>
    </row>
    <row r="14" spans="2:3" ht="15">
      <c r="B14" s="283"/>
      <c r="C14" s="60"/>
    </row>
    <row r="17" spans="2:17" ht="18">
      <c r="B17" s="322" t="s">
        <v>16</v>
      </c>
      <c r="C17" s="322" t="s">
        <v>27</v>
      </c>
      <c r="D17" s="322" t="s">
        <v>18</v>
      </c>
      <c r="E17" s="322" t="s">
        <v>19</v>
      </c>
      <c r="F17" s="324" t="s">
        <v>20</v>
      </c>
      <c r="G17" s="324" t="s">
        <v>21</v>
      </c>
      <c r="H17" s="324" t="s">
        <v>22</v>
      </c>
      <c r="I17" s="324" t="s">
        <v>23</v>
      </c>
      <c r="J17" s="324" t="s">
        <v>24</v>
      </c>
      <c r="K17" s="156" t="s">
        <v>28</v>
      </c>
      <c r="L17" s="156" t="s">
        <v>25</v>
      </c>
      <c r="M17" s="156" t="s">
        <v>25</v>
      </c>
      <c r="N17" s="156" t="s">
        <v>25</v>
      </c>
      <c r="O17" s="324" t="s">
        <v>26</v>
      </c>
      <c r="P17" s="320" t="s">
        <v>79</v>
      </c>
      <c r="Q17" s="320" t="s">
        <v>80</v>
      </c>
    </row>
    <row r="18" spans="2:17" ht="15.75">
      <c r="B18" s="323"/>
      <c r="C18" s="323"/>
      <c r="D18" s="323"/>
      <c r="E18" s="323"/>
      <c r="F18" s="324"/>
      <c r="G18" s="324"/>
      <c r="H18" s="324"/>
      <c r="I18" s="324"/>
      <c r="J18" s="324"/>
      <c r="K18" s="156" t="s">
        <v>20</v>
      </c>
      <c r="L18" s="156" t="s">
        <v>21</v>
      </c>
      <c r="M18" s="156" t="s">
        <v>22</v>
      </c>
      <c r="N18" s="156" t="s">
        <v>23</v>
      </c>
      <c r="O18" s="324"/>
      <c r="P18" s="321"/>
      <c r="Q18" s="321"/>
    </row>
    <row r="19" spans="2:17" ht="24.75" customHeight="1">
      <c r="B19" s="151">
        <f>'IDC_ODC Calc'!B12</f>
        <v>0</v>
      </c>
      <c r="C19" s="151">
        <f>'IDC_ODC Calc'!D12</f>
        <v>0</v>
      </c>
      <c r="D19" s="151">
        <f>'IDC_ODC Calc'!C12</f>
        <v>0</v>
      </c>
      <c r="E19" s="151">
        <f>'IDC_ODC Calc'!$E$12</f>
        <v>0</v>
      </c>
      <c r="F19" s="151">
        <f>'IDC_ODC Calc'!$F$12</f>
        <v>0</v>
      </c>
      <c r="G19" s="151">
        <f>'IDC_ODC Calc'!$G$12</f>
        <v>0</v>
      </c>
      <c r="H19" s="151"/>
      <c r="I19" s="151">
        <f>'IDC_ODC Calc'!$I$12</f>
        <v>0</v>
      </c>
      <c r="J19" s="151">
        <f>'IDC_ODC Calc'!$Y$12</f>
        <v>0</v>
      </c>
      <c r="K19" s="152" t="str">
        <f>'IDC_ODC Calc'!$K$12</f>
        <v> </v>
      </c>
      <c r="L19" s="152" t="str">
        <f>'IDC_ODC Calc'!$L$12</f>
        <v> </v>
      </c>
      <c r="M19" s="152" t="str">
        <f>'IDC_ODC Calc'!$M$12</f>
        <v> </v>
      </c>
      <c r="N19" s="152" t="str">
        <f>'IDC_ODC Calc'!$N$12</f>
        <v> </v>
      </c>
      <c r="O19" s="153" t="str">
        <f>'IDC_ODC Calc'!$Q$12</f>
        <v> </v>
      </c>
      <c r="P19" s="154">
        <f>'IDC_ODC Calc'!S12</f>
        <v>0</v>
      </c>
      <c r="Q19" s="154">
        <f>'IDC_ODC Calc'!T12</f>
        <v>0</v>
      </c>
    </row>
    <row r="20" spans="2:17" ht="24.75" customHeight="1">
      <c r="B20" s="151">
        <f>'IDC_ODC Calc'!B13</f>
        <v>0</v>
      </c>
      <c r="C20" s="151">
        <f>'IDC_ODC Calc'!D13</f>
        <v>0</v>
      </c>
      <c r="D20" s="151">
        <f>'IDC_ODC Calc'!C13</f>
        <v>0</v>
      </c>
      <c r="E20" s="151">
        <f>'IDC_ODC Calc'!E13</f>
        <v>0</v>
      </c>
      <c r="F20" s="151">
        <f>'IDC_ODC Calc'!F13</f>
        <v>0</v>
      </c>
      <c r="G20" s="151">
        <f>'IDC_ODC Calc'!G13</f>
        <v>0</v>
      </c>
      <c r="H20" s="151">
        <f>'IDC_ODC Calc'!H13</f>
        <v>0</v>
      </c>
      <c r="I20" s="151">
        <f>'IDC_ODC Calc'!I13</f>
        <v>0</v>
      </c>
      <c r="J20" s="151">
        <f>'IDC_ODC Calc'!Y13</f>
        <v>0</v>
      </c>
      <c r="K20" s="152" t="str">
        <f>'IDC_ODC Calc'!K13</f>
        <v> </v>
      </c>
      <c r="L20" s="152" t="str">
        <f>'IDC_ODC Calc'!L13</f>
        <v> </v>
      </c>
      <c r="M20" s="152" t="str">
        <f>'IDC_ODC Calc'!M13</f>
        <v> </v>
      </c>
      <c r="N20" s="152" t="str">
        <f>'IDC_ODC Calc'!N13</f>
        <v> </v>
      </c>
      <c r="O20" s="153" t="str">
        <f>'IDC_ODC Calc'!$Q$13</f>
        <v> </v>
      </c>
      <c r="P20" s="154">
        <f>'IDC_ODC Calc'!S13</f>
        <v>0</v>
      </c>
      <c r="Q20" s="154">
        <f>'IDC_ODC Calc'!T13</f>
        <v>0</v>
      </c>
    </row>
    <row r="21" spans="2:17" ht="24.75" customHeight="1">
      <c r="B21" s="151">
        <f>'IDC_ODC Calc'!B14</f>
        <v>0</v>
      </c>
      <c r="C21" s="151">
        <f>'IDC_ODC Calc'!D14</f>
        <v>0</v>
      </c>
      <c r="D21" s="151">
        <f>'IDC_ODC Calc'!C14</f>
        <v>0</v>
      </c>
      <c r="E21" s="151">
        <f>'IDC_ODC Calc'!E14</f>
        <v>0</v>
      </c>
      <c r="F21" s="151">
        <f>'IDC_ODC Calc'!F14</f>
        <v>0</v>
      </c>
      <c r="G21" s="151">
        <f>'IDC_ODC Calc'!G14</f>
        <v>0</v>
      </c>
      <c r="H21" s="151">
        <f>'IDC_ODC Calc'!H14</f>
        <v>0</v>
      </c>
      <c r="I21" s="151">
        <f>'IDC_ODC Calc'!I14</f>
        <v>0</v>
      </c>
      <c r="J21" s="151">
        <f>'IDC_ODC Calc'!Y14</f>
        <v>0</v>
      </c>
      <c r="K21" s="152" t="str">
        <f>'IDC_ODC Calc'!K14</f>
        <v> </v>
      </c>
      <c r="L21" s="152" t="str">
        <f>'IDC_ODC Calc'!L14</f>
        <v> </v>
      </c>
      <c r="M21" s="152" t="str">
        <f>'IDC_ODC Calc'!M14</f>
        <v> </v>
      </c>
      <c r="N21" s="152" t="str">
        <f>'IDC_ODC Calc'!N14</f>
        <v> </v>
      </c>
      <c r="O21" s="153" t="str">
        <f>'IDC_ODC Calc'!$Q$14</f>
        <v> </v>
      </c>
      <c r="P21" s="154">
        <f>'IDC_ODC Calc'!S14</f>
        <v>0</v>
      </c>
      <c r="Q21" s="154">
        <f>'IDC_ODC Calc'!T14</f>
        <v>0</v>
      </c>
    </row>
    <row r="22" spans="2:17" ht="24.75" customHeight="1">
      <c r="B22" s="151">
        <f>'IDC_ODC Calc'!B15</f>
        <v>0</v>
      </c>
      <c r="C22" s="151">
        <f>'IDC_ODC Calc'!D15</f>
        <v>0</v>
      </c>
      <c r="D22" s="151">
        <f>'IDC_ODC Calc'!C15</f>
        <v>0</v>
      </c>
      <c r="E22" s="151">
        <f>'IDC_ODC Calc'!E15</f>
        <v>0</v>
      </c>
      <c r="F22" s="151">
        <f>'IDC_ODC Calc'!F15</f>
        <v>0</v>
      </c>
      <c r="G22" s="151">
        <f>'IDC_ODC Calc'!G15</f>
        <v>0</v>
      </c>
      <c r="H22" s="151">
        <f>'IDC_ODC Calc'!H15</f>
        <v>0</v>
      </c>
      <c r="I22" s="151">
        <f>'IDC_ODC Calc'!I15</f>
        <v>0</v>
      </c>
      <c r="J22" s="151">
        <f>'IDC_ODC Calc'!Y15</f>
        <v>0</v>
      </c>
      <c r="K22" s="152" t="str">
        <f>'IDC_ODC Calc'!K15</f>
        <v> </v>
      </c>
      <c r="L22" s="152" t="str">
        <f>'IDC_ODC Calc'!L15</f>
        <v> </v>
      </c>
      <c r="M22" s="152" t="str">
        <f>'IDC_ODC Calc'!M15</f>
        <v> </v>
      </c>
      <c r="N22" s="152" t="str">
        <f>'IDC_ODC Calc'!N15</f>
        <v> </v>
      </c>
      <c r="O22" s="153" t="str">
        <f>'IDC_ODC Calc'!$Q$15</f>
        <v> </v>
      </c>
      <c r="P22" s="154">
        <f>'IDC_ODC Calc'!S15</f>
        <v>0</v>
      </c>
      <c r="Q22" s="154">
        <f>'IDC_ODC Calc'!T15</f>
        <v>0</v>
      </c>
    </row>
    <row r="23" spans="2:17" ht="24.75" customHeight="1">
      <c r="B23" s="151">
        <f>'IDC_ODC Calc'!B16</f>
        <v>0</v>
      </c>
      <c r="C23" s="151">
        <f>'IDC_ODC Calc'!D16</f>
        <v>0</v>
      </c>
      <c r="D23" s="151">
        <f>'IDC_ODC Calc'!C16</f>
        <v>0</v>
      </c>
      <c r="E23" s="151">
        <f>'IDC_ODC Calc'!E16</f>
        <v>0</v>
      </c>
      <c r="F23" s="151">
        <f>'IDC_ODC Calc'!F16</f>
        <v>0</v>
      </c>
      <c r="G23" s="151">
        <f>'IDC_ODC Calc'!G16</f>
        <v>0</v>
      </c>
      <c r="H23" s="151">
        <f>'IDC_ODC Calc'!H16</f>
        <v>0</v>
      </c>
      <c r="I23" s="151">
        <f>'IDC_ODC Calc'!I16</f>
        <v>0</v>
      </c>
      <c r="J23" s="151">
        <f>'IDC_ODC Calc'!Y16</f>
        <v>0</v>
      </c>
      <c r="K23" s="152" t="str">
        <f>'IDC_ODC Calc'!K16</f>
        <v> </v>
      </c>
      <c r="L23" s="152" t="str">
        <f>'IDC_ODC Calc'!L16</f>
        <v> </v>
      </c>
      <c r="M23" s="152" t="str">
        <f>'IDC_ODC Calc'!M16</f>
        <v> </v>
      </c>
      <c r="N23" s="152" t="str">
        <f>'IDC_ODC Calc'!N16</f>
        <v> </v>
      </c>
      <c r="O23" s="153" t="str">
        <f>'IDC_ODC Calc'!$Q$16</f>
        <v> </v>
      </c>
      <c r="P23" s="154">
        <f>'IDC_ODC Calc'!S16</f>
        <v>0</v>
      </c>
      <c r="Q23" s="154">
        <f>'IDC_ODC Calc'!T16</f>
        <v>0</v>
      </c>
    </row>
    <row r="24" spans="2:17" ht="24.75" customHeight="1">
      <c r="B24" s="151">
        <f>'IDC_ODC Calc'!B17</f>
        <v>0</v>
      </c>
      <c r="C24" s="151">
        <f>'IDC_ODC Calc'!D17</f>
        <v>0</v>
      </c>
      <c r="D24" s="151">
        <f>'IDC_ODC Calc'!C17</f>
        <v>0</v>
      </c>
      <c r="E24" s="151">
        <f>'IDC_ODC Calc'!E17</f>
        <v>0</v>
      </c>
      <c r="F24" s="151">
        <f>'IDC_ODC Calc'!F17</f>
        <v>0</v>
      </c>
      <c r="G24" s="151">
        <f>'IDC_ODC Calc'!G17</f>
        <v>0</v>
      </c>
      <c r="H24" s="151">
        <f>'IDC_ODC Calc'!H17</f>
        <v>0</v>
      </c>
      <c r="I24" s="151">
        <f>'IDC_ODC Calc'!I17</f>
        <v>0</v>
      </c>
      <c r="J24" s="151">
        <f>'IDC_ODC Calc'!Y17</f>
        <v>0</v>
      </c>
      <c r="K24" s="152" t="str">
        <f>'IDC_ODC Calc'!K17</f>
        <v> </v>
      </c>
      <c r="L24" s="152" t="str">
        <f>'IDC_ODC Calc'!L17</f>
        <v> </v>
      </c>
      <c r="M24" s="152" t="str">
        <f>'IDC_ODC Calc'!M17</f>
        <v> </v>
      </c>
      <c r="N24" s="152" t="str">
        <f>'IDC_ODC Calc'!N17</f>
        <v> </v>
      </c>
      <c r="O24" s="153" t="str">
        <f>'IDC_ODC Calc'!$Q$17</f>
        <v> </v>
      </c>
      <c r="P24" s="154">
        <f>'IDC_ODC Calc'!S17</f>
        <v>0</v>
      </c>
      <c r="Q24" s="154">
        <f>'IDC_ODC Calc'!T17</f>
        <v>0</v>
      </c>
    </row>
    <row r="25" spans="2:17" ht="24.75" customHeight="1">
      <c r="B25" s="151">
        <f>'IDC_ODC Calc'!B18</f>
        <v>0</v>
      </c>
      <c r="C25" s="151">
        <f>'IDC_ODC Calc'!D18</f>
        <v>0</v>
      </c>
      <c r="D25" s="151">
        <f>'IDC_ODC Calc'!C18</f>
        <v>0</v>
      </c>
      <c r="E25" s="151">
        <f>'IDC_ODC Calc'!E18</f>
        <v>0</v>
      </c>
      <c r="F25" s="151">
        <f>'IDC_ODC Calc'!F18</f>
        <v>0</v>
      </c>
      <c r="G25" s="151">
        <f>'IDC_ODC Calc'!G18</f>
        <v>0</v>
      </c>
      <c r="H25" s="151">
        <f>'IDC_ODC Calc'!H18</f>
        <v>0</v>
      </c>
      <c r="I25" s="151">
        <f>'IDC_ODC Calc'!I18</f>
        <v>0</v>
      </c>
      <c r="J25" s="151">
        <f>'IDC_ODC Calc'!Y18</f>
        <v>0</v>
      </c>
      <c r="K25" s="152" t="str">
        <f>'IDC_ODC Calc'!K18</f>
        <v> </v>
      </c>
      <c r="L25" s="152" t="str">
        <f>'IDC_ODC Calc'!L18</f>
        <v> </v>
      </c>
      <c r="M25" s="152" t="str">
        <f>'IDC_ODC Calc'!M18</f>
        <v> </v>
      </c>
      <c r="N25" s="152" t="str">
        <f>'IDC_ODC Calc'!N18</f>
        <v> </v>
      </c>
      <c r="O25" s="153" t="str">
        <f>'IDC_ODC Calc'!$Q$18</f>
        <v> </v>
      </c>
      <c r="P25" s="154">
        <f>'IDC_ODC Calc'!S18</f>
        <v>0</v>
      </c>
      <c r="Q25" s="154">
        <f>'IDC_ODC Calc'!T18</f>
        <v>0</v>
      </c>
    </row>
    <row r="26" spans="2:17" ht="24.75" customHeight="1">
      <c r="B26" s="151">
        <f>'IDC_ODC Calc'!B19</f>
        <v>0</v>
      </c>
      <c r="C26" s="151">
        <f>'IDC_ODC Calc'!D19</f>
        <v>0</v>
      </c>
      <c r="D26" s="151">
        <f>'IDC_ODC Calc'!C19</f>
        <v>0</v>
      </c>
      <c r="E26" s="151">
        <f>'IDC_ODC Calc'!E19</f>
        <v>0</v>
      </c>
      <c r="F26" s="151">
        <f>'IDC_ODC Calc'!F19</f>
        <v>0</v>
      </c>
      <c r="G26" s="151">
        <f>'IDC_ODC Calc'!G19</f>
        <v>0</v>
      </c>
      <c r="H26" s="151">
        <f>'IDC_ODC Calc'!H19</f>
        <v>0</v>
      </c>
      <c r="I26" s="151">
        <f>'IDC_ODC Calc'!I19</f>
        <v>0</v>
      </c>
      <c r="J26" s="151">
        <f>'IDC_ODC Calc'!Y19</f>
        <v>0</v>
      </c>
      <c r="K26" s="152" t="str">
        <f>'IDC_ODC Calc'!K19</f>
        <v> </v>
      </c>
      <c r="L26" s="152" t="str">
        <f>'IDC_ODC Calc'!L19</f>
        <v> </v>
      </c>
      <c r="M26" s="152" t="str">
        <f>'IDC_ODC Calc'!M19</f>
        <v> </v>
      </c>
      <c r="N26" s="152" t="str">
        <f>'IDC_ODC Calc'!N19</f>
        <v> </v>
      </c>
      <c r="O26" s="153" t="str">
        <f>'IDC_ODC Calc'!$Q$19</f>
        <v> </v>
      </c>
      <c r="P26" s="154">
        <f>'IDC_ODC Calc'!S19</f>
        <v>0</v>
      </c>
      <c r="Q26" s="154">
        <f>'IDC_ODC Calc'!T19</f>
        <v>0</v>
      </c>
    </row>
    <row r="27" spans="2:17" ht="24.75" customHeight="1">
      <c r="B27" s="151">
        <f>'IDC_ODC Calc'!B20</f>
        <v>0</v>
      </c>
      <c r="C27" s="151">
        <f>'IDC_ODC Calc'!D20</f>
        <v>0</v>
      </c>
      <c r="D27" s="151">
        <f>'IDC_ODC Calc'!C20</f>
        <v>0</v>
      </c>
      <c r="E27" s="151">
        <f>'IDC_ODC Calc'!E20</f>
        <v>0</v>
      </c>
      <c r="F27" s="151">
        <f>'IDC_ODC Calc'!F20</f>
        <v>0</v>
      </c>
      <c r="G27" s="151">
        <f>'IDC_ODC Calc'!G20</f>
        <v>0</v>
      </c>
      <c r="H27" s="151">
        <f>'IDC_ODC Calc'!H20</f>
        <v>0</v>
      </c>
      <c r="I27" s="151">
        <f>'IDC_ODC Calc'!I20</f>
        <v>0</v>
      </c>
      <c r="J27" s="151">
        <f>'IDC_ODC Calc'!Y20</f>
        <v>0</v>
      </c>
      <c r="K27" s="152" t="str">
        <f>'IDC_ODC Calc'!$K$20</f>
        <v> </v>
      </c>
      <c r="L27" s="152" t="str">
        <f>'IDC_ODC Calc'!$L$20</f>
        <v> </v>
      </c>
      <c r="M27" s="152" t="str">
        <f>'IDC_ODC Calc'!$M$20</f>
        <v> </v>
      </c>
      <c r="N27" s="152" t="str">
        <f>'IDC_ODC Calc'!$N$20</f>
        <v> </v>
      </c>
      <c r="O27" s="153" t="str">
        <f>'IDC_ODC Calc'!$Q$20</f>
        <v> </v>
      </c>
      <c r="P27" s="154">
        <f>'IDC_ODC Calc'!S20</f>
        <v>0</v>
      </c>
      <c r="Q27" s="154">
        <f>'IDC_ODC Calc'!T20</f>
        <v>0</v>
      </c>
    </row>
    <row r="28" spans="2:17" ht="24.75" customHeight="1">
      <c r="B28" s="151">
        <f>'IDC_ODC Calc'!B21</f>
        <v>0</v>
      </c>
      <c r="C28" s="151">
        <f>'IDC_ODC Calc'!D21</f>
        <v>0</v>
      </c>
      <c r="D28" s="151">
        <f>'IDC_ODC Calc'!C21</f>
        <v>0</v>
      </c>
      <c r="E28" s="151">
        <f>'IDC_ODC Calc'!E21</f>
        <v>0</v>
      </c>
      <c r="F28" s="151">
        <f>'IDC_ODC Calc'!F21</f>
        <v>0</v>
      </c>
      <c r="G28" s="151">
        <f>'IDC_ODC Calc'!G21</f>
        <v>0</v>
      </c>
      <c r="H28" s="151">
        <f>'IDC_ODC Calc'!H21</f>
        <v>0</v>
      </c>
      <c r="I28" s="151">
        <f>'IDC_ODC Calc'!I21</f>
        <v>0</v>
      </c>
      <c r="J28" s="151">
        <f>'IDC_ODC Calc'!Y21</f>
        <v>0</v>
      </c>
      <c r="K28" s="152" t="str">
        <f>'IDC_ODC Calc'!K21</f>
        <v> </v>
      </c>
      <c r="L28" s="152" t="str">
        <f>'IDC_ODC Calc'!L21</f>
        <v> </v>
      </c>
      <c r="M28" s="152" t="str">
        <f>'IDC_ODC Calc'!M21</f>
        <v> </v>
      </c>
      <c r="N28" s="152" t="str">
        <f>'IDC_ODC Calc'!N21</f>
        <v> </v>
      </c>
      <c r="O28" s="153" t="str">
        <f>'IDC_ODC Calc'!$Q$21</f>
        <v> </v>
      </c>
      <c r="P28" s="154">
        <f>'IDC_ODC Calc'!S21</f>
        <v>0</v>
      </c>
      <c r="Q28" s="154">
        <f>'IDC_ODC Calc'!T21</f>
        <v>0</v>
      </c>
    </row>
    <row r="29" spans="2:17" ht="24.75" customHeight="1">
      <c r="B29" s="151">
        <f>'IDC_ODC Calc'!B22</f>
        <v>0</v>
      </c>
      <c r="C29" s="151">
        <f>'IDC_ODC Calc'!D22</f>
        <v>0</v>
      </c>
      <c r="D29" s="151">
        <f>'IDC_ODC Calc'!C22</f>
        <v>0</v>
      </c>
      <c r="E29" s="151">
        <f>'IDC_ODC Calc'!E22</f>
        <v>0</v>
      </c>
      <c r="F29" s="151">
        <f>'IDC_ODC Calc'!F22</f>
        <v>0</v>
      </c>
      <c r="G29" s="151">
        <f>'IDC_ODC Calc'!G22</f>
        <v>0</v>
      </c>
      <c r="H29" s="151">
        <f>'IDC_ODC Calc'!H22</f>
        <v>0</v>
      </c>
      <c r="I29" s="151">
        <f>'IDC_ODC Calc'!I22</f>
        <v>0</v>
      </c>
      <c r="J29" s="151">
        <f>'IDC_ODC Calc'!Y22</f>
        <v>0</v>
      </c>
      <c r="K29" s="152" t="str">
        <f>'IDC_ODC Calc'!K22</f>
        <v> </v>
      </c>
      <c r="L29" s="152" t="str">
        <f>'IDC_ODC Calc'!L22</f>
        <v> </v>
      </c>
      <c r="M29" s="152" t="str">
        <f>'IDC_ODC Calc'!M22</f>
        <v> </v>
      </c>
      <c r="N29" s="152" t="str">
        <f>'IDC_ODC Calc'!N22</f>
        <v> </v>
      </c>
      <c r="O29" s="153" t="str">
        <f>'IDC_ODC Calc'!$Q$22</f>
        <v> </v>
      </c>
      <c r="P29" s="154">
        <f>'IDC_ODC Calc'!S22</f>
        <v>0</v>
      </c>
      <c r="Q29" s="154">
        <f>'IDC_ODC Calc'!T22</f>
        <v>0</v>
      </c>
    </row>
    <row r="30" spans="2:17" ht="24.75" customHeight="1">
      <c r="B30" s="151">
        <f>'IDC_ODC Calc'!B23</f>
        <v>0</v>
      </c>
      <c r="C30" s="151">
        <f>'IDC_ODC Calc'!D23</f>
        <v>0</v>
      </c>
      <c r="D30" s="151">
        <f>'IDC_ODC Calc'!C23</f>
        <v>0</v>
      </c>
      <c r="E30" s="151">
        <f>'IDC_ODC Calc'!E23</f>
        <v>0</v>
      </c>
      <c r="F30" s="151">
        <f>'IDC_ODC Calc'!F23</f>
        <v>0</v>
      </c>
      <c r="G30" s="151">
        <f>'IDC_ODC Calc'!G23</f>
        <v>0</v>
      </c>
      <c r="H30" s="151">
        <f>'IDC_ODC Calc'!H23</f>
        <v>0</v>
      </c>
      <c r="I30" s="151">
        <f>'IDC_ODC Calc'!I23</f>
        <v>0</v>
      </c>
      <c r="J30" s="151">
        <f>'IDC_ODC Calc'!Y23</f>
        <v>0</v>
      </c>
      <c r="K30" s="152" t="str">
        <f>'IDC_ODC Calc'!K23</f>
        <v> </v>
      </c>
      <c r="L30" s="152" t="str">
        <f>'IDC_ODC Calc'!L23</f>
        <v> </v>
      </c>
      <c r="M30" s="152" t="str">
        <f>'IDC_ODC Calc'!M23</f>
        <v> </v>
      </c>
      <c r="N30" s="152" t="str">
        <f>'IDC_ODC Calc'!N23</f>
        <v> </v>
      </c>
      <c r="O30" s="153" t="str">
        <f>'IDC_ODC Calc'!$Q$23</f>
        <v> </v>
      </c>
      <c r="P30" s="154">
        <f>'IDC_ODC Calc'!S23</f>
        <v>0</v>
      </c>
      <c r="Q30" s="154">
        <f>'IDC_ODC Calc'!T23</f>
        <v>0</v>
      </c>
    </row>
    <row r="32" ht="15.75">
      <c r="B32" s="83" t="s">
        <v>29</v>
      </c>
    </row>
    <row r="33" spans="2:16" ht="15.75">
      <c r="B33" s="83" t="s">
        <v>30</v>
      </c>
      <c r="M33" s="325" t="s">
        <v>277</v>
      </c>
      <c r="N33" s="325"/>
      <c r="O33" s="326" t="str">
        <f>'Cover Sheet'!H14</f>
        <v>03072014</v>
      </c>
      <c r="P33" s="326"/>
    </row>
    <row r="34" ht="15">
      <c r="J34" s="135"/>
    </row>
    <row r="35" ht="15">
      <c r="J35" s="135"/>
    </row>
    <row r="36" ht="15">
      <c r="J36" s="135"/>
    </row>
  </sheetData>
  <sheetProtection password="C601" sheet="1" objects="1" scenarios="1"/>
  <mergeCells count="24">
    <mergeCell ref="C11:E11"/>
    <mergeCell ref="H17:H18"/>
    <mergeCell ref="C12:E12"/>
    <mergeCell ref="C13:E13"/>
    <mergeCell ref="I17:I18"/>
    <mergeCell ref="M33:N33"/>
    <mergeCell ref="O33:P33"/>
    <mergeCell ref="D2:J2"/>
    <mergeCell ref="D1:J1"/>
    <mergeCell ref="D3:J3"/>
    <mergeCell ref="D4:J4"/>
    <mergeCell ref="D5:J5"/>
    <mergeCell ref="C9:E9"/>
    <mergeCell ref="C10:E10"/>
    <mergeCell ref="Q17:Q18"/>
    <mergeCell ref="B17:B18"/>
    <mergeCell ref="C17:C18"/>
    <mergeCell ref="D17:D18"/>
    <mergeCell ref="E17:E18"/>
    <mergeCell ref="O17:O18"/>
    <mergeCell ref="J17:J18"/>
    <mergeCell ref="F17:F18"/>
    <mergeCell ref="G17:G18"/>
    <mergeCell ref="P17:P18"/>
  </mergeCells>
  <conditionalFormatting sqref="P19:Q30 C9:C13 B19:E30 J19:J30">
    <cfRule type="cellIs" priority="1" dxfId="62" operator="equal" stopIfTrue="1">
      <formula>0</formula>
    </cfRule>
  </conditionalFormatting>
  <conditionalFormatting sqref="O19:O30">
    <cfRule type="cellIs" priority="3" dxfId="63" operator="greaterThan" stopIfTrue="1">
      <formula>15</formula>
    </cfRule>
  </conditionalFormatting>
  <conditionalFormatting sqref="F19:F30">
    <cfRule type="cellIs" priority="4" dxfId="62" operator="equal" stopIfTrue="1">
      <formula>0</formula>
    </cfRule>
    <cfRule type="cellIs" priority="5" dxfId="0" operator="notBetween" stopIfTrue="1">
      <formula>P19</formula>
      <formula>Q19</formula>
    </cfRule>
  </conditionalFormatting>
  <conditionalFormatting sqref="G19:G30">
    <cfRule type="cellIs" priority="6" dxfId="62" operator="equal" stopIfTrue="1">
      <formula>0</formula>
    </cfRule>
    <cfRule type="cellIs" priority="7" dxfId="0" operator="notBetween" stopIfTrue="1">
      <formula>P19</formula>
      <formula>Q19</formula>
    </cfRule>
  </conditionalFormatting>
  <conditionalFormatting sqref="H19:H30">
    <cfRule type="cellIs" priority="8" dxfId="62" operator="equal" stopIfTrue="1">
      <formula>0</formula>
    </cfRule>
    <cfRule type="cellIs" priority="9" dxfId="0" operator="notBetween" stopIfTrue="1">
      <formula>P19</formula>
      <formula>Q19</formula>
    </cfRule>
  </conditionalFormatting>
  <conditionalFormatting sqref="I19:I30">
    <cfRule type="cellIs" priority="10" dxfId="62" operator="equal" stopIfTrue="1">
      <formula>0</formula>
    </cfRule>
    <cfRule type="cellIs" priority="11" dxfId="0" operator="notBetween" stopIfTrue="1">
      <formula>P19</formula>
      <formula>Q19</formula>
    </cfRule>
  </conditionalFormatting>
  <printOptions/>
  <pageMargins left="0.7" right="0.7" top="0.75" bottom="0.75" header="0.3" footer="0.3"/>
  <pageSetup fitToHeight="1" fitToWidth="1" horizontalDpi="1200" verticalDpi="1200" orientation="landscape" scale="67" r:id="rId1"/>
  <headerFooter>
    <oddFooter>&amp;RVersion:  20130422</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P34"/>
  <sheetViews>
    <sheetView showGridLines="0" showZeros="0" zoomScale="75" zoomScaleNormal="75" zoomScalePageLayoutView="0" workbookViewId="0" topLeftCell="A1">
      <selection activeCell="F4" sqref="F4:K4"/>
    </sheetView>
  </sheetViews>
  <sheetFormatPr defaultColWidth="9.140625" defaultRowHeight="15"/>
  <cols>
    <col min="1" max="1" width="4.140625" style="23" customWidth="1"/>
    <col min="2" max="2" width="25.8515625" style="23" customWidth="1"/>
    <col min="3" max="3" width="12.8515625" style="23" customWidth="1"/>
    <col min="4" max="4" width="9.140625" style="23" customWidth="1"/>
    <col min="5" max="6" width="12.8515625" style="23" customWidth="1"/>
    <col min="7" max="13" width="12.421875" style="23" customWidth="1"/>
    <col min="14" max="15" width="12.28125" style="23" customWidth="1"/>
    <col min="16" max="16384" width="9.140625" style="23" customWidth="1"/>
  </cols>
  <sheetData>
    <row r="1" spans="5:11" ht="18.75">
      <c r="E1" s="138"/>
      <c r="F1" s="312" t="s">
        <v>43</v>
      </c>
      <c r="G1" s="312"/>
      <c r="H1" s="312"/>
      <c r="I1" s="312"/>
      <c r="J1" s="312"/>
      <c r="K1" s="312"/>
    </row>
    <row r="2" spans="5:11" ht="14.25" customHeight="1">
      <c r="E2" s="138"/>
      <c r="F2" s="311" t="s">
        <v>249</v>
      </c>
      <c r="G2" s="311"/>
      <c r="H2" s="311"/>
      <c r="I2" s="311"/>
      <c r="J2" s="311"/>
      <c r="K2" s="311"/>
    </row>
    <row r="3" spans="5:11" ht="14.25" customHeight="1">
      <c r="E3" s="138"/>
      <c r="F3" s="311" t="s">
        <v>250</v>
      </c>
      <c r="G3" s="311"/>
      <c r="H3" s="311"/>
      <c r="I3" s="311"/>
      <c r="J3" s="311"/>
      <c r="K3" s="311"/>
    </row>
    <row r="4" spans="5:11" ht="14.25" customHeight="1">
      <c r="E4" s="138"/>
      <c r="F4" s="311" t="s">
        <v>278</v>
      </c>
      <c r="G4" s="311"/>
      <c r="H4" s="311"/>
      <c r="I4" s="311"/>
      <c r="J4" s="311"/>
      <c r="K4" s="311"/>
    </row>
    <row r="5" spans="5:11" ht="14.25" customHeight="1">
      <c r="E5" s="138"/>
      <c r="F5" s="311" t="s">
        <v>251</v>
      </c>
      <c r="G5" s="311"/>
      <c r="H5" s="311"/>
      <c r="I5" s="311"/>
      <c r="J5" s="311"/>
      <c r="K5" s="311"/>
    </row>
    <row r="7" ht="15.75">
      <c r="B7" s="62" t="s">
        <v>31</v>
      </c>
    </row>
    <row r="8" ht="15.75">
      <c r="B8" s="84"/>
    </row>
    <row r="9" spans="2:5" ht="19.5" customHeight="1">
      <c r="B9" s="304" t="s">
        <v>0</v>
      </c>
      <c r="C9" s="336">
        <f>'Cover Sheet'!B8</f>
        <v>0</v>
      </c>
      <c r="D9" s="337"/>
      <c r="E9" s="338"/>
    </row>
    <row r="10" spans="2:5" ht="19.5" customHeight="1">
      <c r="B10" s="305" t="s">
        <v>14</v>
      </c>
      <c r="C10" s="336">
        <f>'MDL Calc'!C2</f>
        <v>0</v>
      </c>
      <c r="D10" s="337"/>
      <c r="E10" s="338"/>
    </row>
    <row r="11" spans="2:5" ht="19.5" customHeight="1">
      <c r="B11" s="306" t="s">
        <v>239</v>
      </c>
      <c r="C11" s="336">
        <f>'MDL Calc'!C5</f>
        <v>0</v>
      </c>
      <c r="D11" s="337"/>
      <c r="E11" s="338"/>
    </row>
    <row r="12" spans="2:5" s="281" customFormat="1" ht="19.5" customHeight="1">
      <c r="B12" s="304" t="s">
        <v>275</v>
      </c>
      <c r="C12" s="336">
        <f>'Cover Sheet'!H8</f>
        <v>0</v>
      </c>
      <c r="D12" s="337"/>
      <c r="E12" s="338"/>
    </row>
    <row r="13" spans="2:5" ht="15.75">
      <c r="B13" s="118"/>
      <c r="C13" s="119"/>
      <c r="D13" s="117"/>
      <c r="E13" s="117"/>
    </row>
    <row r="14" spans="2:3" ht="15.75">
      <c r="B14" s="85"/>
      <c r="C14" s="85"/>
    </row>
    <row r="15" spans="2:13" ht="15.75">
      <c r="B15" s="84"/>
      <c r="G15" s="160" t="s">
        <v>32</v>
      </c>
      <c r="H15" s="160" t="s">
        <v>32</v>
      </c>
      <c r="I15" s="160" t="s">
        <v>32</v>
      </c>
      <c r="J15" s="160" t="s">
        <v>32</v>
      </c>
      <c r="K15" s="160" t="s">
        <v>32</v>
      </c>
      <c r="L15" s="160" t="s">
        <v>32</v>
      </c>
      <c r="M15" s="160" t="s">
        <v>32</v>
      </c>
    </row>
    <row r="16" spans="2:16" ht="24.75" customHeight="1">
      <c r="B16" s="333" t="s">
        <v>270</v>
      </c>
      <c r="C16" s="334"/>
      <c r="D16" s="334"/>
      <c r="E16" s="334"/>
      <c r="F16" s="335"/>
      <c r="G16" s="157">
        <f>'MDL Calc'!G9</f>
        <v>0</v>
      </c>
      <c r="H16" s="157">
        <f>'MDL Calc'!H9</f>
        <v>0</v>
      </c>
      <c r="I16" s="157">
        <f>'MDL Calc'!I9</f>
        <v>0</v>
      </c>
      <c r="J16" s="157">
        <f>'MDL Calc'!J9</f>
        <v>0</v>
      </c>
      <c r="K16" s="157">
        <f>'MDL Calc'!K9</f>
        <v>0</v>
      </c>
      <c r="L16" s="157">
        <f>'MDL Calc'!L9</f>
        <v>0</v>
      </c>
      <c r="M16" s="157">
        <f>'MDL Calc'!M9</f>
        <v>0</v>
      </c>
      <c r="N16" s="158"/>
      <c r="O16" s="156"/>
      <c r="P16" s="159"/>
    </row>
    <row r="17" spans="2:16" ht="24.75" customHeight="1">
      <c r="B17" s="155" t="s">
        <v>16</v>
      </c>
      <c r="C17" s="156" t="s">
        <v>27</v>
      </c>
      <c r="D17" s="156" t="s">
        <v>18</v>
      </c>
      <c r="E17" s="156" t="s">
        <v>33</v>
      </c>
      <c r="F17" s="156" t="s">
        <v>19</v>
      </c>
      <c r="G17" s="156" t="s">
        <v>20</v>
      </c>
      <c r="H17" s="156" t="s">
        <v>21</v>
      </c>
      <c r="I17" s="156" t="s">
        <v>22</v>
      </c>
      <c r="J17" s="156" t="s">
        <v>23</v>
      </c>
      <c r="K17" s="156" t="s">
        <v>34</v>
      </c>
      <c r="L17" s="156" t="s">
        <v>35</v>
      </c>
      <c r="M17" s="156" t="s">
        <v>36</v>
      </c>
      <c r="N17" s="158" t="s">
        <v>37</v>
      </c>
      <c r="O17" s="156" t="s">
        <v>38</v>
      </c>
      <c r="P17" s="159" t="s">
        <v>39</v>
      </c>
    </row>
    <row r="18" spans="2:16" ht="24.75" customHeight="1">
      <c r="B18" s="143">
        <f>'MDL Calc'!B12</f>
        <v>0</v>
      </c>
      <c r="C18" s="86">
        <f>'MDL Calc'!D12</f>
        <v>0</v>
      </c>
      <c r="D18" s="86">
        <f>'MDL Calc'!C12</f>
        <v>0</v>
      </c>
      <c r="E18" s="86">
        <f>'MDL Calc'!E12</f>
        <v>0</v>
      </c>
      <c r="F18" s="86">
        <f>'MDL Calc'!F12</f>
        <v>0</v>
      </c>
      <c r="G18" s="87">
        <f>'MDL Calc'!G12</f>
        <v>0</v>
      </c>
      <c r="H18" s="87">
        <f>'MDL Calc'!H12</f>
        <v>0</v>
      </c>
      <c r="I18" s="87">
        <f>'MDL Calc'!I12</f>
        <v>0</v>
      </c>
      <c r="J18" s="87">
        <f>'MDL Calc'!J12</f>
        <v>0</v>
      </c>
      <c r="K18" s="87">
        <f>'MDL Calc'!K12</f>
        <v>0</v>
      </c>
      <c r="L18" s="87">
        <f>'MDL Calc'!L12</f>
        <v>0</v>
      </c>
      <c r="M18" s="87">
        <f>'MDL Calc'!M12</f>
        <v>0</v>
      </c>
      <c r="N18" s="88" t="str">
        <f>'MDL Calc'!O12</f>
        <v> </v>
      </c>
      <c r="O18" s="89" t="str">
        <f>'MDL Calc'!R12</f>
        <v> </v>
      </c>
      <c r="P18" s="90">
        <f>'MDL Calc'!S12</f>
        <v>0</v>
      </c>
    </row>
    <row r="19" spans="2:16" ht="24.75" customHeight="1">
      <c r="B19" s="86">
        <f>'MDL Calc'!B13</f>
        <v>0</v>
      </c>
      <c r="C19" s="86">
        <f>'MDL Calc'!D13</f>
        <v>0</v>
      </c>
      <c r="D19" s="86">
        <f>'MDL Calc'!C13</f>
        <v>0</v>
      </c>
      <c r="E19" s="86">
        <f>'MDL Calc'!E13</f>
        <v>0</v>
      </c>
      <c r="F19" s="86">
        <f>'MDL Calc'!F13</f>
        <v>0</v>
      </c>
      <c r="G19" s="87">
        <f>'MDL Calc'!G13</f>
        <v>0</v>
      </c>
      <c r="H19" s="87">
        <f>'MDL Calc'!H13</f>
        <v>0</v>
      </c>
      <c r="I19" s="87">
        <f>'MDL Calc'!I13</f>
        <v>0</v>
      </c>
      <c r="J19" s="87">
        <f>'MDL Calc'!J13</f>
        <v>0</v>
      </c>
      <c r="K19" s="87">
        <f>'MDL Calc'!K13</f>
        <v>0</v>
      </c>
      <c r="L19" s="87">
        <f>'MDL Calc'!L13</f>
        <v>0</v>
      </c>
      <c r="M19" s="87">
        <f>'MDL Calc'!M13</f>
        <v>0</v>
      </c>
      <c r="N19" s="88" t="str">
        <f>'MDL Calc'!O13</f>
        <v> </v>
      </c>
      <c r="O19" s="89" t="str">
        <f>'MDL Calc'!R13</f>
        <v> </v>
      </c>
      <c r="P19" s="90">
        <f>'MDL Calc'!S13</f>
        <v>0</v>
      </c>
    </row>
    <row r="20" spans="2:16" ht="24.75" customHeight="1">
      <c r="B20" s="86">
        <f>'MDL Calc'!B14</f>
        <v>0</v>
      </c>
      <c r="C20" s="86">
        <f>'MDL Calc'!D14</f>
        <v>0</v>
      </c>
      <c r="D20" s="86">
        <f>'MDL Calc'!C14</f>
        <v>0</v>
      </c>
      <c r="E20" s="86">
        <f>'MDL Calc'!E14</f>
        <v>0</v>
      </c>
      <c r="F20" s="86">
        <f>'MDL Calc'!F14</f>
        <v>0</v>
      </c>
      <c r="G20" s="87">
        <f>'MDL Calc'!G14</f>
        <v>0</v>
      </c>
      <c r="H20" s="87">
        <f>'MDL Calc'!H14</f>
        <v>0</v>
      </c>
      <c r="I20" s="87">
        <f>'MDL Calc'!I14</f>
        <v>0</v>
      </c>
      <c r="J20" s="87">
        <f>'MDL Calc'!J14</f>
        <v>0</v>
      </c>
      <c r="K20" s="87">
        <f>'MDL Calc'!K14</f>
        <v>0</v>
      </c>
      <c r="L20" s="87">
        <f>'MDL Calc'!L14</f>
        <v>0</v>
      </c>
      <c r="M20" s="87">
        <f>'MDL Calc'!M14</f>
        <v>0</v>
      </c>
      <c r="N20" s="88" t="str">
        <f>'MDL Calc'!O14</f>
        <v> </v>
      </c>
      <c r="O20" s="89" t="str">
        <f>'MDL Calc'!R14</f>
        <v> </v>
      </c>
      <c r="P20" s="90">
        <f>'MDL Calc'!S14</f>
        <v>0</v>
      </c>
    </row>
    <row r="21" spans="2:16" ht="24.75" customHeight="1">
      <c r="B21" s="86">
        <f>'MDL Calc'!B15</f>
        <v>0</v>
      </c>
      <c r="C21" s="86">
        <f>'MDL Calc'!D15</f>
        <v>0</v>
      </c>
      <c r="D21" s="86">
        <f>'MDL Calc'!C15</f>
        <v>0</v>
      </c>
      <c r="E21" s="86">
        <f>'MDL Calc'!E15</f>
        <v>0</v>
      </c>
      <c r="F21" s="86">
        <f>'MDL Calc'!F15</f>
        <v>0</v>
      </c>
      <c r="G21" s="87">
        <f>'MDL Calc'!G15</f>
        <v>0</v>
      </c>
      <c r="H21" s="87">
        <f>'MDL Calc'!H15</f>
        <v>0</v>
      </c>
      <c r="I21" s="87">
        <f>'MDL Calc'!I15</f>
        <v>0</v>
      </c>
      <c r="J21" s="87">
        <f>'MDL Calc'!J15</f>
        <v>0</v>
      </c>
      <c r="K21" s="87">
        <f>'MDL Calc'!K15</f>
        <v>0</v>
      </c>
      <c r="L21" s="87">
        <f>'MDL Calc'!L15</f>
        <v>0</v>
      </c>
      <c r="M21" s="87">
        <f>'MDL Calc'!M15</f>
        <v>0</v>
      </c>
      <c r="N21" s="88" t="str">
        <f>'MDL Calc'!O15</f>
        <v> </v>
      </c>
      <c r="O21" s="89" t="str">
        <f>'MDL Calc'!R15</f>
        <v> </v>
      </c>
      <c r="P21" s="90">
        <f>'MDL Calc'!S15</f>
        <v>0</v>
      </c>
    </row>
    <row r="22" spans="2:16" ht="24.75" customHeight="1">
      <c r="B22" s="86">
        <f>'MDL Calc'!B16</f>
        <v>0</v>
      </c>
      <c r="C22" s="86">
        <f>'MDL Calc'!D16</f>
        <v>0</v>
      </c>
      <c r="D22" s="86">
        <f>'MDL Calc'!C16</f>
        <v>0</v>
      </c>
      <c r="E22" s="86">
        <f>'MDL Calc'!E16</f>
        <v>0</v>
      </c>
      <c r="F22" s="86">
        <f>'MDL Calc'!F16</f>
        <v>0</v>
      </c>
      <c r="G22" s="87">
        <f>'MDL Calc'!G16</f>
        <v>0</v>
      </c>
      <c r="H22" s="87">
        <f>'MDL Calc'!H16</f>
        <v>0</v>
      </c>
      <c r="I22" s="87">
        <f>'MDL Calc'!I16</f>
        <v>0</v>
      </c>
      <c r="J22" s="87">
        <f>'MDL Calc'!J16</f>
        <v>0</v>
      </c>
      <c r="K22" s="87">
        <f>'MDL Calc'!K16</f>
        <v>0</v>
      </c>
      <c r="L22" s="87">
        <f>'MDL Calc'!L16</f>
        <v>0</v>
      </c>
      <c r="M22" s="87">
        <f>'MDL Calc'!M16</f>
        <v>0</v>
      </c>
      <c r="N22" s="88" t="str">
        <f>'MDL Calc'!O16</f>
        <v> </v>
      </c>
      <c r="O22" s="89" t="str">
        <f>'MDL Calc'!R16</f>
        <v> </v>
      </c>
      <c r="P22" s="90">
        <f>'MDL Calc'!S16</f>
        <v>0</v>
      </c>
    </row>
    <row r="23" spans="2:16" ht="24.75" customHeight="1">
      <c r="B23" s="86">
        <f>'MDL Calc'!B17</f>
        <v>0</v>
      </c>
      <c r="C23" s="86">
        <f>'MDL Calc'!D17</f>
        <v>0</v>
      </c>
      <c r="D23" s="86">
        <f>'MDL Calc'!C17</f>
        <v>0</v>
      </c>
      <c r="E23" s="86">
        <f>'MDL Calc'!E17</f>
        <v>0</v>
      </c>
      <c r="F23" s="86">
        <f>'MDL Calc'!F17</f>
        <v>0</v>
      </c>
      <c r="G23" s="87">
        <f>'MDL Calc'!G17</f>
        <v>0</v>
      </c>
      <c r="H23" s="87">
        <f>'MDL Calc'!H17</f>
        <v>0</v>
      </c>
      <c r="I23" s="87">
        <f>'MDL Calc'!I17</f>
        <v>0</v>
      </c>
      <c r="J23" s="87">
        <f>'MDL Calc'!J17</f>
        <v>0</v>
      </c>
      <c r="K23" s="87">
        <f>'MDL Calc'!K17</f>
        <v>0</v>
      </c>
      <c r="L23" s="87">
        <f>'MDL Calc'!L17</f>
        <v>0</v>
      </c>
      <c r="M23" s="87">
        <f>'MDL Calc'!M17</f>
        <v>0</v>
      </c>
      <c r="N23" s="88" t="str">
        <f>'MDL Calc'!O17</f>
        <v> </v>
      </c>
      <c r="O23" s="89" t="str">
        <f>'MDL Calc'!R17</f>
        <v> </v>
      </c>
      <c r="P23" s="90">
        <f>'MDL Calc'!S17</f>
        <v>0</v>
      </c>
    </row>
    <row r="24" spans="2:16" ht="24.75" customHeight="1">
      <c r="B24" s="86">
        <f>'MDL Calc'!B18</f>
        <v>0</v>
      </c>
      <c r="C24" s="86">
        <f>'MDL Calc'!D18</f>
        <v>0</v>
      </c>
      <c r="D24" s="86">
        <f>'MDL Calc'!C18</f>
        <v>0</v>
      </c>
      <c r="E24" s="86">
        <f>'MDL Calc'!E18</f>
        <v>0</v>
      </c>
      <c r="F24" s="86">
        <f>'MDL Calc'!F18</f>
        <v>0</v>
      </c>
      <c r="G24" s="87">
        <f>'MDL Calc'!G18</f>
        <v>0</v>
      </c>
      <c r="H24" s="87">
        <f>'MDL Calc'!H18</f>
        <v>0</v>
      </c>
      <c r="I24" s="87">
        <f>'MDL Calc'!I18</f>
        <v>0</v>
      </c>
      <c r="J24" s="87">
        <f>'MDL Calc'!J18</f>
        <v>0</v>
      </c>
      <c r="K24" s="87">
        <f>'MDL Calc'!K18</f>
        <v>0</v>
      </c>
      <c r="L24" s="87">
        <f>'MDL Calc'!L18</f>
        <v>0</v>
      </c>
      <c r="M24" s="87">
        <f>'MDL Calc'!M18</f>
        <v>0</v>
      </c>
      <c r="N24" s="88" t="str">
        <f>'MDL Calc'!O18</f>
        <v> </v>
      </c>
      <c r="O24" s="89" t="str">
        <f>'MDL Calc'!R18</f>
        <v> </v>
      </c>
      <c r="P24" s="90">
        <f>'MDL Calc'!S18</f>
        <v>0</v>
      </c>
    </row>
    <row r="25" spans="2:16" ht="24.75" customHeight="1">
      <c r="B25" s="86">
        <f>'MDL Calc'!B19</f>
        <v>0</v>
      </c>
      <c r="C25" s="86">
        <f>'MDL Calc'!D19</f>
        <v>0</v>
      </c>
      <c r="D25" s="86">
        <f>'MDL Calc'!C19</f>
        <v>0</v>
      </c>
      <c r="E25" s="86">
        <f>'MDL Calc'!E19</f>
        <v>0</v>
      </c>
      <c r="F25" s="86">
        <f>'MDL Calc'!F19</f>
        <v>0</v>
      </c>
      <c r="G25" s="87">
        <f>'MDL Calc'!G19</f>
        <v>0</v>
      </c>
      <c r="H25" s="87">
        <f>'MDL Calc'!H19</f>
        <v>0</v>
      </c>
      <c r="I25" s="87">
        <f>'MDL Calc'!I19</f>
        <v>0</v>
      </c>
      <c r="J25" s="87">
        <f>'MDL Calc'!J19</f>
        <v>0</v>
      </c>
      <c r="K25" s="87">
        <f>'MDL Calc'!K19</f>
        <v>0</v>
      </c>
      <c r="L25" s="87">
        <f>'MDL Calc'!L19</f>
        <v>0</v>
      </c>
      <c r="M25" s="87">
        <f>'MDL Calc'!M19</f>
        <v>0</v>
      </c>
      <c r="N25" s="88" t="str">
        <f>'MDL Calc'!O19</f>
        <v> </v>
      </c>
      <c r="O25" s="89" t="str">
        <f>'MDL Calc'!R19</f>
        <v> </v>
      </c>
      <c r="P25" s="90">
        <f>'MDL Calc'!S19</f>
        <v>0</v>
      </c>
    </row>
    <row r="26" spans="2:16" ht="24.75" customHeight="1">
      <c r="B26" s="86">
        <f>'MDL Calc'!B20</f>
        <v>0</v>
      </c>
      <c r="C26" s="86">
        <f>'MDL Calc'!D20</f>
        <v>0</v>
      </c>
      <c r="D26" s="86">
        <f>'MDL Calc'!C20</f>
        <v>0</v>
      </c>
      <c r="E26" s="86">
        <f>'MDL Calc'!E20</f>
        <v>0</v>
      </c>
      <c r="F26" s="86">
        <f>'MDL Calc'!F20</f>
        <v>0</v>
      </c>
      <c r="G26" s="87">
        <f>'MDL Calc'!G20</f>
        <v>0</v>
      </c>
      <c r="H26" s="87">
        <f>'MDL Calc'!H20</f>
        <v>0</v>
      </c>
      <c r="I26" s="87">
        <f>'MDL Calc'!I20</f>
        <v>0</v>
      </c>
      <c r="J26" s="87">
        <f>'MDL Calc'!J20</f>
        <v>0</v>
      </c>
      <c r="K26" s="87">
        <f>'MDL Calc'!K20</f>
        <v>0</v>
      </c>
      <c r="L26" s="87">
        <f>'MDL Calc'!L20</f>
        <v>0</v>
      </c>
      <c r="M26" s="87">
        <f>'MDL Calc'!M20</f>
        <v>0</v>
      </c>
      <c r="N26" s="88" t="str">
        <f>'MDL Calc'!O20</f>
        <v> </v>
      </c>
      <c r="O26" s="89" t="str">
        <f>'MDL Calc'!R20</f>
        <v> </v>
      </c>
      <c r="P26" s="90">
        <f>'MDL Calc'!S20</f>
        <v>0</v>
      </c>
    </row>
    <row r="27" spans="2:16" ht="24.75" customHeight="1">
      <c r="B27" s="86">
        <f>'MDL Calc'!B21</f>
        <v>0</v>
      </c>
      <c r="C27" s="86">
        <f>'MDL Calc'!D21</f>
        <v>0</v>
      </c>
      <c r="D27" s="86">
        <f>'MDL Calc'!C21</f>
        <v>0</v>
      </c>
      <c r="E27" s="86">
        <f>'MDL Calc'!E21</f>
        <v>0</v>
      </c>
      <c r="F27" s="86">
        <f>'MDL Calc'!F21</f>
        <v>0</v>
      </c>
      <c r="G27" s="87">
        <f>'MDL Calc'!G21</f>
        <v>0</v>
      </c>
      <c r="H27" s="87">
        <f>'MDL Calc'!H21</f>
        <v>0</v>
      </c>
      <c r="I27" s="87">
        <f>'MDL Calc'!I21</f>
        <v>0</v>
      </c>
      <c r="J27" s="87">
        <f>'MDL Calc'!J21</f>
        <v>0</v>
      </c>
      <c r="K27" s="87">
        <f>'MDL Calc'!K21</f>
        <v>0</v>
      </c>
      <c r="L27" s="87">
        <f>'MDL Calc'!L21</f>
        <v>0</v>
      </c>
      <c r="M27" s="87">
        <f>'MDL Calc'!M21</f>
        <v>0</v>
      </c>
      <c r="N27" s="88" t="str">
        <f>'MDL Calc'!O21</f>
        <v> </v>
      </c>
      <c r="O27" s="89" t="str">
        <f>'MDL Calc'!R21</f>
        <v> </v>
      </c>
      <c r="P27" s="90">
        <f>'MDL Calc'!S21</f>
        <v>0</v>
      </c>
    </row>
    <row r="28" spans="2:16" ht="24.75" customHeight="1">
      <c r="B28" s="86">
        <f>'MDL Calc'!B22</f>
        <v>0</v>
      </c>
      <c r="C28" s="86">
        <f>'MDL Calc'!D22</f>
        <v>0</v>
      </c>
      <c r="D28" s="86">
        <f>'MDL Calc'!C22</f>
        <v>0</v>
      </c>
      <c r="E28" s="86">
        <f>'MDL Calc'!E22</f>
        <v>0</v>
      </c>
      <c r="F28" s="86">
        <f>'MDL Calc'!F22</f>
        <v>0</v>
      </c>
      <c r="G28" s="87">
        <f>'MDL Calc'!G22</f>
        <v>0</v>
      </c>
      <c r="H28" s="87">
        <f>'MDL Calc'!H22</f>
        <v>0</v>
      </c>
      <c r="I28" s="87">
        <f>'MDL Calc'!I22</f>
        <v>0</v>
      </c>
      <c r="J28" s="87">
        <f>'MDL Calc'!J22</f>
        <v>0</v>
      </c>
      <c r="K28" s="87">
        <f>'MDL Calc'!K22</f>
        <v>0</v>
      </c>
      <c r="L28" s="87">
        <f>'MDL Calc'!L22</f>
        <v>0</v>
      </c>
      <c r="M28" s="87">
        <f>'MDL Calc'!M22</f>
        <v>0</v>
      </c>
      <c r="N28" s="88" t="str">
        <f>'MDL Calc'!O22</f>
        <v> </v>
      </c>
      <c r="O28" s="89" t="str">
        <f>'MDL Calc'!R22</f>
        <v> </v>
      </c>
      <c r="P28" s="90">
        <f>'MDL Calc'!S22</f>
        <v>0</v>
      </c>
    </row>
    <row r="29" spans="2:16" ht="24.75" customHeight="1">
      <c r="B29" s="86">
        <f>'MDL Calc'!B23</f>
        <v>0</v>
      </c>
      <c r="C29" s="86">
        <f>'MDL Calc'!D23</f>
        <v>0</v>
      </c>
      <c r="D29" s="86">
        <f>'MDL Calc'!C23</f>
        <v>0</v>
      </c>
      <c r="E29" s="86">
        <f>'MDL Calc'!E23</f>
        <v>0</v>
      </c>
      <c r="F29" s="86">
        <f>'MDL Calc'!F23</f>
        <v>0</v>
      </c>
      <c r="G29" s="87">
        <f>'MDL Calc'!G23</f>
        <v>0</v>
      </c>
      <c r="H29" s="87">
        <f>'MDL Calc'!H23</f>
        <v>0</v>
      </c>
      <c r="I29" s="87">
        <f>'MDL Calc'!I23</f>
        <v>0</v>
      </c>
      <c r="J29" s="87">
        <f>'MDL Calc'!J23</f>
        <v>0</v>
      </c>
      <c r="K29" s="87">
        <f>'MDL Calc'!K23</f>
        <v>0</v>
      </c>
      <c r="L29" s="87">
        <f>'MDL Calc'!L23</f>
        <v>0</v>
      </c>
      <c r="M29" s="87">
        <f>'MDL Calc'!M23</f>
        <v>0</v>
      </c>
      <c r="N29" s="88" t="str">
        <f>'MDL Calc'!O23</f>
        <v> </v>
      </c>
      <c r="O29" s="89" t="str">
        <f>'MDL Calc'!R23</f>
        <v> </v>
      </c>
      <c r="P29" s="90">
        <f>'MDL Calc'!S23</f>
        <v>0</v>
      </c>
    </row>
    <row r="30" ht="15.75">
      <c r="B30" s="84"/>
    </row>
    <row r="31" spans="2:15" ht="15.75">
      <c r="B31" s="91"/>
      <c r="L31" s="325" t="s">
        <v>277</v>
      </c>
      <c r="M31" s="325"/>
      <c r="N31" s="326" t="str">
        <f>'Cover Sheet'!H14</f>
        <v>03072014</v>
      </c>
      <c r="O31" s="326"/>
    </row>
    <row r="32" ht="15.75">
      <c r="B32" s="91" t="s">
        <v>41</v>
      </c>
    </row>
    <row r="33" ht="15.75">
      <c r="B33" s="91" t="s">
        <v>40</v>
      </c>
    </row>
    <row r="34" ht="15.75">
      <c r="B34" s="91" t="s">
        <v>42</v>
      </c>
    </row>
  </sheetData>
  <sheetProtection password="C601" sheet="1" objects="1" scenarios="1"/>
  <mergeCells count="12">
    <mergeCell ref="C9:E9"/>
    <mergeCell ref="C12:E12"/>
    <mergeCell ref="N31:O31"/>
    <mergeCell ref="L31:M31"/>
    <mergeCell ref="B16:F16"/>
    <mergeCell ref="F1:K1"/>
    <mergeCell ref="C11:E11"/>
    <mergeCell ref="C10:E10"/>
    <mergeCell ref="F2:K2"/>
    <mergeCell ref="F3:K3"/>
    <mergeCell ref="F4:K4"/>
    <mergeCell ref="F5:K5"/>
  </mergeCells>
  <conditionalFormatting sqref="G18:G29">
    <cfRule type="cellIs" priority="1" dxfId="63" operator="greaterThan" stopIfTrue="1">
      <formula>10*O18</formula>
    </cfRule>
    <cfRule type="cellIs" priority="2" dxfId="63" operator="lessThan" stopIfTrue="1">
      <formula>O18</formula>
    </cfRule>
  </conditionalFormatting>
  <conditionalFormatting sqref="H18:H29">
    <cfRule type="cellIs" priority="3" dxfId="63" operator="greaterThan" stopIfTrue="1">
      <formula>10*O18</formula>
    </cfRule>
    <cfRule type="cellIs" priority="4" dxfId="63" operator="lessThan" stopIfTrue="1">
      <formula>O18</formula>
    </cfRule>
  </conditionalFormatting>
  <conditionalFormatting sqref="I18:I29">
    <cfRule type="cellIs" priority="5" dxfId="63" operator="greaterThan" stopIfTrue="1">
      <formula>10*O18</formula>
    </cfRule>
    <cfRule type="cellIs" priority="6" dxfId="63" operator="lessThan" stopIfTrue="1">
      <formula>O18</formula>
    </cfRule>
  </conditionalFormatting>
  <conditionalFormatting sqref="J18:J29">
    <cfRule type="cellIs" priority="7" dxfId="63" operator="greaterThan" stopIfTrue="1">
      <formula>10*O18</formula>
    </cfRule>
    <cfRule type="cellIs" priority="8" dxfId="63" operator="lessThan" stopIfTrue="1">
      <formula>O18</formula>
    </cfRule>
  </conditionalFormatting>
  <conditionalFormatting sqref="K18:K29">
    <cfRule type="cellIs" priority="9" dxfId="63" operator="greaterThan" stopIfTrue="1">
      <formula>10*O18</formula>
    </cfRule>
    <cfRule type="cellIs" priority="10" dxfId="63" operator="lessThan" stopIfTrue="1">
      <formula>O18</formula>
    </cfRule>
  </conditionalFormatting>
  <conditionalFormatting sqref="L18:L29">
    <cfRule type="cellIs" priority="11" dxfId="63" operator="greaterThan" stopIfTrue="1">
      <formula>10*O18</formula>
    </cfRule>
    <cfRule type="cellIs" priority="12" dxfId="63" operator="lessThan" stopIfTrue="1">
      <formula>O18</formula>
    </cfRule>
  </conditionalFormatting>
  <conditionalFormatting sqref="M18:M29">
    <cfRule type="cellIs" priority="13" dxfId="63" operator="greaterThan" stopIfTrue="1">
      <formula>10*O18</formula>
    </cfRule>
    <cfRule type="cellIs" priority="14" dxfId="63" operator="lessThan" stopIfTrue="1">
      <formula>O18</formula>
    </cfRule>
  </conditionalFormatting>
  <conditionalFormatting sqref="O18:O29">
    <cfRule type="cellIs" priority="15" dxfId="63" operator="greaterThan" stopIfTrue="1">
      <formula>F18</formula>
    </cfRule>
  </conditionalFormatting>
  <printOptions/>
  <pageMargins left="0.25" right="0.25" top="0.75" bottom="0.75" header="0.3" footer="0.3"/>
  <pageSetup fitToHeight="1" fitToWidth="1" horizontalDpi="1200" verticalDpi="1200" orientation="landscape" scale="66" r:id="rId1"/>
  <headerFooter>
    <oddFooter>&amp;RVersion:  20130422</oddFooter>
  </headerFooter>
  <colBreaks count="1" manualBreakCount="1">
    <brk id="6" max="22" man="1"/>
  </colBreaks>
</worksheet>
</file>

<file path=xl/worksheets/sheet5.xml><?xml version="1.0" encoding="utf-8"?>
<worksheet xmlns="http://schemas.openxmlformats.org/spreadsheetml/2006/main" xmlns:r="http://schemas.openxmlformats.org/officeDocument/2006/relationships">
  <sheetPr>
    <pageSetUpPr fitToPage="1"/>
  </sheetPr>
  <dimension ref="B1:P33"/>
  <sheetViews>
    <sheetView showGridLines="0" showZeros="0" zoomScale="75" zoomScaleNormal="75" zoomScalePageLayoutView="0" workbookViewId="0" topLeftCell="A1">
      <selection activeCell="G14" sqref="G14"/>
    </sheetView>
  </sheetViews>
  <sheetFormatPr defaultColWidth="9.140625" defaultRowHeight="15"/>
  <cols>
    <col min="1" max="1" width="4.7109375" style="23" customWidth="1"/>
    <col min="2" max="2" width="34.00390625" style="23" bestFit="1" customWidth="1"/>
    <col min="3" max="3" width="15.7109375" style="23" customWidth="1"/>
    <col min="4" max="4" width="15.57421875" style="92" customWidth="1"/>
    <col min="5" max="5" width="15.7109375" style="23" customWidth="1"/>
    <col min="6" max="6" width="17.7109375" style="23" bestFit="1" customWidth="1"/>
    <col min="7" max="16" width="12.00390625" style="23" customWidth="1"/>
    <col min="17" max="16384" width="9.140625" style="23" customWidth="1"/>
  </cols>
  <sheetData>
    <row r="1" spans="4:7" ht="18.75" customHeight="1">
      <c r="D1" s="144"/>
      <c r="E1" s="348" t="s">
        <v>55</v>
      </c>
      <c r="F1" s="348"/>
      <c r="G1" s="348"/>
    </row>
    <row r="2" spans="4:9" ht="14.25" customHeight="1">
      <c r="D2" s="311" t="s">
        <v>249</v>
      </c>
      <c r="E2" s="311"/>
      <c r="F2" s="311"/>
      <c r="G2" s="311"/>
      <c r="H2" s="311"/>
      <c r="I2" s="311"/>
    </row>
    <row r="3" spans="4:9" ht="14.25" customHeight="1">
      <c r="D3" s="311" t="s">
        <v>250</v>
      </c>
      <c r="E3" s="311"/>
      <c r="F3" s="311"/>
      <c r="G3" s="311"/>
      <c r="H3" s="311"/>
      <c r="I3" s="311"/>
    </row>
    <row r="4" spans="4:9" ht="14.25" customHeight="1">
      <c r="D4" s="311" t="s">
        <v>278</v>
      </c>
      <c r="E4" s="311"/>
      <c r="F4" s="311"/>
      <c r="G4" s="311"/>
      <c r="H4" s="311"/>
      <c r="I4" s="311"/>
    </row>
    <row r="5" spans="2:9" ht="14.25" customHeight="1">
      <c r="B5" s="84"/>
      <c r="D5" s="311" t="s">
        <v>251</v>
      </c>
      <c r="E5" s="311"/>
      <c r="F5" s="311"/>
      <c r="G5" s="311"/>
      <c r="H5" s="311"/>
      <c r="I5" s="311"/>
    </row>
    <row r="6" spans="2:9" ht="14.25" customHeight="1">
      <c r="B6" s="84" t="s">
        <v>44</v>
      </c>
      <c r="D6" s="147"/>
      <c r="E6" s="147"/>
      <c r="F6" s="147"/>
      <c r="G6" s="147"/>
      <c r="H6" s="147"/>
      <c r="I6" s="147"/>
    </row>
    <row r="7" spans="2:9" s="281" customFormat="1" ht="14.25" customHeight="1">
      <c r="B7" s="84"/>
      <c r="D7" s="147"/>
      <c r="E7" s="147"/>
      <c r="F7" s="147"/>
      <c r="G7" s="147"/>
      <c r="H7" s="147"/>
      <c r="I7" s="147"/>
    </row>
    <row r="8" spans="2:4" ht="15">
      <c r="B8" s="303" t="s">
        <v>0</v>
      </c>
      <c r="C8" s="355">
        <f>'Cover Sheet'!B8</f>
        <v>0</v>
      </c>
      <c r="D8" s="355"/>
    </row>
    <row r="9" spans="2:4" ht="15">
      <c r="B9" s="303" t="s">
        <v>275</v>
      </c>
      <c r="C9" s="330">
        <f>'Cover Sheet'!H8</f>
        <v>0</v>
      </c>
      <c r="D9" s="332"/>
    </row>
    <row r="10" ht="15.75" thickBot="1"/>
    <row r="11" spans="2:16" ht="15.75" thickBot="1">
      <c r="B11" s="162" t="s">
        <v>16</v>
      </c>
      <c r="C11" s="163" t="s">
        <v>17</v>
      </c>
      <c r="D11" s="164" t="s">
        <v>18</v>
      </c>
      <c r="E11" s="163" t="s">
        <v>45</v>
      </c>
      <c r="F11" s="163" t="s">
        <v>46</v>
      </c>
      <c r="G11" s="163" t="s">
        <v>20</v>
      </c>
      <c r="H11" s="163" t="s">
        <v>21</v>
      </c>
      <c r="I11" s="163" t="s">
        <v>22</v>
      </c>
      <c r="J11" s="163" t="s">
        <v>23</v>
      </c>
      <c r="K11" s="163" t="s">
        <v>34</v>
      </c>
      <c r="L11" s="163" t="s">
        <v>35</v>
      </c>
      <c r="M11" s="163" t="s">
        <v>36</v>
      </c>
      <c r="N11" s="165" t="s">
        <v>47</v>
      </c>
      <c r="O11" s="165" t="s">
        <v>143</v>
      </c>
      <c r="P11" s="165" t="s">
        <v>144</v>
      </c>
    </row>
    <row r="12" spans="2:16" ht="24.75" customHeight="1">
      <c r="B12" s="347">
        <f>'RLS Calc (1)'!L2</f>
        <v>0</v>
      </c>
      <c r="C12" s="349">
        <f>'RLS Calc (1)'!L3</f>
        <v>0</v>
      </c>
      <c r="D12" s="351">
        <f>'RLS Calc (1)'!L4</f>
        <v>0</v>
      </c>
      <c r="E12" s="353">
        <f>'RLS Calc (1)'!E4</f>
        <v>0</v>
      </c>
      <c r="F12" s="161" t="s">
        <v>48</v>
      </c>
      <c r="G12" s="161">
        <f>'RLS Calc (1)'!C$15</f>
        <v>0</v>
      </c>
      <c r="H12" s="161">
        <f>'RLS Calc (1)'!C$16</f>
        <v>0</v>
      </c>
      <c r="I12" s="161">
        <f>'RLS Calc (1)'!C$17</f>
        <v>0</v>
      </c>
      <c r="J12" s="161">
        <f>'RLS Calc (1)'!C$18</f>
        <v>0</v>
      </c>
      <c r="K12" s="161">
        <f>'RLS Calc (1)'!C$19</f>
        <v>0</v>
      </c>
      <c r="L12" s="161">
        <f>'RLS Calc (1)'!C$20</f>
        <v>0</v>
      </c>
      <c r="M12" s="161">
        <f>'RLS Calc (1)'!C$21</f>
        <v>0</v>
      </c>
      <c r="N12" s="161">
        <f>'RLS Calc (1)'!C$22</f>
        <v>0</v>
      </c>
      <c r="O12" s="161">
        <f>'RLS Calc (1)'!C$23</f>
        <v>0</v>
      </c>
      <c r="P12" s="161">
        <f>'RLS Calc (1)'!C$24</f>
        <v>0</v>
      </c>
    </row>
    <row r="13" spans="2:16" ht="24.75" customHeight="1">
      <c r="B13" s="343"/>
      <c r="C13" s="350"/>
      <c r="D13" s="352"/>
      <c r="E13" s="354"/>
      <c r="F13" s="154" t="s">
        <v>49</v>
      </c>
      <c r="G13" s="154">
        <f>'RLS Calc (1)'!D$15</f>
        <v>0</v>
      </c>
      <c r="H13" s="154">
        <f>'RLS Calc (1)'!D$16</f>
        <v>0</v>
      </c>
      <c r="I13" s="154">
        <f>'RLS Calc (1)'!D$17</f>
        <v>0</v>
      </c>
      <c r="J13" s="154">
        <f>'RLS Calc (1)'!D$18</f>
        <v>0</v>
      </c>
      <c r="K13" s="154">
        <f>'RLS Calc (1)'!D$19</f>
        <v>0</v>
      </c>
      <c r="L13" s="154">
        <f>'RLS Calc (1)'!D$20</f>
        <v>0</v>
      </c>
      <c r="M13" s="154">
        <f>'RLS Calc (1)'!D$21</f>
        <v>0</v>
      </c>
      <c r="N13" s="154">
        <f>'RLS Calc (1)'!D$22</f>
        <v>0</v>
      </c>
      <c r="O13" s="154">
        <f>'RLS Calc (1)'!D$23</f>
        <v>0</v>
      </c>
      <c r="P13" s="154">
        <f>'RLS Calc (1)'!D$24</f>
        <v>0</v>
      </c>
    </row>
    <row r="14" spans="2:16" ht="24.75" customHeight="1">
      <c r="B14" s="344">
        <f>'RLS Calc (2)'!L2</f>
        <v>0</v>
      </c>
      <c r="C14" s="344">
        <f>'RLS Calc (2)'!L3</f>
        <v>0</v>
      </c>
      <c r="D14" s="344">
        <f>'RLS Calc (2)'!L4</f>
        <v>0</v>
      </c>
      <c r="E14" s="342">
        <f>'RLS Calc (2)'!E4</f>
        <v>0</v>
      </c>
      <c r="F14" s="161" t="s">
        <v>48</v>
      </c>
      <c r="G14" s="161">
        <f>'RLS Calc (2)'!C$15</f>
        <v>0</v>
      </c>
      <c r="H14" s="161">
        <f>'RLS Calc (2)'!C$16</f>
        <v>0</v>
      </c>
      <c r="I14" s="161">
        <f>'RLS Calc (2)'!C$17</f>
        <v>0</v>
      </c>
      <c r="J14" s="161">
        <f>'RLS Calc (2)'!C$18</f>
        <v>0</v>
      </c>
      <c r="K14" s="161">
        <f>'RLS Calc (2)'!C$19</f>
        <v>0</v>
      </c>
      <c r="L14" s="161">
        <f>'RLS Calc (2)'!C$20</f>
        <v>0</v>
      </c>
      <c r="M14" s="161">
        <f>'RLS Calc (2)'!C$21</f>
        <v>0</v>
      </c>
      <c r="N14" s="161">
        <f>'RLS Calc (2)'!C$22</f>
        <v>0</v>
      </c>
      <c r="O14" s="161">
        <f>'RLS Calc (2)'!C$23</f>
        <v>0</v>
      </c>
      <c r="P14" s="161">
        <f>'RLS Calc (2)'!C$24</f>
        <v>0</v>
      </c>
    </row>
    <row r="15" spans="2:16" ht="24.75" customHeight="1">
      <c r="B15" s="343"/>
      <c r="C15" s="343"/>
      <c r="D15" s="343"/>
      <c r="E15" s="343"/>
      <c r="F15" s="154" t="s">
        <v>49</v>
      </c>
      <c r="G15" s="154"/>
      <c r="H15" s="154">
        <f>'RLS Calc (2)'!D$16</f>
        <v>0</v>
      </c>
      <c r="I15" s="154">
        <f>'RLS Calc (2)'!D$17</f>
        <v>0</v>
      </c>
      <c r="J15" s="154">
        <f>'RLS Calc (2)'!D$18</f>
        <v>0</v>
      </c>
      <c r="K15" s="154">
        <f>'RLS Calc (2)'!D$19</f>
        <v>0</v>
      </c>
      <c r="L15" s="154">
        <f>'RLS Calc (2)'!D$20</f>
        <v>0</v>
      </c>
      <c r="M15" s="154">
        <f>'RLS Calc (2)'!D$21</f>
        <v>0</v>
      </c>
      <c r="N15" s="154">
        <f>'RLS Calc (2)'!D$22</f>
        <v>0</v>
      </c>
      <c r="O15" s="154">
        <f>'RLS Calc (2)'!D$23</f>
        <v>0</v>
      </c>
      <c r="P15" s="154">
        <f>'RLS Calc (2)'!D$24</f>
        <v>0</v>
      </c>
    </row>
    <row r="16" spans="2:16" ht="24.75" customHeight="1">
      <c r="B16" s="344">
        <f>'RLS Calc (3)'!L2</f>
        <v>0</v>
      </c>
      <c r="C16" s="344">
        <f>'RLS Calc (3)'!L3</f>
        <v>0</v>
      </c>
      <c r="D16" s="344">
        <f>'RLS Calc (3)'!L4</f>
        <v>0</v>
      </c>
      <c r="E16" s="342">
        <f>'RLS Calc (3)'!E4</f>
        <v>0</v>
      </c>
      <c r="F16" s="161" t="s">
        <v>48</v>
      </c>
      <c r="G16" s="161">
        <f>'RLS Calc (3)'!C$15</f>
        <v>0</v>
      </c>
      <c r="H16" s="161">
        <f>'RLS Calc (3)'!C$16</f>
        <v>0</v>
      </c>
      <c r="I16" s="161">
        <f>'RLS Calc (3)'!C$17</f>
        <v>0</v>
      </c>
      <c r="J16" s="161">
        <f>'RLS Calc (3)'!C$18</f>
        <v>0</v>
      </c>
      <c r="K16" s="161">
        <f>'RLS Calc (3)'!C$19</f>
        <v>0</v>
      </c>
      <c r="L16" s="161">
        <f>'RLS Calc (3)'!C$20</f>
        <v>0</v>
      </c>
      <c r="M16" s="161">
        <f>'RLS Calc (3)'!C$21</f>
        <v>0</v>
      </c>
      <c r="N16" s="161">
        <f>'RLS Calc (3)'!C$22</f>
        <v>0</v>
      </c>
      <c r="O16" s="161">
        <f>'RLS Calc (3)'!C$23</f>
        <v>0</v>
      </c>
      <c r="P16" s="161">
        <f>'RLS Calc (3)'!C$24</f>
        <v>0</v>
      </c>
    </row>
    <row r="17" spans="2:16" ht="24.75" customHeight="1">
      <c r="B17" s="343"/>
      <c r="C17" s="343"/>
      <c r="D17" s="343"/>
      <c r="E17" s="343"/>
      <c r="F17" s="154" t="s">
        <v>49</v>
      </c>
      <c r="G17" s="154">
        <f>'RLS Calc (3)'!D$15</f>
        <v>0</v>
      </c>
      <c r="H17" s="154">
        <f>'RLS Calc (3)'!D$16</f>
        <v>0</v>
      </c>
      <c r="I17" s="154">
        <f>'RLS Calc (3)'!D$17</f>
        <v>0</v>
      </c>
      <c r="J17" s="154">
        <f>'RLS Calc (3)'!D$18</f>
        <v>0</v>
      </c>
      <c r="K17" s="154">
        <f>'RLS Calc (3)'!D$19</f>
        <v>0</v>
      </c>
      <c r="L17" s="154">
        <f>'RLS Calc (3)'!D$20</f>
        <v>0</v>
      </c>
      <c r="M17" s="154">
        <f>'RLS Calc (3)'!D$21</f>
        <v>0</v>
      </c>
      <c r="N17" s="154">
        <f>'RLS Calc (3)'!D$22</f>
        <v>0</v>
      </c>
      <c r="O17" s="154">
        <f>'RLS Calc (3)'!D$23</f>
        <v>0</v>
      </c>
      <c r="P17" s="154">
        <f>'RLS Calc (3)'!D$24</f>
        <v>0</v>
      </c>
    </row>
    <row r="18" spans="2:16" ht="24.75" customHeight="1">
      <c r="B18" s="344">
        <f>'RLS Calc (4)'!L2</f>
        <v>0</v>
      </c>
      <c r="C18" s="344">
        <f>'RLS Calc (4)'!L3</f>
        <v>0</v>
      </c>
      <c r="D18" s="344">
        <f>'RLS Calc (4)'!L4</f>
        <v>0</v>
      </c>
      <c r="E18" s="342">
        <f>'RLS Calc (4)'!E4</f>
        <v>0</v>
      </c>
      <c r="F18" s="161" t="s">
        <v>48</v>
      </c>
      <c r="G18" s="161">
        <f>'RLS Calc (4)'!C$15</f>
        <v>0</v>
      </c>
      <c r="H18" s="161">
        <f>'RLS Calc (4)'!C$16</f>
        <v>0</v>
      </c>
      <c r="I18" s="161">
        <f>'RLS Calc (4)'!C$17</f>
        <v>0</v>
      </c>
      <c r="J18" s="161">
        <f>'RLS Calc (4)'!C$18</f>
        <v>0</v>
      </c>
      <c r="K18" s="161">
        <f>'RLS Calc (4)'!C$19</f>
        <v>0</v>
      </c>
      <c r="L18" s="161">
        <f>'RLS Calc (4)'!C$20</f>
        <v>0</v>
      </c>
      <c r="M18" s="161">
        <f>'RLS Calc (4)'!C$21</f>
        <v>0</v>
      </c>
      <c r="N18" s="161">
        <f>'RLS Calc (4)'!C$22</f>
        <v>0</v>
      </c>
      <c r="O18" s="161">
        <f>'RLS Calc (4)'!C$23</f>
        <v>0</v>
      </c>
      <c r="P18" s="161">
        <f>'RLS Calc (4)'!C$24</f>
        <v>0</v>
      </c>
    </row>
    <row r="19" spans="2:16" ht="24.75" customHeight="1">
      <c r="B19" s="343"/>
      <c r="C19" s="343"/>
      <c r="D19" s="343"/>
      <c r="E19" s="343"/>
      <c r="F19" s="154" t="s">
        <v>49</v>
      </c>
      <c r="G19" s="154">
        <f>'RLS Calc (4)'!D$15</f>
        <v>0</v>
      </c>
      <c r="H19" s="154">
        <f>'RLS Calc (4)'!D$16</f>
        <v>0</v>
      </c>
      <c r="I19" s="154">
        <f>'RLS Calc (4)'!D$17</f>
        <v>0</v>
      </c>
      <c r="J19" s="154">
        <f>'RLS Calc (4)'!D$18</f>
        <v>0</v>
      </c>
      <c r="K19" s="154">
        <f>'RLS Calc (4)'!D$19</f>
        <v>0</v>
      </c>
      <c r="L19" s="154">
        <f>'RLS Calc (4)'!D$20</f>
        <v>0</v>
      </c>
      <c r="M19" s="154">
        <f>'RLS Calc (4)'!D$21</f>
        <v>0</v>
      </c>
      <c r="N19" s="154">
        <f>'RLS Calc (4)'!D$22</f>
        <v>0</v>
      </c>
      <c r="O19" s="154">
        <f>'RLS Calc (4)'!D$23</f>
        <v>0</v>
      </c>
      <c r="P19" s="154">
        <f>'RLS Calc (4)'!D$24</f>
        <v>0</v>
      </c>
    </row>
    <row r="20" spans="2:16" ht="24.75" customHeight="1">
      <c r="B20" s="344">
        <f>'RLS Calc (5)'!L2</f>
        <v>0</v>
      </c>
      <c r="C20" s="344">
        <f>'RLS Calc (5)'!L3</f>
        <v>0</v>
      </c>
      <c r="D20" s="344">
        <f>'RLS Calc (5)'!L4</f>
        <v>0</v>
      </c>
      <c r="E20" s="342">
        <f>'RLS Calc (5)'!E4</f>
        <v>0</v>
      </c>
      <c r="F20" s="161" t="s">
        <v>48</v>
      </c>
      <c r="G20" s="161">
        <f>'RLS Calc (5)'!C$15</f>
        <v>0</v>
      </c>
      <c r="H20" s="161">
        <f>'RLS Calc (5)'!C$16</f>
        <v>0</v>
      </c>
      <c r="I20" s="161">
        <f>'RLS Calc (5)'!C$17</f>
        <v>0</v>
      </c>
      <c r="J20" s="161">
        <f>'RLS Calc (5)'!C$18</f>
        <v>0</v>
      </c>
      <c r="K20" s="161">
        <f>'RLS Calc (5)'!C$19</f>
        <v>0</v>
      </c>
      <c r="L20" s="161">
        <f>'RLS Calc (5)'!C$20</f>
        <v>0</v>
      </c>
      <c r="M20" s="161">
        <f>'RLS Calc (5)'!C$21</f>
        <v>0</v>
      </c>
      <c r="N20" s="161">
        <f>'RLS Calc (5)'!C$22</f>
        <v>0</v>
      </c>
      <c r="O20" s="161">
        <f>'RLS Calc (5)'!C$23</f>
        <v>0</v>
      </c>
      <c r="P20" s="161">
        <f>'RLS Calc (5)'!C$24</f>
        <v>0</v>
      </c>
    </row>
    <row r="21" spans="2:16" ht="24.75" customHeight="1">
      <c r="B21" s="343"/>
      <c r="C21" s="343"/>
      <c r="D21" s="343"/>
      <c r="E21" s="343"/>
      <c r="F21" s="154" t="s">
        <v>49</v>
      </c>
      <c r="G21" s="154">
        <f>'RLS Calc (5)'!D$15</f>
        <v>0</v>
      </c>
      <c r="H21" s="154">
        <f>'RLS Calc (5)'!D$16</f>
        <v>0</v>
      </c>
      <c r="I21" s="154">
        <f>'RLS Calc (5)'!D$17</f>
        <v>0</v>
      </c>
      <c r="J21" s="154">
        <f>'RLS Calc (5)'!D$18</f>
        <v>0</v>
      </c>
      <c r="K21" s="154">
        <f>'RLS Calc (5)'!D$19</f>
        <v>0</v>
      </c>
      <c r="L21" s="154">
        <f>'RLS Calc (5)'!D$20</f>
        <v>0</v>
      </c>
      <c r="M21" s="154">
        <f>'RLS Calc (5)'!D$21</f>
        <v>0</v>
      </c>
      <c r="N21" s="154">
        <f>'RLS Calc (5)'!D$22</f>
        <v>0</v>
      </c>
      <c r="O21" s="154">
        <f>'RLS Calc (5)'!D$23</f>
        <v>0</v>
      </c>
      <c r="P21" s="154">
        <f>'RLS Calc (5)'!D$24</f>
        <v>0</v>
      </c>
    </row>
    <row r="24" spans="2:7" ht="15">
      <c r="B24" s="23" t="s">
        <v>50</v>
      </c>
      <c r="D24" s="23"/>
      <c r="F24" s="92"/>
      <c r="G24" s="98" t="str">
        <f>IF(I27=" ","The % Recovery was calculated using a pre-programmed curve"," ")</f>
        <v>The % Recovery was calculated using a pre-programmed curve</v>
      </c>
    </row>
    <row r="25" spans="4:6" ht="15">
      <c r="D25" s="23"/>
      <c r="F25" s="92"/>
    </row>
    <row r="26" spans="2:14" ht="30">
      <c r="B26" s="154" t="s">
        <v>16</v>
      </c>
      <c r="C26" s="154" t="s">
        <v>84</v>
      </c>
      <c r="D26" s="154" t="s">
        <v>245</v>
      </c>
      <c r="E26" s="154" t="s">
        <v>51</v>
      </c>
      <c r="F26" s="166" t="s">
        <v>52</v>
      </c>
      <c r="G26" s="154" t="s">
        <v>53</v>
      </c>
      <c r="H26" s="154" t="s">
        <v>54</v>
      </c>
      <c r="I26" s="345" t="s">
        <v>240</v>
      </c>
      <c r="J26" s="346"/>
      <c r="K26" s="339" t="s">
        <v>142</v>
      </c>
      <c r="L26" s="340"/>
      <c r="M26" s="341"/>
      <c r="N26" s="120"/>
    </row>
    <row r="27" spans="2:13" ht="15">
      <c r="B27" s="154">
        <f>B12</f>
        <v>0</v>
      </c>
      <c r="C27" s="154">
        <f>'RLS Calc (1)'!E$3</f>
        <v>0</v>
      </c>
      <c r="D27" s="154">
        <f>'RLS Calc (1)'!L$5</f>
        <v>0</v>
      </c>
      <c r="E27" s="154">
        <f>'RLS Calc (1)'!C$12</f>
        <v>0</v>
      </c>
      <c r="F27" s="167" t="str">
        <f>IF(ISERROR('RLS Calc (1)'!H$29)," ",('RLS Calc (1)'!H$29))</f>
        <v> </v>
      </c>
      <c r="G27" s="168" t="str">
        <f>IF(ISERROR('RLS Calc (1)'!H$27)," ",('RLS Calc (1)'!H$27))</f>
        <v> </v>
      </c>
      <c r="H27" s="168" t="str">
        <f>IF(ISERROR('RLS Calc (1)'!H$28)," ",('RLS Calc (1)'!H$28))</f>
        <v> </v>
      </c>
      <c r="I27" s="168" t="str">
        <f>IF(ISERROR('RLS Calc (1)'!C$43)," ",('RLS Calc (1)'!C$43))</f>
        <v> </v>
      </c>
      <c r="J27" s="154" t="str">
        <f>IF(ISERROR('RLS Calc (1)'!J$43)," ",('RLS Calc (1)'!J$43))</f>
        <v> </v>
      </c>
      <c r="K27" s="339" t="str">
        <f>IF(AND(I27&gt;0.7,I27&lt;1.3),"Yes"," ")</f>
        <v> </v>
      </c>
      <c r="L27" s="340"/>
      <c r="M27" s="341"/>
    </row>
    <row r="28" spans="2:14" ht="15">
      <c r="B28" s="154">
        <f>B14</f>
        <v>0</v>
      </c>
      <c r="C28" s="154">
        <f>'RLS Calc (2)'!E$3</f>
        <v>0</v>
      </c>
      <c r="D28" s="154">
        <f>'RLS Calc (2)'!L$5</f>
        <v>0</v>
      </c>
      <c r="E28" s="154">
        <f>'RLS Calc (2)'!C$12</f>
        <v>0</v>
      </c>
      <c r="F28" s="167" t="str">
        <f>IF(ISERROR('RLS Calc (2)'!H$29)," ",('RLS Calc (2)'!H$29))</f>
        <v> </v>
      </c>
      <c r="G28" s="168" t="str">
        <f>IF(ISERROR('RLS Calc (2)'!H$27)," ",('RLS Calc (2)'!H$27))</f>
        <v> </v>
      </c>
      <c r="H28" s="168" t="str">
        <f>IF(ISERROR('RLS Calc (2)'!H$28)," ",('RLS Calc (2)'!H$28))</f>
        <v> </v>
      </c>
      <c r="I28" s="168" t="str">
        <f>IF(ISERROR('RLS Calc (2)'!C$43)," ",('RLS Calc (2)'!C$43))</f>
        <v> </v>
      </c>
      <c r="J28" s="154" t="str">
        <f>IF(ISERROR('RLS Calc (2)'!J$43)," ",('RLS Calc (2)'!J$43))</f>
        <v> </v>
      </c>
      <c r="K28" s="339" t="str">
        <f>IF(AND(I28&gt;0.7,I28&lt;1.3),"Yes"," ")</f>
        <v> </v>
      </c>
      <c r="L28" s="340"/>
      <c r="M28" s="341"/>
      <c r="N28" s="98"/>
    </row>
    <row r="29" spans="2:14" ht="15">
      <c r="B29" s="154">
        <f>B16</f>
        <v>0</v>
      </c>
      <c r="C29" s="154">
        <f>'RLS Calc (3)'!E$3</f>
        <v>0</v>
      </c>
      <c r="D29" s="154">
        <f>'RLS Calc (3)'!L$5</f>
        <v>0</v>
      </c>
      <c r="E29" s="154">
        <f>'RLS Calc (3)'!C$12</f>
        <v>0</v>
      </c>
      <c r="F29" s="167" t="str">
        <f>IF(ISERROR('RLS Calc (3)'!H$29)," ",('RLS Calc (3)'!H$29))</f>
        <v> </v>
      </c>
      <c r="G29" s="168" t="str">
        <f>IF(ISERROR('RLS Calc (3)'!H$27)," ",('RLS Calc (3)'!H$27))</f>
        <v> </v>
      </c>
      <c r="H29" s="168" t="str">
        <f>IF(ISERROR('RLS Calc (3)'!H$28)," ",('RLS Calc (3)'!H$28))</f>
        <v> </v>
      </c>
      <c r="I29" s="168" t="str">
        <f>IF(ISERROR('RLS Calc (3)'!C$43)," ",('RLS Calc (3)'!C$43))</f>
        <v> </v>
      </c>
      <c r="J29" s="154" t="str">
        <f>IF(ISERROR('RLS Calc (3)'!J$43)," ",('RLS Calc (3)'!J$43))</f>
        <v> </v>
      </c>
      <c r="K29" s="339" t="str">
        <f>IF(AND(I29&gt;0.7,I29&lt;1.3),"Yes"," ")</f>
        <v> </v>
      </c>
      <c r="L29" s="340"/>
      <c r="M29" s="341"/>
      <c r="N29" s="98"/>
    </row>
    <row r="30" spans="2:14" ht="15">
      <c r="B30" s="154">
        <f>B18</f>
        <v>0</v>
      </c>
      <c r="C30" s="154">
        <f>'RLS Calc (4)'!E$3</f>
        <v>0</v>
      </c>
      <c r="D30" s="154">
        <f>'RLS Calc (4)'!L$5</f>
        <v>0</v>
      </c>
      <c r="E30" s="154">
        <f>'RLS Calc (4)'!C$12</f>
        <v>0</v>
      </c>
      <c r="F30" s="167" t="str">
        <f>IF(ISERROR('RLS Calc (4)'!H$29)," ",('RLS Calc (4)'!H$29))</f>
        <v> </v>
      </c>
      <c r="G30" s="168" t="str">
        <f>IF(ISERROR('RLS Calc (4)'!H$27)," ",('RLS Calc (4)'!H$27))</f>
        <v> </v>
      </c>
      <c r="H30" s="168" t="str">
        <f>IF(ISERROR('RLS Calc (4)'!H$28)," ",('RLS Calc (4)'!H$28))</f>
        <v> </v>
      </c>
      <c r="I30" s="168" t="str">
        <f>IF(ISERROR('RLS Calc (4)'!C$43)," ",('RLS Calc (4)'!C$43))</f>
        <v> </v>
      </c>
      <c r="J30" s="154" t="str">
        <f>IF(ISERROR('RLS Calc (4)'!J$43)," ",('RLS Calc (4)'!J$43))</f>
        <v> </v>
      </c>
      <c r="K30" s="339" t="str">
        <f>IF(AND(I30&gt;0.7,I30&lt;1.3),"Yes"," ")</f>
        <v> </v>
      </c>
      <c r="L30" s="340"/>
      <c r="M30" s="341"/>
      <c r="N30" s="98"/>
    </row>
    <row r="31" spans="2:14" ht="15">
      <c r="B31" s="154">
        <f>B20</f>
        <v>0</v>
      </c>
      <c r="C31" s="154">
        <f>'RLS Calc (5)'!E$3</f>
        <v>0</v>
      </c>
      <c r="D31" s="154">
        <f>'RLS Calc (5)'!L$5</f>
        <v>0</v>
      </c>
      <c r="E31" s="154">
        <f>'RLS Calc (5)'!C$12</f>
        <v>0</v>
      </c>
      <c r="F31" s="167" t="str">
        <f>IF(ISERROR('RLS Calc (5)'!H$29)," ",('RLS Calc (5)'!H$29))</f>
        <v> </v>
      </c>
      <c r="G31" s="168" t="str">
        <f>IF(ISERROR('RLS Calc (5)'!H$27)," ",('RLS Calc (5)'!H$27))</f>
        <v> </v>
      </c>
      <c r="H31" s="168" t="str">
        <f>IF(ISERROR('RLS Calc (5)'!H$28)," ",('RLS Calc (5)'!H$28))</f>
        <v> </v>
      </c>
      <c r="I31" s="168" t="str">
        <f>IF(ISERROR('RLS Calc (5)'!C$43)," ",('RLS Calc (5)'!C$43))</f>
        <v> </v>
      </c>
      <c r="J31" s="154" t="str">
        <f>IF(ISERROR('RLS Calc (5)'!J$43)," ",('RLS Calc (5)'!J$43))</f>
        <v> </v>
      </c>
      <c r="K31" s="339" t="str">
        <f>IF(AND(I31&gt;0.7,I31&lt;1.3),"Yes"," ")</f>
        <v> </v>
      </c>
      <c r="L31" s="340"/>
      <c r="M31" s="341"/>
      <c r="N31" s="98"/>
    </row>
    <row r="32" ht="15.75">
      <c r="B32" s="84" t="s">
        <v>56</v>
      </c>
    </row>
    <row r="33" spans="2:15" ht="15">
      <c r="B33" s="23" t="s">
        <v>237</v>
      </c>
      <c r="L33" s="325" t="s">
        <v>277</v>
      </c>
      <c r="M33" s="325"/>
      <c r="N33" s="326" t="str">
        <f>'Cover Sheet'!H14</f>
        <v>03072014</v>
      </c>
      <c r="O33" s="326"/>
    </row>
  </sheetData>
  <sheetProtection password="C601" sheet="1" objects="1" scenarios="1"/>
  <mergeCells count="36">
    <mergeCell ref="E1:G1"/>
    <mergeCell ref="D2:I2"/>
    <mergeCell ref="D3:I3"/>
    <mergeCell ref="D4:I4"/>
    <mergeCell ref="C12:C13"/>
    <mergeCell ref="D5:I5"/>
    <mergeCell ref="D12:D13"/>
    <mergeCell ref="E12:E13"/>
    <mergeCell ref="C8:D8"/>
    <mergeCell ref="C9:D9"/>
    <mergeCell ref="C18:C19"/>
    <mergeCell ref="D18:D19"/>
    <mergeCell ref="C16:C17"/>
    <mergeCell ref="I26:J26"/>
    <mergeCell ref="B12:B13"/>
    <mergeCell ref="N33:O33"/>
    <mergeCell ref="L33:M33"/>
    <mergeCell ref="K26:M26"/>
    <mergeCell ref="B16:B17"/>
    <mergeCell ref="B14:B15"/>
    <mergeCell ref="B20:B21"/>
    <mergeCell ref="C20:C21"/>
    <mergeCell ref="D20:D21"/>
    <mergeCell ref="E20:E21"/>
    <mergeCell ref="B18:B19"/>
    <mergeCell ref="C14:C15"/>
    <mergeCell ref="D14:D15"/>
    <mergeCell ref="E18:E19"/>
    <mergeCell ref="D16:D17"/>
    <mergeCell ref="K27:M27"/>
    <mergeCell ref="K28:M28"/>
    <mergeCell ref="K29:M29"/>
    <mergeCell ref="K30:M30"/>
    <mergeCell ref="K31:M31"/>
    <mergeCell ref="E14:E15"/>
    <mergeCell ref="E16:E17"/>
  </mergeCells>
  <conditionalFormatting sqref="C8">
    <cfRule type="cellIs" priority="1" dxfId="62" operator="equal" stopIfTrue="1">
      <formula>0</formula>
    </cfRule>
  </conditionalFormatting>
  <conditionalFormatting sqref="I27:J31">
    <cfRule type="cellIs" priority="2" dxfId="63" operator="notBetween" stopIfTrue="1">
      <formula>70</formula>
      <formula>130</formula>
    </cfRule>
  </conditionalFormatting>
  <printOptions/>
  <pageMargins left="0.7" right="0.7" top="0.75" bottom="0.75" header="0.3" footer="0.3"/>
  <pageSetup fitToHeight="1" fitToWidth="1" horizontalDpi="1200" verticalDpi="1200" orientation="landscape" scale="61" r:id="rId1"/>
  <headerFooter>
    <oddFooter>&amp;RVersion:  20130422</oddFooter>
  </headerFooter>
</worksheet>
</file>

<file path=xl/worksheets/sheet6.xml><?xml version="1.0" encoding="utf-8"?>
<worksheet xmlns="http://schemas.openxmlformats.org/spreadsheetml/2006/main" xmlns:r="http://schemas.openxmlformats.org/officeDocument/2006/relationships">
  <dimension ref="A1:Y264"/>
  <sheetViews>
    <sheetView zoomScale="75" zoomScaleNormal="75" zoomScalePageLayoutView="0" workbookViewId="0" topLeftCell="A1">
      <selection activeCell="D6" sqref="D6:F6"/>
    </sheetView>
  </sheetViews>
  <sheetFormatPr defaultColWidth="9.140625" defaultRowHeight="15"/>
  <cols>
    <col min="1" max="1" width="9.140625" style="23" customWidth="1"/>
    <col min="2" max="2" width="18.28125" style="23" customWidth="1"/>
    <col min="3" max="3" width="10.140625" style="23" customWidth="1"/>
    <col min="4" max="4" width="10.28125" style="23" customWidth="1"/>
    <col min="5" max="5" width="10.00390625" style="23" customWidth="1"/>
    <col min="6" max="9" width="9.8515625" style="23" bestFit="1" customWidth="1"/>
    <col min="10" max="16" width="9.140625" style="23" customWidth="1"/>
    <col min="17" max="17" width="12.00390625" style="23" customWidth="1"/>
    <col min="18" max="18" width="9.140625" style="23" customWidth="1"/>
    <col min="19" max="19" width="11.57421875" style="23" customWidth="1"/>
    <col min="20" max="20" width="11.8515625" style="23" customWidth="1"/>
    <col min="21" max="16384" width="9.140625" style="23" customWidth="1"/>
  </cols>
  <sheetData>
    <row r="1" spans="1:9" ht="15.75">
      <c r="A1" s="365" t="s">
        <v>0</v>
      </c>
      <c r="B1" s="365"/>
      <c r="C1" s="365"/>
      <c r="D1" s="368">
        <f>'Cover Sheet'!$B$8</f>
        <v>0</v>
      </c>
      <c r="E1" s="368"/>
      <c r="F1" s="368"/>
      <c r="G1" s="22"/>
      <c r="I1" s="135"/>
    </row>
    <row r="2" spans="1:7" ht="15.75">
      <c r="A2" s="365" t="s">
        <v>66</v>
      </c>
      <c r="B2" s="365"/>
      <c r="C2" s="365"/>
      <c r="D2" s="366"/>
      <c r="E2" s="366"/>
      <c r="F2" s="366"/>
      <c r="G2" s="22"/>
    </row>
    <row r="3" spans="1:22" ht="15.75">
      <c r="A3" s="365" t="s">
        <v>257</v>
      </c>
      <c r="B3" s="365"/>
      <c r="C3" s="365"/>
      <c r="D3" s="370"/>
      <c r="E3" s="370"/>
      <c r="F3" s="370"/>
      <c r="G3" s="22"/>
      <c r="H3" s="146"/>
      <c r="V3" s="135"/>
    </row>
    <row r="4" spans="1:22" ht="15.75">
      <c r="A4" s="365" t="s">
        <v>68</v>
      </c>
      <c r="B4" s="365"/>
      <c r="C4" s="365"/>
      <c r="D4" s="366"/>
      <c r="E4" s="366"/>
      <c r="F4" s="366"/>
      <c r="G4" s="22"/>
      <c r="V4" s="135"/>
    </row>
    <row r="5" spans="1:7" ht="15.75">
      <c r="A5" s="365" t="s">
        <v>239</v>
      </c>
      <c r="B5" s="365"/>
      <c r="C5" s="365"/>
      <c r="D5" s="366"/>
      <c r="E5" s="366"/>
      <c r="F5" s="366"/>
      <c r="G5" s="22"/>
    </row>
    <row r="6" spans="1:7" s="281" customFormat="1" ht="15.75">
      <c r="A6" s="365" t="s">
        <v>275</v>
      </c>
      <c r="B6" s="365"/>
      <c r="C6" s="365"/>
      <c r="D6" s="368">
        <f>'Cover Sheet'!$H$8</f>
        <v>0</v>
      </c>
      <c r="E6" s="368"/>
      <c r="F6" s="368"/>
      <c r="G6" s="22"/>
    </row>
    <row r="8" spans="2:17" ht="18.75">
      <c r="B8" s="24" t="s">
        <v>69</v>
      </c>
      <c r="K8" s="367" t="s">
        <v>252</v>
      </c>
      <c r="L8" s="367"/>
      <c r="M8" s="367"/>
      <c r="N8" s="146"/>
      <c r="O8" s="146"/>
      <c r="Q8" s="135"/>
    </row>
    <row r="9" ht="15.75" thickBot="1"/>
    <row r="10" spans="2:25" ht="15">
      <c r="B10" s="25"/>
      <c r="C10" s="26"/>
      <c r="D10" s="27"/>
      <c r="E10" s="28" t="s">
        <v>232</v>
      </c>
      <c r="F10" s="364" t="s">
        <v>70</v>
      </c>
      <c r="G10" s="364"/>
      <c r="H10" s="364"/>
      <c r="I10" s="364"/>
      <c r="J10" s="29"/>
      <c r="K10" s="364" t="s">
        <v>71</v>
      </c>
      <c r="L10" s="364"/>
      <c r="M10" s="364"/>
      <c r="N10" s="364"/>
      <c r="O10" s="364"/>
      <c r="P10" s="29"/>
      <c r="Q10" s="30" t="s">
        <v>72</v>
      </c>
      <c r="R10" s="7"/>
      <c r="S10" s="369" t="s">
        <v>73</v>
      </c>
      <c r="T10" s="369"/>
      <c r="U10" s="369"/>
      <c r="V10" s="369"/>
      <c r="W10" s="369"/>
      <c r="X10" s="369"/>
      <c r="Y10" s="31"/>
    </row>
    <row r="11" spans="2:25" ht="15.75" thickBot="1">
      <c r="B11" s="32" t="s">
        <v>16</v>
      </c>
      <c r="C11" s="33" t="s">
        <v>18</v>
      </c>
      <c r="D11" s="34" t="s">
        <v>105</v>
      </c>
      <c r="E11" s="34" t="s">
        <v>106</v>
      </c>
      <c r="F11" s="34" t="s">
        <v>74</v>
      </c>
      <c r="G11" s="34" t="s">
        <v>75</v>
      </c>
      <c r="H11" s="34" t="s">
        <v>76</v>
      </c>
      <c r="I11" s="34" t="s">
        <v>77</v>
      </c>
      <c r="J11" s="35"/>
      <c r="K11" s="34" t="s">
        <v>74</v>
      </c>
      <c r="L11" s="34" t="s">
        <v>75</v>
      </c>
      <c r="M11" s="34" t="s">
        <v>76</v>
      </c>
      <c r="N11" s="34" t="s">
        <v>77</v>
      </c>
      <c r="O11" s="34" t="s">
        <v>78</v>
      </c>
      <c r="P11" s="35"/>
      <c r="Q11" s="34" t="s">
        <v>26</v>
      </c>
      <c r="R11" s="19"/>
      <c r="S11" s="36" t="s">
        <v>79</v>
      </c>
      <c r="T11" s="36" t="s">
        <v>80</v>
      </c>
      <c r="U11" s="34" t="s">
        <v>74</v>
      </c>
      <c r="V11" s="34" t="s">
        <v>75</v>
      </c>
      <c r="W11" s="34" t="s">
        <v>76</v>
      </c>
      <c r="X11" s="34" t="s">
        <v>77</v>
      </c>
      <c r="Y11" s="37" t="s">
        <v>24</v>
      </c>
    </row>
    <row r="12" spans="2:25" ht="15.75" thickBot="1">
      <c r="B12" s="282"/>
      <c r="C12" s="39"/>
      <c r="D12" s="40"/>
      <c r="E12" s="40"/>
      <c r="F12" s="40"/>
      <c r="G12" s="40"/>
      <c r="H12" s="40"/>
      <c r="I12" s="40"/>
      <c r="J12" s="41"/>
      <c r="K12" s="4" t="str">
        <f>IF(ISERROR(F12/E12)," ",(F12/E12))</f>
        <v> </v>
      </c>
      <c r="L12" s="4" t="str">
        <f>IF(ISERROR(G12/E12)," ",(G12/E12))</f>
        <v> </v>
      </c>
      <c r="M12" s="4" t="str">
        <f>IF(ISERROR(H12/E12)," ",(H12/E12))</f>
        <v> </v>
      </c>
      <c r="N12" s="4" t="str">
        <f>IF(ISERROR(I12/E12)," ",(I12/E12))</f>
        <v> </v>
      </c>
      <c r="O12" s="4" t="str">
        <f>IF(ISERROR(AVERAGE(K12:N12))," ",(AVERAGE(K12:N12)))</f>
        <v> </v>
      </c>
      <c r="P12" s="5"/>
      <c r="Q12" s="6" t="str">
        <f>IF(ISERROR((STDEV(K12:N12)/O12)*100)," ",(STDEV(K12:N12)/O12)*100)</f>
        <v> </v>
      </c>
      <c r="R12" s="7"/>
      <c r="S12" s="8">
        <f>((F12+G12+H12+I12)/4)*0.8</f>
        <v>0</v>
      </c>
      <c r="T12" s="8">
        <f>((F12+G12+H12+I12)/4)*1.2</f>
        <v>0</v>
      </c>
      <c r="U12" s="9">
        <f aca="true" t="shared" si="0" ref="U12:X23">F12</f>
        <v>0</v>
      </c>
      <c r="V12" s="9">
        <f t="shared" si="0"/>
        <v>0</v>
      </c>
      <c r="W12" s="9">
        <f t="shared" si="0"/>
        <v>0</v>
      </c>
      <c r="X12" s="9">
        <f t="shared" si="0"/>
        <v>0</v>
      </c>
      <c r="Y12" s="42">
        <f>AVERAGE(U12:X12)</f>
        <v>0</v>
      </c>
    </row>
    <row r="13" spans="2:25" ht="15.75" thickBot="1">
      <c r="B13" s="38"/>
      <c r="C13" s="39"/>
      <c r="D13" s="40"/>
      <c r="E13" s="40"/>
      <c r="F13" s="40"/>
      <c r="G13" s="40"/>
      <c r="H13" s="40"/>
      <c r="I13" s="40"/>
      <c r="J13" s="43"/>
      <c r="K13" s="10" t="str">
        <f>IF(ISERROR(F13/E13)," ",(F13/E13))</f>
        <v> </v>
      </c>
      <c r="L13" s="10" t="str">
        <f>IF(ISERROR(G13/E13)," ",(G13/E13))</f>
        <v> </v>
      </c>
      <c r="M13" s="10" t="str">
        <f>IF(ISERROR(H13/E13)," ",(H13/E13))</f>
        <v> </v>
      </c>
      <c r="N13" s="10" t="str">
        <f>IF(ISERROR(I13/E13)," ",(I13/E13))</f>
        <v> </v>
      </c>
      <c r="O13" s="10" t="str">
        <f aca="true" t="shared" si="1" ref="O13:O23">IF(ISERROR(AVERAGE(K13:N13))," ",(AVERAGE(K13:N13)))</f>
        <v> </v>
      </c>
      <c r="P13" s="11"/>
      <c r="Q13" s="12" t="str">
        <f aca="true" t="shared" si="2" ref="Q13:Q23">IF(ISERROR((STDEV(K13:N13)/O13)*100)," ",(STDEV(K13:N13)/O13)*100)</f>
        <v> </v>
      </c>
      <c r="R13" s="13"/>
      <c r="S13" s="14">
        <f aca="true" t="shared" si="3" ref="S13:S23">((F13+G13+H13+I13)/4)*0.8</f>
        <v>0</v>
      </c>
      <c r="T13" s="14">
        <f aca="true" t="shared" si="4" ref="T13:T23">((F13+G13+H13+I13)/4)*1.2</f>
        <v>0</v>
      </c>
      <c r="U13" s="15">
        <f t="shared" si="0"/>
        <v>0</v>
      </c>
      <c r="V13" s="15">
        <f t="shared" si="0"/>
        <v>0</v>
      </c>
      <c r="W13" s="15">
        <f t="shared" si="0"/>
        <v>0</v>
      </c>
      <c r="X13" s="15">
        <f t="shared" si="0"/>
        <v>0</v>
      </c>
      <c r="Y13" s="44">
        <f aca="true" t="shared" si="5" ref="Y13:Y23">AVERAGE(U13:X13)</f>
        <v>0</v>
      </c>
    </row>
    <row r="14" spans="2:25" ht="15.75" thickBot="1">
      <c r="B14" s="38"/>
      <c r="C14" s="39"/>
      <c r="D14" s="40"/>
      <c r="E14" s="40"/>
      <c r="F14" s="40"/>
      <c r="G14" s="40"/>
      <c r="H14" s="40"/>
      <c r="I14" s="40"/>
      <c r="J14" s="45"/>
      <c r="K14" s="10" t="str">
        <f aca="true" t="shared" si="6" ref="K14:K23">IF(ISERROR(F14/E14)," ",(F14/E14))</f>
        <v> </v>
      </c>
      <c r="L14" s="10" t="str">
        <f aca="true" t="shared" si="7" ref="L14:L23">IF(ISERROR(G14/E14)," ",(G14/E14))</f>
        <v> </v>
      </c>
      <c r="M14" s="10" t="str">
        <f aca="true" t="shared" si="8" ref="M14:M23">IF(ISERROR(H14/E14)," ",(H14/E14))</f>
        <v> </v>
      </c>
      <c r="N14" s="10" t="str">
        <f aca="true" t="shared" si="9" ref="N14:N23">IF(ISERROR(I14/E14)," ",(I14/E14))</f>
        <v> </v>
      </c>
      <c r="O14" s="10" t="str">
        <f t="shared" si="1"/>
        <v> </v>
      </c>
      <c r="P14" s="11"/>
      <c r="Q14" s="12" t="str">
        <f t="shared" si="2"/>
        <v> </v>
      </c>
      <c r="R14" s="13"/>
      <c r="S14" s="14">
        <f t="shared" si="3"/>
        <v>0</v>
      </c>
      <c r="T14" s="14">
        <f t="shared" si="4"/>
        <v>0</v>
      </c>
      <c r="U14" s="15">
        <f t="shared" si="0"/>
        <v>0</v>
      </c>
      <c r="V14" s="15">
        <f t="shared" si="0"/>
        <v>0</v>
      </c>
      <c r="W14" s="15">
        <f t="shared" si="0"/>
        <v>0</v>
      </c>
      <c r="X14" s="15">
        <f t="shared" si="0"/>
        <v>0</v>
      </c>
      <c r="Y14" s="44">
        <f t="shared" si="5"/>
        <v>0</v>
      </c>
    </row>
    <row r="15" spans="2:25" ht="15.75" thickBot="1">
      <c r="B15" s="38"/>
      <c r="C15" s="39"/>
      <c r="D15" s="40"/>
      <c r="E15" s="40"/>
      <c r="F15" s="40"/>
      <c r="G15" s="40"/>
      <c r="H15" s="40"/>
      <c r="I15" s="40"/>
      <c r="J15" s="45"/>
      <c r="K15" s="10" t="str">
        <f t="shared" si="6"/>
        <v> </v>
      </c>
      <c r="L15" s="10" t="str">
        <f t="shared" si="7"/>
        <v> </v>
      </c>
      <c r="M15" s="10" t="str">
        <f t="shared" si="8"/>
        <v> </v>
      </c>
      <c r="N15" s="10" t="str">
        <f t="shared" si="9"/>
        <v> </v>
      </c>
      <c r="O15" s="10" t="str">
        <f t="shared" si="1"/>
        <v> </v>
      </c>
      <c r="P15" s="11"/>
      <c r="Q15" s="12" t="str">
        <f t="shared" si="2"/>
        <v> </v>
      </c>
      <c r="R15" s="13"/>
      <c r="S15" s="14">
        <f t="shared" si="3"/>
        <v>0</v>
      </c>
      <c r="T15" s="14">
        <f t="shared" si="4"/>
        <v>0</v>
      </c>
      <c r="U15" s="15">
        <f t="shared" si="0"/>
        <v>0</v>
      </c>
      <c r="V15" s="15">
        <f t="shared" si="0"/>
        <v>0</v>
      </c>
      <c r="W15" s="15">
        <f t="shared" si="0"/>
        <v>0</v>
      </c>
      <c r="X15" s="15">
        <f t="shared" si="0"/>
        <v>0</v>
      </c>
      <c r="Y15" s="44">
        <f t="shared" si="5"/>
        <v>0</v>
      </c>
    </row>
    <row r="16" spans="2:25" ht="15.75" thickBot="1">
      <c r="B16" s="38"/>
      <c r="C16" s="39"/>
      <c r="D16" s="40"/>
      <c r="E16" s="40"/>
      <c r="F16" s="40"/>
      <c r="G16" s="40"/>
      <c r="H16" s="40"/>
      <c r="I16" s="40"/>
      <c r="J16" s="43"/>
      <c r="K16" s="10" t="str">
        <f t="shared" si="6"/>
        <v> </v>
      </c>
      <c r="L16" s="10" t="str">
        <f t="shared" si="7"/>
        <v> </v>
      </c>
      <c r="M16" s="10" t="str">
        <f t="shared" si="8"/>
        <v> </v>
      </c>
      <c r="N16" s="10" t="str">
        <f t="shared" si="9"/>
        <v> </v>
      </c>
      <c r="O16" s="10" t="str">
        <f t="shared" si="1"/>
        <v> </v>
      </c>
      <c r="P16" s="11"/>
      <c r="Q16" s="12" t="str">
        <f t="shared" si="2"/>
        <v> </v>
      </c>
      <c r="R16" s="13"/>
      <c r="S16" s="14">
        <f t="shared" si="3"/>
        <v>0</v>
      </c>
      <c r="T16" s="14">
        <f t="shared" si="4"/>
        <v>0</v>
      </c>
      <c r="U16" s="15">
        <f t="shared" si="0"/>
        <v>0</v>
      </c>
      <c r="V16" s="15">
        <f t="shared" si="0"/>
        <v>0</v>
      </c>
      <c r="W16" s="15">
        <f t="shared" si="0"/>
        <v>0</v>
      </c>
      <c r="X16" s="15">
        <f t="shared" si="0"/>
        <v>0</v>
      </c>
      <c r="Y16" s="44">
        <f t="shared" si="5"/>
        <v>0</v>
      </c>
    </row>
    <row r="17" spans="2:25" ht="15.75" thickBot="1">
      <c r="B17" s="38"/>
      <c r="C17" s="39"/>
      <c r="D17" s="40"/>
      <c r="E17" s="40"/>
      <c r="F17" s="40"/>
      <c r="G17" s="40"/>
      <c r="H17" s="40"/>
      <c r="I17" s="40"/>
      <c r="J17" s="43"/>
      <c r="K17" s="10" t="str">
        <f t="shared" si="6"/>
        <v> </v>
      </c>
      <c r="L17" s="10" t="str">
        <f t="shared" si="7"/>
        <v> </v>
      </c>
      <c r="M17" s="10" t="str">
        <f t="shared" si="8"/>
        <v> </v>
      </c>
      <c r="N17" s="10" t="str">
        <f t="shared" si="9"/>
        <v> </v>
      </c>
      <c r="O17" s="10" t="str">
        <f t="shared" si="1"/>
        <v> </v>
      </c>
      <c r="P17" s="11"/>
      <c r="Q17" s="12" t="str">
        <f t="shared" si="2"/>
        <v> </v>
      </c>
      <c r="R17" s="13"/>
      <c r="S17" s="14">
        <f t="shared" si="3"/>
        <v>0</v>
      </c>
      <c r="T17" s="14">
        <f t="shared" si="4"/>
        <v>0</v>
      </c>
      <c r="U17" s="15">
        <f t="shared" si="0"/>
        <v>0</v>
      </c>
      <c r="V17" s="15">
        <f t="shared" si="0"/>
        <v>0</v>
      </c>
      <c r="W17" s="15">
        <f t="shared" si="0"/>
        <v>0</v>
      </c>
      <c r="X17" s="15">
        <f t="shared" si="0"/>
        <v>0</v>
      </c>
      <c r="Y17" s="44">
        <f t="shared" si="5"/>
        <v>0</v>
      </c>
    </row>
    <row r="18" spans="2:25" ht="15.75" thickBot="1">
      <c r="B18" s="38"/>
      <c r="C18" s="39"/>
      <c r="D18" s="40"/>
      <c r="E18" s="40"/>
      <c r="F18" s="40"/>
      <c r="G18" s="40"/>
      <c r="H18" s="40"/>
      <c r="I18" s="40"/>
      <c r="J18" s="43"/>
      <c r="K18" s="10" t="str">
        <f t="shared" si="6"/>
        <v> </v>
      </c>
      <c r="L18" s="10" t="str">
        <f t="shared" si="7"/>
        <v> </v>
      </c>
      <c r="M18" s="10" t="str">
        <f t="shared" si="8"/>
        <v> </v>
      </c>
      <c r="N18" s="10" t="str">
        <f t="shared" si="9"/>
        <v> </v>
      </c>
      <c r="O18" s="10" t="str">
        <f t="shared" si="1"/>
        <v> </v>
      </c>
      <c r="P18" s="11"/>
      <c r="Q18" s="12" t="str">
        <f t="shared" si="2"/>
        <v> </v>
      </c>
      <c r="R18" s="13"/>
      <c r="S18" s="14">
        <f t="shared" si="3"/>
        <v>0</v>
      </c>
      <c r="T18" s="14">
        <f t="shared" si="4"/>
        <v>0</v>
      </c>
      <c r="U18" s="15">
        <f t="shared" si="0"/>
        <v>0</v>
      </c>
      <c r="V18" s="15">
        <f t="shared" si="0"/>
        <v>0</v>
      </c>
      <c r="W18" s="15">
        <f t="shared" si="0"/>
        <v>0</v>
      </c>
      <c r="X18" s="15">
        <f t="shared" si="0"/>
        <v>0</v>
      </c>
      <c r="Y18" s="44">
        <f t="shared" si="5"/>
        <v>0</v>
      </c>
    </row>
    <row r="19" spans="2:25" ht="15.75" thickBot="1">
      <c r="B19" s="38"/>
      <c r="C19" s="39"/>
      <c r="D19" s="40"/>
      <c r="E19" s="40"/>
      <c r="F19" s="40"/>
      <c r="G19" s="40"/>
      <c r="H19" s="40"/>
      <c r="I19" s="40"/>
      <c r="J19" s="46"/>
      <c r="K19" s="10" t="str">
        <f t="shared" si="6"/>
        <v> </v>
      </c>
      <c r="L19" s="10" t="str">
        <f t="shared" si="7"/>
        <v> </v>
      </c>
      <c r="M19" s="10" t="str">
        <f t="shared" si="8"/>
        <v> </v>
      </c>
      <c r="N19" s="10" t="str">
        <f t="shared" si="9"/>
        <v> </v>
      </c>
      <c r="O19" s="10" t="str">
        <f t="shared" si="1"/>
        <v> </v>
      </c>
      <c r="P19" s="11"/>
      <c r="Q19" s="12" t="str">
        <f t="shared" si="2"/>
        <v> </v>
      </c>
      <c r="R19" s="13"/>
      <c r="S19" s="14">
        <f t="shared" si="3"/>
        <v>0</v>
      </c>
      <c r="T19" s="14">
        <f t="shared" si="4"/>
        <v>0</v>
      </c>
      <c r="U19" s="15">
        <f t="shared" si="0"/>
        <v>0</v>
      </c>
      <c r="V19" s="15">
        <f t="shared" si="0"/>
        <v>0</v>
      </c>
      <c r="W19" s="15">
        <f t="shared" si="0"/>
        <v>0</v>
      </c>
      <c r="X19" s="15">
        <f t="shared" si="0"/>
        <v>0</v>
      </c>
      <c r="Y19" s="44">
        <f t="shared" si="5"/>
        <v>0</v>
      </c>
    </row>
    <row r="20" spans="2:25" ht="15.75" thickBot="1">
      <c r="B20" s="38"/>
      <c r="C20" s="39"/>
      <c r="D20" s="40"/>
      <c r="E20" s="40"/>
      <c r="F20" s="40"/>
      <c r="G20" s="40"/>
      <c r="H20" s="40"/>
      <c r="I20" s="40"/>
      <c r="J20" s="43"/>
      <c r="K20" s="10" t="str">
        <f t="shared" si="6"/>
        <v> </v>
      </c>
      <c r="L20" s="10" t="str">
        <f t="shared" si="7"/>
        <v> </v>
      </c>
      <c r="M20" s="10" t="str">
        <f t="shared" si="8"/>
        <v> </v>
      </c>
      <c r="N20" s="10" t="str">
        <f t="shared" si="9"/>
        <v> </v>
      </c>
      <c r="O20" s="10" t="str">
        <f t="shared" si="1"/>
        <v> </v>
      </c>
      <c r="P20" s="11"/>
      <c r="Q20" s="12" t="str">
        <f t="shared" si="2"/>
        <v> </v>
      </c>
      <c r="R20" s="13"/>
      <c r="S20" s="14">
        <f t="shared" si="3"/>
        <v>0</v>
      </c>
      <c r="T20" s="14">
        <f t="shared" si="4"/>
        <v>0</v>
      </c>
      <c r="U20" s="15">
        <f t="shared" si="0"/>
        <v>0</v>
      </c>
      <c r="V20" s="15">
        <f t="shared" si="0"/>
        <v>0</v>
      </c>
      <c r="W20" s="15">
        <f t="shared" si="0"/>
        <v>0</v>
      </c>
      <c r="X20" s="15">
        <f t="shared" si="0"/>
        <v>0</v>
      </c>
      <c r="Y20" s="44">
        <f t="shared" si="5"/>
        <v>0</v>
      </c>
    </row>
    <row r="21" spans="2:25" ht="15.75" thickBot="1">
      <c r="B21" s="38"/>
      <c r="C21" s="39"/>
      <c r="D21" s="40"/>
      <c r="E21" s="40"/>
      <c r="F21" s="40"/>
      <c r="G21" s="40"/>
      <c r="H21" s="40"/>
      <c r="I21" s="40"/>
      <c r="J21" s="43"/>
      <c r="K21" s="10" t="str">
        <f>IF(ISERROR(F21/E21)," ",(F21/E21))</f>
        <v> </v>
      </c>
      <c r="L21" s="10" t="str">
        <f>IF(ISERROR(G21/E21)," ",(G21/E21))</f>
        <v> </v>
      </c>
      <c r="M21" s="10" t="str">
        <f>IF(ISERROR(H21/E21)," ",(H21/E21))</f>
        <v> </v>
      </c>
      <c r="N21" s="10" t="str">
        <f>IF(ISERROR(I21/E21)," ",(I21/E21))</f>
        <v> </v>
      </c>
      <c r="O21" s="10" t="str">
        <f t="shared" si="1"/>
        <v> </v>
      </c>
      <c r="P21" s="11"/>
      <c r="Q21" s="12" t="str">
        <f t="shared" si="2"/>
        <v> </v>
      </c>
      <c r="R21" s="13"/>
      <c r="S21" s="14">
        <f t="shared" si="3"/>
        <v>0</v>
      </c>
      <c r="T21" s="14">
        <f t="shared" si="4"/>
        <v>0</v>
      </c>
      <c r="U21" s="15">
        <f t="shared" si="0"/>
        <v>0</v>
      </c>
      <c r="V21" s="15">
        <f t="shared" si="0"/>
        <v>0</v>
      </c>
      <c r="W21" s="15">
        <f t="shared" si="0"/>
        <v>0</v>
      </c>
      <c r="X21" s="15">
        <f t="shared" si="0"/>
        <v>0</v>
      </c>
      <c r="Y21" s="44">
        <f t="shared" si="5"/>
        <v>0</v>
      </c>
    </row>
    <row r="22" spans="2:25" ht="15.75" thickBot="1">
      <c r="B22" s="38"/>
      <c r="C22" s="39"/>
      <c r="D22" s="40"/>
      <c r="E22" s="40"/>
      <c r="F22" s="40"/>
      <c r="G22" s="40"/>
      <c r="H22" s="40"/>
      <c r="I22" s="40"/>
      <c r="J22" s="45"/>
      <c r="K22" s="10" t="str">
        <f t="shared" si="6"/>
        <v> </v>
      </c>
      <c r="L22" s="10" t="str">
        <f t="shared" si="7"/>
        <v> </v>
      </c>
      <c r="M22" s="10" t="str">
        <f t="shared" si="8"/>
        <v> </v>
      </c>
      <c r="N22" s="10" t="str">
        <f t="shared" si="9"/>
        <v> </v>
      </c>
      <c r="O22" s="10" t="str">
        <f t="shared" si="1"/>
        <v> </v>
      </c>
      <c r="P22" s="11"/>
      <c r="Q22" s="12" t="str">
        <f t="shared" si="2"/>
        <v> </v>
      </c>
      <c r="R22" s="13"/>
      <c r="S22" s="14">
        <f t="shared" si="3"/>
        <v>0</v>
      </c>
      <c r="T22" s="14">
        <f t="shared" si="4"/>
        <v>0</v>
      </c>
      <c r="U22" s="15">
        <f t="shared" si="0"/>
        <v>0</v>
      </c>
      <c r="V22" s="15">
        <f t="shared" si="0"/>
        <v>0</v>
      </c>
      <c r="W22" s="15">
        <f t="shared" si="0"/>
        <v>0</v>
      </c>
      <c r="X22" s="15">
        <f t="shared" si="0"/>
        <v>0</v>
      </c>
      <c r="Y22" s="44">
        <f t="shared" si="5"/>
        <v>0</v>
      </c>
    </row>
    <row r="23" spans="2:25" ht="15.75" thickBot="1">
      <c r="B23" s="38"/>
      <c r="C23" s="39"/>
      <c r="D23" s="40"/>
      <c r="E23" s="40"/>
      <c r="F23" s="40"/>
      <c r="G23" s="40"/>
      <c r="H23" s="40"/>
      <c r="I23" s="40"/>
      <c r="J23" s="47"/>
      <c r="K23" s="16" t="str">
        <f t="shared" si="6"/>
        <v> </v>
      </c>
      <c r="L23" s="16" t="str">
        <f t="shared" si="7"/>
        <v> </v>
      </c>
      <c r="M23" s="16" t="str">
        <f t="shared" si="8"/>
        <v> </v>
      </c>
      <c r="N23" s="16" t="str">
        <f t="shared" si="9"/>
        <v> </v>
      </c>
      <c r="O23" s="16" t="str">
        <f t="shared" si="1"/>
        <v> </v>
      </c>
      <c r="P23" s="17"/>
      <c r="Q23" s="18" t="str">
        <f t="shared" si="2"/>
        <v> </v>
      </c>
      <c r="R23" s="19"/>
      <c r="S23" s="20">
        <f t="shared" si="3"/>
        <v>0</v>
      </c>
      <c r="T23" s="20">
        <f t="shared" si="4"/>
        <v>0</v>
      </c>
      <c r="U23" s="21">
        <f t="shared" si="0"/>
        <v>0</v>
      </c>
      <c r="V23" s="21">
        <f t="shared" si="0"/>
        <v>0</v>
      </c>
      <c r="W23" s="21">
        <f t="shared" si="0"/>
        <v>0</v>
      </c>
      <c r="X23" s="21">
        <f t="shared" si="0"/>
        <v>0</v>
      </c>
      <c r="Y23" s="48">
        <f t="shared" si="5"/>
        <v>0</v>
      </c>
    </row>
    <row r="25" spans="1:24" ht="15">
      <c r="A25" s="49"/>
      <c r="B25" s="49"/>
      <c r="C25" s="49"/>
      <c r="D25" s="49"/>
      <c r="E25" s="49"/>
      <c r="F25" s="49"/>
      <c r="G25" s="49"/>
      <c r="H25" s="49"/>
      <c r="I25" s="49"/>
      <c r="J25" s="49"/>
      <c r="K25" s="49"/>
      <c r="L25" s="49"/>
      <c r="M25" s="49"/>
      <c r="N25" s="49"/>
      <c r="O25" s="49"/>
      <c r="P25" s="49"/>
      <c r="Q25" s="49"/>
      <c r="R25" s="49"/>
      <c r="S25" s="49"/>
      <c r="T25" s="49"/>
      <c r="U25" s="49"/>
      <c r="V25" s="49"/>
      <c r="W25" s="49"/>
      <c r="X25" s="49"/>
    </row>
    <row r="27" ht="15.75" thickBot="1"/>
    <row r="28" spans="2:24" ht="15">
      <c r="B28" s="50">
        <f>$B$12</f>
        <v>0</v>
      </c>
      <c r="C28" s="51" t="s">
        <v>81</v>
      </c>
      <c r="D28" s="52"/>
      <c r="E28" s="52"/>
      <c r="R28" s="25" t="s">
        <v>82</v>
      </c>
      <c r="S28" s="359" t="s">
        <v>83</v>
      </c>
      <c r="T28" s="359"/>
      <c r="U28" s="363"/>
      <c r="V28" s="358"/>
      <c r="W28" s="358"/>
      <c r="X28" s="358"/>
    </row>
    <row r="29" spans="3:24" ht="15">
      <c r="C29" s="52"/>
      <c r="D29" s="52"/>
      <c r="E29" s="52"/>
      <c r="R29" s="53" t="s">
        <v>74</v>
      </c>
      <c r="S29" s="361"/>
      <c r="T29" s="361"/>
      <c r="U29" s="363"/>
      <c r="V29" s="358"/>
      <c r="W29" s="358"/>
      <c r="X29" s="358"/>
    </row>
    <row r="30" spans="2:24" ht="15">
      <c r="B30" s="54" t="s">
        <v>85</v>
      </c>
      <c r="C30" s="55" t="s">
        <v>86</v>
      </c>
      <c r="D30" s="55" t="s">
        <v>87</v>
      </c>
      <c r="E30" s="55" t="s">
        <v>88</v>
      </c>
      <c r="R30" s="53" t="s">
        <v>75</v>
      </c>
      <c r="S30" s="361"/>
      <c r="T30" s="361"/>
      <c r="U30" s="363"/>
      <c r="V30" s="358"/>
      <c r="W30" s="358"/>
      <c r="X30" s="358"/>
    </row>
    <row r="31" spans="2:24" ht="15">
      <c r="B31" s="23">
        <v>1</v>
      </c>
      <c r="C31" s="56">
        <f>$S$12</f>
        <v>0</v>
      </c>
      <c r="D31" s="56">
        <f>$T$12</f>
        <v>0</v>
      </c>
      <c r="E31" s="57">
        <f>U12</f>
        <v>0</v>
      </c>
      <c r="R31" s="58" t="s">
        <v>76</v>
      </c>
      <c r="S31" s="361"/>
      <c r="T31" s="361"/>
      <c r="U31" s="363"/>
      <c r="V31" s="358"/>
      <c r="W31" s="358"/>
      <c r="X31" s="358"/>
    </row>
    <row r="32" spans="2:24" ht="15.75" thickBot="1">
      <c r="B32" s="23">
        <v>2</v>
      </c>
      <c r="C32" s="56">
        <f>$S$12</f>
        <v>0</v>
      </c>
      <c r="D32" s="56">
        <f>$T$12</f>
        <v>0</v>
      </c>
      <c r="E32" s="57">
        <f>V12</f>
        <v>0</v>
      </c>
      <c r="R32" s="59" t="s">
        <v>77</v>
      </c>
      <c r="S32" s="356"/>
      <c r="T32" s="356"/>
      <c r="U32" s="363"/>
      <c r="V32" s="358"/>
      <c r="W32" s="358"/>
      <c r="X32" s="358"/>
    </row>
    <row r="33" spans="2:21" ht="15">
      <c r="B33" s="23">
        <v>3</v>
      </c>
      <c r="C33" s="56">
        <f>$S$12</f>
        <v>0</v>
      </c>
      <c r="D33" s="56">
        <f>$T$12</f>
        <v>0</v>
      </c>
      <c r="E33" s="57">
        <f>W12</f>
        <v>0</v>
      </c>
      <c r="R33" s="60"/>
      <c r="S33" s="60"/>
      <c r="T33" s="60"/>
      <c r="U33" s="60"/>
    </row>
    <row r="34" spans="2:23" ht="15">
      <c r="B34" s="23">
        <v>4</v>
      </c>
      <c r="C34" s="56">
        <f>$S$12</f>
        <v>0</v>
      </c>
      <c r="D34" s="56">
        <f>$T$12</f>
        <v>0</v>
      </c>
      <c r="E34" s="57">
        <f>X12</f>
        <v>0</v>
      </c>
      <c r="R34" s="137"/>
      <c r="S34" s="60"/>
      <c r="T34" s="60"/>
      <c r="U34" s="137"/>
      <c r="V34" s="135"/>
      <c r="W34" s="135"/>
    </row>
    <row r="35" ht="15">
      <c r="R35" s="135"/>
    </row>
    <row r="44" spans="1:24" ht="15">
      <c r="A44" s="49"/>
      <c r="B44" s="49"/>
      <c r="C44" s="49"/>
      <c r="D44" s="49"/>
      <c r="E44" s="49"/>
      <c r="F44" s="49"/>
      <c r="G44" s="49"/>
      <c r="H44" s="49"/>
      <c r="I44" s="49"/>
      <c r="J44" s="49"/>
      <c r="K44" s="49"/>
      <c r="L44" s="49"/>
      <c r="M44" s="49"/>
      <c r="N44" s="49"/>
      <c r="O44" s="49"/>
      <c r="P44" s="49"/>
      <c r="Q44" s="49"/>
      <c r="R44" s="49"/>
      <c r="S44" s="49"/>
      <c r="T44" s="49"/>
      <c r="U44" s="49"/>
      <c r="V44" s="49"/>
      <c r="W44" s="49"/>
      <c r="X44" s="49"/>
    </row>
    <row r="47" ht="15.75" thickBot="1"/>
    <row r="48" spans="2:24" ht="15">
      <c r="B48" s="50">
        <f>$B$13</f>
        <v>0</v>
      </c>
      <c r="C48" s="51" t="s">
        <v>89</v>
      </c>
      <c r="D48" s="52"/>
      <c r="E48" s="52"/>
      <c r="R48" s="25" t="s">
        <v>82</v>
      </c>
      <c r="S48" s="359" t="s">
        <v>83</v>
      </c>
      <c r="T48" s="360"/>
      <c r="U48" s="358"/>
      <c r="V48" s="358"/>
      <c r="W48" s="358"/>
      <c r="X48" s="358"/>
    </row>
    <row r="49" spans="3:24" ht="15">
      <c r="C49" s="52"/>
      <c r="D49" s="52"/>
      <c r="E49" s="52"/>
      <c r="R49" s="53" t="s">
        <v>74</v>
      </c>
      <c r="S49" s="361"/>
      <c r="T49" s="362"/>
      <c r="U49" s="358"/>
      <c r="V49" s="358"/>
      <c r="W49" s="358"/>
      <c r="X49" s="358"/>
    </row>
    <row r="50" spans="2:24" ht="15">
      <c r="B50" s="54" t="s">
        <v>85</v>
      </c>
      <c r="C50" s="55" t="s">
        <v>86</v>
      </c>
      <c r="D50" s="55" t="s">
        <v>87</v>
      </c>
      <c r="E50" s="55" t="s">
        <v>88</v>
      </c>
      <c r="R50" s="53" t="s">
        <v>75</v>
      </c>
      <c r="S50" s="361"/>
      <c r="T50" s="362"/>
      <c r="U50" s="358"/>
      <c r="V50" s="358"/>
      <c r="W50" s="358"/>
      <c r="X50" s="358"/>
    </row>
    <row r="51" spans="2:24" ht="15">
      <c r="B51" s="23">
        <v>1</v>
      </c>
      <c r="C51" s="56">
        <f>$S$13</f>
        <v>0</v>
      </c>
      <c r="D51" s="56">
        <f>$T$13</f>
        <v>0</v>
      </c>
      <c r="E51" s="57">
        <f>U13</f>
        <v>0</v>
      </c>
      <c r="R51" s="58" t="s">
        <v>76</v>
      </c>
      <c r="S51" s="361"/>
      <c r="T51" s="362"/>
      <c r="U51" s="358"/>
      <c r="V51" s="358"/>
      <c r="W51" s="358"/>
      <c r="X51" s="358"/>
    </row>
    <row r="52" spans="2:24" ht="15.75" thickBot="1">
      <c r="B52" s="23">
        <v>2</v>
      </c>
      <c r="C52" s="56">
        <f>$S$13</f>
        <v>0</v>
      </c>
      <c r="D52" s="56">
        <f>$T$13</f>
        <v>0</v>
      </c>
      <c r="E52" s="57">
        <f>V13</f>
        <v>0</v>
      </c>
      <c r="R52" s="59" t="s">
        <v>77</v>
      </c>
      <c r="S52" s="356"/>
      <c r="T52" s="357"/>
      <c r="U52" s="358"/>
      <c r="V52" s="358"/>
      <c r="W52" s="358"/>
      <c r="X52" s="358"/>
    </row>
    <row r="53" spans="2:21" ht="15">
      <c r="B53" s="23">
        <v>3</v>
      </c>
      <c r="C53" s="56">
        <f>$S$13</f>
        <v>0</v>
      </c>
      <c r="D53" s="56">
        <f>$T$13</f>
        <v>0</v>
      </c>
      <c r="E53" s="57">
        <f>W13</f>
        <v>0</v>
      </c>
      <c r="R53" s="60"/>
      <c r="S53" s="60"/>
      <c r="T53" s="60"/>
      <c r="U53" s="60"/>
    </row>
    <row r="54" spans="2:21" ht="15">
      <c r="B54" s="23">
        <v>4</v>
      </c>
      <c r="C54" s="56">
        <f>$S$13</f>
        <v>0</v>
      </c>
      <c r="D54" s="56">
        <f>$T$13</f>
        <v>0</v>
      </c>
      <c r="E54" s="57">
        <f>X13</f>
        <v>0</v>
      </c>
      <c r="R54" s="60"/>
      <c r="S54" s="60"/>
      <c r="T54" s="60"/>
      <c r="U54" s="60"/>
    </row>
    <row r="64" spans="1:24" ht="15">
      <c r="A64" s="49"/>
      <c r="B64" s="49"/>
      <c r="C64" s="49"/>
      <c r="D64" s="49"/>
      <c r="E64" s="49"/>
      <c r="F64" s="49"/>
      <c r="G64" s="49"/>
      <c r="H64" s="49"/>
      <c r="I64" s="49"/>
      <c r="J64" s="49"/>
      <c r="K64" s="49"/>
      <c r="L64" s="49"/>
      <c r="M64" s="49"/>
      <c r="N64" s="49"/>
      <c r="O64" s="49"/>
      <c r="P64" s="49"/>
      <c r="Q64" s="49"/>
      <c r="R64" s="49"/>
      <c r="S64" s="49"/>
      <c r="T64" s="49"/>
      <c r="U64" s="49"/>
      <c r="V64" s="49"/>
      <c r="W64" s="49"/>
      <c r="X64" s="49"/>
    </row>
    <row r="67" ht="15.75" thickBot="1"/>
    <row r="68" spans="2:24" ht="15">
      <c r="B68" s="50">
        <f>$B$14</f>
        <v>0</v>
      </c>
      <c r="C68" s="51" t="s">
        <v>89</v>
      </c>
      <c r="D68" s="52"/>
      <c r="E68" s="52"/>
      <c r="R68" s="25" t="s">
        <v>82</v>
      </c>
      <c r="S68" s="359" t="s">
        <v>83</v>
      </c>
      <c r="T68" s="360"/>
      <c r="U68" s="358"/>
      <c r="V68" s="358"/>
      <c r="W68" s="358"/>
      <c r="X68" s="358"/>
    </row>
    <row r="69" spans="3:24" ht="15">
      <c r="C69" s="52"/>
      <c r="D69" s="52"/>
      <c r="E69" s="52"/>
      <c r="R69" s="53" t="s">
        <v>74</v>
      </c>
      <c r="S69" s="361"/>
      <c r="T69" s="362"/>
      <c r="U69" s="358"/>
      <c r="V69" s="358"/>
      <c r="W69" s="358"/>
      <c r="X69" s="358"/>
    </row>
    <row r="70" spans="2:24" ht="15">
      <c r="B70" s="54" t="s">
        <v>85</v>
      </c>
      <c r="C70" s="55" t="s">
        <v>86</v>
      </c>
      <c r="D70" s="55" t="s">
        <v>87</v>
      </c>
      <c r="E70" s="55" t="s">
        <v>88</v>
      </c>
      <c r="R70" s="53" t="s">
        <v>75</v>
      </c>
      <c r="S70" s="361"/>
      <c r="T70" s="362"/>
      <c r="U70" s="358"/>
      <c r="V70" s="358"/>
      <c r="W70" s="358"/>
      <c r="X70" s="358"/>
    </row>
    <row r="71" spans="2:24" ht="15">
      <c r="B71" s="23">
        <v>1</v>
      </c>
      <c r="C71" s="56">
        <f>$S$14</f>
        <v>0</v>
      </c>
      <c r="D71" s="56">
        <f>$T$14</f>
        <v>0</v>
      </c>
      <c r="E71" s="57">
        <f>U14</f>
        <v>0</v>
      </c>
      <c r="R71" s="58" t="s">
        <v>76</v>
      </c>
      <c r="S71" s="361"/>
      <c r="T71" s="362"/>
      <c r="U71" s="358"/>
      <c r="V71" s="358"/>
      <c r="W71" s="358"/>
      <c r="X71" s="358"/>
    </row>
    <row r="72" spans="2:24" ht="15.75" thickBot="1">
      <c r="B72" s="23">
        <v>2</v>
      </c>
      <c r="C72" s="56">
        <f>$S$14</f>
        <v>0</v>
      </c>
      <c r="D72" s="56">
        <f>$T$14</f>
        <v>0</v>
      </c>
      <c r="E72" s="57">
        <f>V14</f>
        <v>0</v>
      </c>
      <c r="R72" s="59" t="s">
        <v>77</v>
      </c>
      <c r="S72" s="356"/>
      <c r="T72" s="357"/>
      <c r="U72" s="358"/>
      <c r="V72" s="358"/>
      <c r="W72" s="358"/>
      <c r="X72" s="358"/>
    </row>
    <row r="73" spans="2:21" ht="15">
      <c r="B73" s="23">
        <v>3</v>
      </c>
      <c r="C73" s="56">
        <f>$S$14</f>
        <v>0</v>
      </c>
      <c r="D73" s="56">
        <f>$T$14</f>
        <v>0</v>
      </c>
      <c r="E73" s="57">
        <f>W14</f>
        <v>0</v>
      </c>
      <c r="R73" s="60"/>
      <c r="S73" s="60"/>
      <c r="T73" s="60"/>
      <c r="U73" s="60"/>
    </row>
    <row r="74" spans="2:21" ht="15">
      <c r="B74" s="23">
        <v>4</v>
      </c>
      <c r="C74" s="56">
        <f>$S$14</f>
        <v>0</v>
      </c>
      <c r="D74" s="56">
        <f>$T$14</f>
        <v>0</v>
      </c>
      <c r="E74" s="57">
        <f>X14</f>
        <v>0</v>
      </c>
      <c r="R74" s="60"/>
      <c r="S74" s="60"/>
      <c r="T74" s="60"/>
      <c r="U74" s="60"/>
    </row>
    <row r="84" spans="1:24" ht="15">
      <c r="A84" s="49"/>
      <c r="B84" s="49"/>
      <c r="C84" s="49"/>
      <c r="D84" s="49"/>
      <c r="E84" s="49"/>
      <c r="F84" s="49"/>
      <c r="G84" s="49"/>
      <c r="H84" s="49"/>
      <c r="I84" s="49"/>
      <c r="J84" s="49"/>
      <c r="K84" s="49"/>
      <c r="L84" s="49"/>
      <c r="M84" s="49"/>
      <c r="N84" s="49"/>
      <c r="O84" s="49"/>
      <c r="P84" s="49"/>
      <c r="Q84" s="49"/>
      <c r="R84" s="49"/>
      <c r="S84" s="49"/>
      <c r="T84" s="49"/>
      <c r="U84" s="49"/>
      <c r="V84" s="49"/>
      <c r="W84" s="49"/>
      <c r="X84" s="49"/>
    </row>
    <row r="87" ht="15.75" thickBot="1"/>
    <row r="88" spans="2:24" ht="15">
      <c r="B88" s="50">
        <f>$B$15</f>
        <v>0</v>
      </c>
      <c r="C88" s="51" t="s">
        <v>89</v>
      </c>
      <c r="D88" s="52"/>
      <c r="E88" s="52"/>
      <c r="R88" s="25" t="s">
        <v>82</v>
      </c>
      <c r="S88" s="359" t="s">
        <v>83</v>
      </c>
      <c r="T88" s="360"/>
      <c r="U88" s="358"/>
      <c r="V88" s="358"/>
      <c r="W88" s="358"/>
      <c r="X88" s="358"/>
    </row>
    <row r="89" spans="3:24" ht="15">
      <c r="C89" s="52"/>
      <c r="D89" s="52"/>
      <c r="E89" s="52"/>
      <c r="R89" s="53" t="s">
        <v>74</v>
      </c>
      <c r="S89" s="361"/>
      <c r="T89" s="362"/>
      <c r="U89" s="358"/>
      <c r="V89" s="358"/>
      <c r="W89" s="358"/>
      <c r="X89" s="358"/>
    </row>
    <row r="90" spans="2:24" ht="15">
      <c r="B90" s="54" t="s">
        <v>85</v>
      </c>
      <c r="C90" s="55" t="s">
        <v>86</v>
      </c>
      <c r="D90" s="55" t="s">
        <v>87</v>
      </c>
      <c r="E90" s="55" t="s">
        <v>88</v>
      </c>
      <c r="R90" s="53" t="s">
        <v>75</v>
      </c>
      <c r="S90" s="361"/>
      <c r="T90" s="362"/>
      <c r="U90" s="358"/>
      <c r="V90" s="358"/>
      <c r="W90" s="358"/>
      <c r="X90" s="358"/>
    </row>
    <row r="91" spans="2:24" ht="15">
      <c r="B91" s="23">
        <v>1</v>
      </c>
      <c r="C91" s="56">
        <f>$S$15</f>
        <v>0</v>
      </c>
      <c r="D91" s="56">
        <f>$T$15</f>
        <v>0</v>
      </c>
      <c r="E91" s="57">
        <f>U15</f>
        <v>0</v>
      </c>
      <c r="R91" s="58" t="s">
        <v>76</v>
      </c>
      <c r="S91" s="361"/>
      <c r="T91" s="362"/>
      <c r="U91" s="358"/>
      <c r="V91" s="358"/>
      <c r="W91" s="358"/>
      <c r="X91" s="358"/>
    </row>
    <row r="92" spans="2:24" ht="15.75" thickBot="1">
      <c r="B92" s="23">
        <v>2</v>
      </c>
      <c r="C92" s="56">
        <f>$S$15</f>
        <v>0</v>
      </c>
      <c r="D92" s="56">
        <f>$T$15</f>
        <v>0</v>
      </c>
      <c r="E92" s="57">
        <f>V15</f>
        <v>0</v>
      </c>
      <c r="R92" s="59" t="s">
        <v>77</v>
      </c>
      <c r="S92" s="356"/>
      <c r="T92" s="357"/>
      <c r="U92" s="358"/>
      <c r="V92" s="358"/>
      <c r="W92" s="358"/>
      <c r="X92" s="358"/>
    </row>
    <row r="93" spans="2:21" ht="15">
      <c r="B93" s="23">
        <v>3</v>
      </c>
      <c r="C93" s="56">
        <f>$S$15</f>
        <v>0</v>
      </c>
      <c r="D93" s="56">
        <f>$T$15</f>
        <v>0</v>
      </c>
      <c r="E93" s="57">
        <f>W15</f>
        <v>0</v>
      </c>
      <c r="R93" s="60"/>
      <c r="S93" s="60"/>
      <c r="T93" s="60"/>
      <c r="U93" s="60"/>
    </row>
    <row r="94" spans="2:21" ht="15">
      <c r="B94" s="23">
        <v>4</v>
      </c>
      <c r="C94" s="56">
        <f>$S$15</f>
        <v>0</v>
      </c>
      <c r="D94" s="56">
        <f>$T$15</f>
        <v>0</v>
      </c>
      <c r="E94" s="57">
        <f>X15</f>
        <v>0</v>
      </c>
      <c r="R94" s="60"/>
      <c r="S94" s="60"/>
      <c r="T94" s="60"/>
      <c r="U94" s="60"/>
    </row>
    <row r="104" spans="1:24" ht="1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row>
    <row r="107" ht="15.75" thickBot="1"/>
    <row r="108" spans="2:24" ht="15">
      <c r="B108" s="50">
        <f>$B$16</f>
        <v>0</v>
      </c>
      <c r="C108" s="51" t="s">
        <v>89</v>
      </c>
      <c r="D108" s="52"/>
      <c r="E108" s="52"/>
      <c r="R108" s="25" t="s">
        <v>82</v>
      </c>
      <c r="S108" s="359" t="s">
        <v>83</v>
      </c>
      <c r="T108" s="360"/>
      <c r="U108" s="358"/>
      <c r="V108" s="358"/>
      <c r="W108" s="358"/>
      <c r="X108" s="358"/>
    </row>
    <row r="109" spans="3:24" ht="15">
      <c r="C109" s="52"/>
      <c r="D109" s="52"/>
      <c r="E109" s="52"/>
      <c r="R109" s="53" t="s">
        <v>74</v>
      </c>
      <c r="S109" s="361"/>
      <c r="T109" s="362"/>
      <c r="U109" s="358"/>
      <c r="V109" s="358"/>
      <c r="W109" s="358"/>
      <c r="X109" s="358"/>
    </row>
    <row r="110" spans="2:24" ht="15">
      <c r="B110" s="54" t="s">
        <v>85</v>
      </c>
      <c r="C110" s="55" t="s">
        <v>86</v>
      </c>
      <c r="D110" s="55" t="s">
        <v>87</v>
      </c>
      <c r="E110" s="55" t="s">
        <v>88</v>
      </c>
      <c r="R110" s="53" t="s">
        <v>75</v>
      </c>
      <c r="S110" s="361"/>
      <c r="T110" s="362"/>
      <c r="U110" s="358"/>
      <c r="V110" s="358"/>
      <c r="W110" s="358"/>
      <c r="X110" s="358"/>
    </row>
    <row r="111" spans="2:24" ht="15">
      <c r="B111" s="23">
        <v>1</v>
      </c>
      <c r="C111" s="56">
        <f>$S$16</f>
        <v>0</v>
      </c>
      <c r="D111" s="56">
        <f>$T$16</f>
        <v>0</v>
      </c>
      <c r="E111" s="57">
        <f>U16</f>
        <v>0</v>
      </c>
      <c r="R111" s="58" t="s">
        <v>76</v>
      </c>
      <c r="S111" s="361"/>
      <c r="T111" s="362"/>
      <c r="U111" s="358"/>
      <c r="V111" s="358"/>
      <c r="W111" s="358"/>
      <c r="X111" s="358"/>
    </row>
    <row r="112" spans="2:24" ht="15.75" thickBot="1">
      <c r="B112" s="23">
        <v>2</v>
      </c>
      <c r="C112" s="56">
        <f>$S$16</f>
        <v>0</v>
      </c>
      <c r="D112" s="56">
        <f>$T$16</f>
        <v>0</v>
      </c>
      <c r="E112" s="57">
        <f>V16</f>
        <v>0</v>
      </c>
      <c r="R112" s="59" t="s">
        <v>77</v>
      </c>
      <c r="S112" s="356"/>
      <c r="T112" s="357"/>
      <c r="U112" s="358"/>
      <c r="V112" s="358"/>
      <c r="W112" s="358"/>
      <c r="X112" s="358"/>
    </row>
    <row r="113" spans="2:21" ht="15">
      <c r="B113" s="23">
        <v>3</v>
      </c>
      <c r="C113" s="56">
        <f>$S$16</f>
        <v>0</v>
      </c>
      <c r="D113" s="56">
        <f>$T$16</f>
        <v>0</v>
      </c>
      <c r="E113" s="57">
        <f>W16</f>
        <v>0</v>
      </c>
      <c r="R113" s="60"/>
      <c r="S113" s="60"/>
      <c r="T113" s="60"/>
      <c r="U113" s="60"/>
    </row>
    <row r="114" spans="2:21" ht="15">
      <c r="B114" s="23">
        <v>4</v>
      </c>
      <c r="C114" s="56">
        <f>$S$16</f>
        <v>0</v>
      </c>
      <c r="D114" s="56">
        <f>$T$16</f>
        <v>0</v>
      </c>
      <c r="E114" s="57">
        <f>X16</f>
        <v>0</v>
      </c>
      <c r="R114" s="60"/>
      <c r="S114" s="60"/>
      <c r="T114" s="60"/>
      <c r="U114" s="60"/>
    </row>
    <row r="124" spans="1:24" ht="1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row>
    <row r="127" ht="15.75" thickBot="1"/>
    <row r="128" spans="2:24" ht="15">
      <c r="B128" s="50">
        <f>$B$17</f>
        <v>0</v>
      </c>
      <c r="C128" s="51" t="s">
        <v>89</v>
      </c>
      <c r="D128" s="52"/>
      <c r="E128" s="52"/>
      <c r="R128" s="25" t="s">
        <v>82</v>
      </c>
      <c r="S128" s="359" t="s">
        <v>83</v>
      </c>
      <c r="T128" s="360"/>
      <c r="U128" s="358"/>
      <c r="V128" s="358"/>
      <c r="W128" s="358"/>
      <c r="X128" s="358"/>
    </row>
    <row r="129" spans="3:24" ht="15">
      <c r="C129" s="52"/>
      <c r="D129" s="52"/>
      <c r="E129" s="52"/>
      <c r="R129" s="53" t="s">
        <v>74</v>
      </c>
      <c r="S129" s="361"/>
      <c r="T129" s="362"/>
      <c r="U129" s="358"/>
      <c r="V129" s="358"/>
      <c r="W129" s="358"/>
      <c r="X129" s="358"/>
    </row>
    <row r="130" spans="2:24" ht="15">
      <c r="B130" s="54" t="s">
        <v>85</v>
      </c>
      <c r="C130" s="55" t="s">
        <v>86</v>
      </c>
      <c r="D130" s="55" t="s">
        <v>87</v>
      </c>
      <c r="E130" s="55" t="s">
        <v>88</v>
      </c>
      <c r="R130" s="53" t="s">
        <v>75</v>
      </c>
      <c r="S130" s="361"/>
      <c r="T130" s="362"/>
      <c r="U130" s="358"/>
      <c r="V130" s="358"/>
      <c r="W130" s="358"/>
      <c r="X130" s="358"/>
    </row>
    <row r="131" spans="2:24" ht="15">
      <c r="B131" s="23">
        <v>1</v>
      </c>
      <c r="C131" s="56">
        <f>$S$17</f>
        <v>0</v>
      </c>
      <c r="D131" s="56">
        <f>$T$17</f>
        <v>0</v>
      </c>
      <c r="E131" s="57">
        <f>U17</f>
        <v>0</v>
      </c>
      <c r="R131" s="58" t="s">
        <v>76</v>
      </c>
      <c r="S131" s="361"/>
      <c r="T131" s="362"/>
      <c r="U131" s="358"/>
      <c r="V131" s="358"/>
      <c r="W131" s="358"/>
      <c r="X131" s="358"/>
    </row>
    <row r="132" spans="2:24" ht="15.75" thickBot="1">
      <c r="B132" s="23">
        <v>2</v>
      </c>
      <c r="C132" s="56">
        <f>$S$17</f>
        <v>0</v>
      </c>
      <c r="D132" s="56">
        <f>$T$17</f>
        <v>0</v>
      </c>
      <c r="E132" s="57">
        <f>V17</f>
        <v>0</v>
      </c>
      <c r="R132" s="59" t="s">
        <v>77</v>
      </c>
      <c r="S132" s="356"/>
      <c r="T132" s="357"/>
      <c r="U132" s="358"/>
      <c r="V132" s="358"/>
      <c r="W132" s="358"/>
      <c r="X132" s="358"/>
    </row>
    <row r="133" spans="2:21" ht="15">
      <c r="B133" s="23">
        <v>3</v>
      </c>
      <c r="C133" s="56">
        <f>$S$17</f>
        <v>0</v>
      </c>
      <c r="D133" s="56">
        <f>$T$17</f>
        <v>0</v>
      </c>
      <c r="E133" s="57">
        <f>W17</f>
        <v>0</v>
      </c>
      <c r="R133" s="60"/>
      <c r="S133" s="60"/>
      <c r="T133" s="60"/>
      <c r="U133" s="60"/>
    </row>
    <row r="134" spans="2:21" ht="15">
      <c r="B134" s="23">
        <v>4</v>
      </c>
      <c r="C134" s="56">
        <f>$S$17</f>
        <v>0</v>
      </c>
      <c r="D134" s="56">
        <f>$T$17</f>
        <v>0</v>
      </c>
      <c r="E134" s="57">
        <f>X17</f>
        <v>0</v>
      </c>
      <c r="R134" s="60"/>
      <c r="S134" s="60"/>
      <c r="T134" s="60"/>
      <c r="U134" s="60"/>
    </row>
    <row r="144" spans="1:24" ht="1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row>
    <row r="147" ht="15.75" thickBot="1"/>
    <row r="148" spans="2:24" ht="15">
      <c r="B148" s="50">
        <f>$B$18</f>
        <v>0</v>
      </c>
      <c r="C148" s="51" t="s">
        <v>89</v>
      </c>
      <c r="D148" s="52"/>
      <c r="E148" s="52"/>
      <c r="R148" s="25" t="s">
        <v>82</v>
      </c>
      <c r="S148" s="359" t="s">
        <v>83</v>
      </c>
      <c r="T148" s="360"/>
      <c r="U148" s="358"/>
      <c r="V148" s="358"/>
      <c r="W148" s="358"/>
      <c r="X148" s="358"/>
    </row>
    <row r="149" spans="3:24" ht="15">
      <c r="C149" s="52"/>
      <c r="D149" s="52"/>
      <c r="E149" s="52"/>
      <c r="R149" s="53" t="s">
        <v>74</v>
      </c>
      <c r="S149" s="361"/>
      <c r="T149" s="362"/>
      <c r="U149" s="358"/>
      <c r="V149" s="358"/>
      <c r="W149" s="358"/>
      <c r="X149" s="358"/>
    </row>
    <row r="150" spans="2:24" ht="15">
      <c r="B150" s="54" t="s">
        <v>85</v>
      </c>
      <c r="C150" s="55" t="s">
        <v>86</v>
      </c>
      <c r="D150" s="55" t="s">
        <v>87</v>
      </c>
      <c r="E150" s="55" t="s">
        <v>88</v>
      </c>
      <c r="R150" s="53" t="s">
        <v>75</v>
      </c>
      <c r="S150" s="361"/>
      <c r="T150" s="362"/>
      <c r="U150" s="358"/>
      <c r="V150" s="358"/>
      <c r="W150" s="358"/>
      <c r="X150" s="358"/>
    </row>
    <row r="151" spans="2:24" ht="15">
      <c r="B151" s="23">
        <v>1</v>
      </c>
      <c r="C151" s="56">
        <f>$S$18</f>
        <v>0</v>
      </c>
      <c r="D151" s="56">
        <f>$T$18</f>
        <v>0</v>
      </c>
      <c r="E151" s="57">
        <f>U18</f>
        <v>0</v>
      </c>
      <c r="R151" s="58" t="s">
        <v>76</v>
      </c>
      <c r="S151" s="361"/>
      <c r="T151" s="362"/>
      <c r="U151" s="358"/>
      <c r="V151" s="358"/>
      <c r="W151" s="358"/>
      <c r="X151" s="358"/>
    </row>
    <row r="152" spans="2:24" ht="15.75" thickBot="1">
      <c r="B152" s="23">
        <v>2</v>
      </c>
      <c r="C152" s="56">
        <f>$S$18</f>
        <v>0</v>
      </c>
      <c r="D152" s="56">
        <f>$T$18</f>
        <v>0</v>
      </c>
      <c r="E152" s="57">
        <f>V18</f>
        <v>0</v>
      </c>
      <c r="R152" s="59" t="s">
        <v>77</v>
      </c>
      <c r="S152" s="356"/>
      <c r="T152" s="357"/>
      <c r="U152" s="358"/>
      <c r="V152" s="358"/>
      <c r="W152" s="358"/>
      <c r="X152" s="358"/>
    </row>
    <row r="153" spans="2:21" ht="15">
      <c r="B153" s="23">
        <v>3</v>
      </c>
      <c r="C153" s="56">
        <f>$S$18</f>
        <v>0</v>
      </c>
      <c r="D153" s="56">
        <f>$T$18</f>
        <v>0</v>
      </c>
      <c r="E153" s="57">
        <f>W18</f>
        <v>0</v>
      </c>
      <c r="R153" s="60"/>
      <c r="S153" s="60"/>
      <c r="T153" s="60"/>
      <c r="U153" s="60"/>
    </row>
    <row r="154" spans="2:21" ht="15">
      <c r="B154" s="23">
        <v>4</v>
      </c>
      <c r="C154" s="56">
        <f>$S$18</f>
        <v>0</v>
      </c>
      <c r="D154" s="56">
        <f>$T$18</f>
        <v>0</v>
      </c>
      <c r="E154" s="57">
        <f>X18</f>
        <v>0</v>
      </c>
      <c r="R154" s="60"/>
      <c r="S154" s="60"/>
      <c r="T154" s="60"/>
      <c r="U154" s="60"/>
    </row>
    <row r="164" spans="1:24" ht="1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row>
    <row r="167" ht="15.75" thickBot="1"/>
    <row r="168" spans="2:24" ht="15">
      <c r="B168" s="50">
        <f>$B$19</f>
        <v>0</v>
      </c>
      <c r="C168" s="51" t="s">
        <v>89</v>
      </c>
      <c r="D168" s="52"/>
      <c r="E168" s="52"/>
      <c r="R168" s="25" t="s">
        <v>82</v>
      </c>
      <c r="S168" s="359" t="s">
        <v>83</v>
      </c>
      <c r="T168" s="360"/>
      <c r="U168" s="358"/>
      <c r="V168" s="358"/>
      <c r="W168" s="358"/>
      <c r="X168" s="358"/>
    </row>
    <row r="169" spans="3:24" ht="15">
      <c r="C169" s="52"/>
      <c r="D169" s="52"/>
      <c r="E169" s="52"/>
      <c r="R169" s="53" t="s">
        <v>74</v>
      </c>
      <c r="S169" s="361"/>
      <c r="T169" s="362"/>
      <c r="U169" s="358"/>
      <c r="V169" s="358"/>
      <c r="W169" s="358"/>
      <c r="X169" s="358"/>
    </row>
    <row r="170" spans="2:24" ht="15">
      <c r="B170" s="54" t="s">
        <v>85</v>
      </c>
      <c r="C170" s="55" t="s">
        <v>86</v>
      </c>
      <c r="D170" s="55" t="s">
        <v>87</v>
      </c>
      <c r="E170" s="55" t="s">
        <v>88</v>
      </c>
      <c r="R170" s="53" t="s">
        <v>75</v>
      </c>
      <c r="S170" s="361"/>
      <c r="T170" s="362"/>
      <c r="U170" s="358"/>
      <c r="V170" s="358"/>
      <c r="W170" s="358"/>
      <c r="X170" s="358"/>
    </row>
    <row r="171" spans="2:24" ht="15">
      <c r="B171" s="23">
        <v>1</v>
      </c>
      <c r="C171" s="56">
        <f>$S$19</f>
        <v>0</v>
      </c>
      <c r="D171" s="56">
        <f>$T$19</f>
        <v>0</v>
      </c>
      <c r="E171" s="57">
        <f>U19</f>
        <v>0</v>
      </c>
      <c r="R171" s="58" t="s">
        <v>76</v>
      </c>
      <c r="S171" s="361"/>
      <c r="T171" s="362"/>
      <c r="U171" s="358"/>
      <c r="V171" s="358"/>
      <c r="W171" s="358"/>
      <c r="X171" s="358"/>
    </row>
    <row r="172" spans="2:24" ht="15.75" thickBot="1">
      <c r="B172" s="23">
        <v>2</v>
      </c>
      <c r="C172" s="56">
        <f>$S$19</f>
        <v>0</v>
      </c>
      <c r="D172" s="56">
        <f>$T$19</f>
        <v>0</v>
      </c>
      <c r="E172" s="57">
        <f>V19</f>
        <v>0</v>
      </c>
      <c r="R172" s="59" t="s">
        <v>77</v>
      </c>
      <c r="S172" s="356"/>
      <c r="T172" s="357"/>
      <c r="U172" s="358"/>
      <c r="V172" s="358"/>
      <c r="W172" s="358"/>
      <c r="X172" s="358"/>
    </row>
    <row r="173" spans="2:21" ht="15">
      <c r="B173" s="23">
        <v>3</v>
      </c>
      <c r="C173" s="56">
        <f>$S$19</f>
        <v>0</v>
      </c>
      <c r="D173" s="56">
        <f>$T$19</f>
        <v>0</v>
      </c>
      <c r="E173" s="57">
        <f>W19</f>
        <v>0</v>
      </c>
      <c r="R173" s="60"/>
      <c r="S173" s="60"/>
      <c r="T173" s="60"/>
      <c r="U173" s="60"/>
    </row>
    <row r="174" spans="2:21" ht="15">
      <c r="B174" s="23">
        <v>4</v>
      </c>
      <c r="C174" s="56">
        <f>$S$19</f>
        <v>0</v>
      </c>
      <c r="D174" s="56">
        <f>$T$19</f>
        <v>0</v>
      </c>
      <c r="E174" s="57">
        <f>X19</f>
        <v>0</v>
      </c>
      <c r="R174" s="60"/>
      <c r="S174" s="60"/>
      <c r="T174" s="60"/>
      <c r="U174" s="60"/>
    </row>
    <row r="184" spans="1:24" ht="1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row>
    <row r="187" ht="15.75" thickBot="1"/>
    <row r="188" spans="2:24" ht="15">
      <c r="B188" s="50">
        <f>$B$20</f>
        <v>0</v>
      </c>
      <c r="C188" s="51" t="s">
        <v>89</v>
      </c>
      <c r="D188" s="52"/>
      <c r="E188" s="52"/>
      <c r="R188" s="25" t="s">
        <v>82</v>
      </c>
      <c r="S188" s="359" t="s">
        <v>83</v>
      </c>
      <c r="T188" s="360"/>
      <c r="U188" s="358"/>
      <c r="V188" s="358"/>
      <c r="W188" s="358"/>
      <c r="X188" s="358"/>
    </row>
    <row r="189" spans="3:24" ht="15">
      <c r="C189" s="52"/>
      <c r="D189" s="52"/>
      <c r="E189" s="52"/>
      <c r="R189" s="53" t="s">
        <v>74</v>
      </c>
      <c r="S189" s="361"/>
      <c r="T189" s="362"/>
      <c r="U189" s="358"/>
      <c r="V189" s="358"/>
      <c r="W189" s="358"/>
      <c r="X189" s="358"/>
    </row>
    <row r="190" spans="2:24" ht="15">
      <c r="B190" s="54" t="s">
        <v>85</v>
      </c>
      <c r="C190" s="55" t="s">
        <v>86</v>
      </c>
      <c r="D190" s="55" t="s">
        <v>87</v>
      </c>
      <c r="E190" s="55" t="s">
        <v>88</v>
      </c>
      <c r="R190" s="53" t="s">
        <v>75</v>
      </c>
      <c r="S190" s="361"/>
      <c r="T190" s="362"/>
      <c r="U190" s="358"/>
      <c r="V190" s="358"/>
      <c r="W190" s="358"/>
      <c r="X190" s="358"/>
    </row>
    <row r="191" spans="2:24" ht="15">
      <c r="B191" s="23">
        <v>1</v>
      </c>
      <c r="C191" s="56">
        <f>$S$20</f>
        <v>0</v>
      </c>
      <c r="D191" s="56">
        <f>$T$20</f>
        <v>0</v>
      </c>
      <c r="E191" s="57">
        <f>U20</f>
        <v>0</v>
      </c>
      <c r="R191" s="58" t="s">
        <v>76</v>
      </c>
      <c r="S191" s="361"/>
      <c r="T191" s="362"/>
      <c r="U191" s="358"/>
      <c r="V191" s="358"/>
      <c r="W191" s="358"/>
      <c r="X191" s="358"/>
    </row>
    <row r="192" spans="2:24" ht="15.75" thickBot="1">
      <c r="B192" s="23">
        <v>2</v>
      </c>
      <c r="C192" s="56">
        <f>$S$20</f>
        <v>0</v>
      </c>
      <c r="D192" s="56">
        <f>$T$20</f>
        <v>0</v>
      </c>
      <c r="E192" s="57">
        <f>V20</f>
        <v>0</v>
      </c>
      <c r="R192" s="59" t="s">
        <v>77</v>
      </c>
      <c r="S192" s="356"/>
      <c r="T192" s="357"/>
      <c r="U192" s="358"/>
      <c r="V192" s="358"/>
      <c r="W192" s="358"/>
      <c r="X192" s="358"/>
    </row>
    <row r="193" spans="2:21" ht="15">
      <c r="B193" s="23">
        <v>3</v>
      </c>
      <c r="C193" s="56">
        <f>$S$20</f>
        <v>0</v>
      </c>
      <c r="D193" s="56">
        <f>$T$20</f>
        <v>0</v>
      </c>
      <c r="E193" s="57">
        <f>W20</f>
        <v>0</v>
      </c>
      <c r="R193" s="60"/>
      <c r="S193" s="60"/>
      <c r="T193" s="60"/>
      <c r="U193" s="60"/>
    </row>
    <row r="194" spans="2:21" ht="15">
      <c r="B194" s="23">
        <v>4</v>
      </c>
      <c r="C194" s="56">
        <f>$S$20</f>
        <v>0</v>
      </c>
      <c r="D194" s="56">
        <f>$T$20</f>
        <v>0</v>
      </c>
      <c r="E194" s="57">
        <f>X20</f>
        <v>0</v>
      </c>
      <c r="R194" s="60"/>
      <c r="S194" s="60"/>
      <c r="T194" s="60"/>
      <c r="U194" s="60"/>
    </row>
    <row r="204" spans="1:24" ht="15">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row>
    <row r="207" ht="15.75" thickBot="1"/>
    <row r="208" spans="2:24" ht="15">
      <c r="B208" s="50">
        <f>$B$21</f>
        <v>0</v>
      </c>
      <c r="C208" s="51" t="s">
        <v>89</v>
      </c>
      <c r="D208" s="52"/>
      <c r="E208" s="52"/>
      <c r="R208" s="25" t="s">
        <v>82</v>
      </c>
      <c r="S208" s="359" t="s">
        <v>83</v>
      </c>
      <c r="T208" s="360"/>
      <c r="U208" s="358"/>
      <c r="V208" s="358"/>
      <c r="W208" s="358"/>
      <c r="X208" s="358"/>
    </row>
    <row r="209" spans="3:24" ht="15">
      <c r="C209" s="52"/>
      <c r="D209" s="52"/>
      <c r="E209" s="52"/>
      <c r="R209" s="53" t="s">
        <v>74</v>
      </c>
      <c r="S209" s="361"/>
      <c r="T209" s="362"/>
      <c r="U209" s="358"/>
      <c r="V209" s="358"/>
      <c r="W209" s="358"/>
      <c r="X209" s="358"/>
    </row>
    <row r="210" spans="2:24" ht="15">
      <c r="B210" s="54" t="s">
        <v>85</v>
      </c>
      <c r="C210" s="55" t="s">
        <v>86</v>
      </c>
      <c r="D210" s="55" t="s">
        <v>87</v>
      </c>
      <c r="E210" s="55" t="s">
        <v>88</v>
      </c>
      <c r="R210" s="53" t="s">
        <v>75</v>
      </c>
      <c r="S210" s="361"/>
      <c r="T210" s="362"/>
      <c r="U210" s="358"/>
      <c r="V210" s="358"/>
      <c r="W210" s="358"/>
      <c r="X210" s="358"/>
    </row>
    <row r="211" spans="2:24" ht="15">
      <c r="B211" s="23">
        <v>1</v>
      </c>
      <c r="C211" s="56">
        <f>$S$21</f>
        <v>0</v>
      </c>
      <c r="D211" s="56">
        <f>$T$21</f>
        <v>0</v>
      </c>
      <c r="E211" s="57">
        <f>U21</f>
        <v>0</v>
      </c>
      <c r="R211" s="58" t="s">
        <v>76</v>
      </c>
      <c r="S211" s="361"/>
      <c r="T211" s="362"/>
      <c r="U211" s="358"/>
      <c r="V211" s="358"/>
      <c r="W211" s="358"/>
      <c r="X211" s="358"/>
    </row>
    <row r="212" spans="2:24" ht="15.75" thickBot="1">
      <c r="B212" s="23">
        <v>2</v>
      </c>
      <c r="C212" s="56">
        <f>$S$21</f>
        <v>0</v>
      </c>
      <c r="D212" s="56">
        <f>$T$21</f>
        <v>0</v>
      </c>
      <c r="E212" s="57">
        <f>V21</f>
        <v>0</v>
      </c>
      <c r="R212" s="59" t="s">
        <v>77</v>
      </c>
      <c r="S212" s="356"/>
      <c r="T212" s="357"/>
      <c r="U212" s="358"/>
      <c r="V212" s="358"/>
      <c r="W212" s="358"/>
      <c r="X212" s="358"/>
    </row>
    <row r="213" spans="2:21" ht="15">
      <c r="B213" s="23">
        <v>3</v>
      </c>
      <c r="C213" s="56">
        <f>$S$21</f>
        <v>0</v>
      </c>
      <c r="D213" s="56">
        <f>$T$21</f>
        <v>0</v>
      </c>
      <c r="E213" s="57">
        <f>W21</f>
        <v>0</v>
      </c>
      <c r="R213" s="60"/>
      <c r="S213" s="60"/>
      <c r="T213" s="60"/>
      <c r="U213" s="60"/>
    </row>
    <row r="214" spans="2:21" ht="15">
      <c r="B214" s="23">
        <v>4</v>
      </c>
      <c r="C214" s="56">
        <f>$S$21</f>
        <v>0</v>
      </c>
      <c r="D214" s="56">
        <f>$T$21</f>
        <v>0</v>
      </c>
      <c r="E214" s="57">
        <f>X21</f>
        <v>0</v>
      </c>
      <c r="R214" s="60"/>
      <c r="S214" s="60"/>
      <c r="T214" s="60"/>
      <c r="U214" s="60"/>
    </row>
    <row r="224" spans="1:24" ht="15">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row>
    <row r="227" ht="15.75" thickBot="1"/>
    <row r="228" spans="2:24" ht="15">
      <c r="B228" s="50">
        <f>$B$22</f>
        <v>0</v>
      </c>
      <c r="C228" s="51" t="s">
        <v>89</v>
      </c>
      <c r="D228" s="52"/>
      <c r="E228" s="52"/>
      <c r="R228" s="25" t="s">
        <v>82</v>
      </c>
      <c r="S228" s="359" t="s">
        <v>83</v>
      </c>
      <c r="T228" s="360"/>
      <c r="U228" s="358"/>
      <c r="V228" s="358"/>
      <c r="W228" s="358"/>
      <c r="X228" s="358"/>
    </row>
    <row r="229" spans="3:24" ht="15">
      <c r="C229" s="52"/>
      <c r="D229" s="52"/>
      <c r="E229" s="52"/>
      <c r="R229" s="53" t="s">
        <v>74</v>
      </c>
      <c r="S229" s="361"/>
      <c r="T229" s="362"/>
      <c r="U229" s="358"/>
      <c r="V229" s="358"/>
      <c r="W229" s="358"/>
      <c r="X229" s="358"/>
    </row>
    <row r="230" spans="2:24" ht="15">
      <c r="B230" s="54" t="s">
        <v>85</v>
      </c>
      <c r="C230" s="55" t="s">
        <v>86</v>
      </c>
      <c r="D230" s="55" t="s">
        <v>87</v>
      </c>
      <c r="E230" s="55" t="s">
        <v>88</v>
      </c>
      <c r="R230" s="53" t="s">
        <v>75</v>
      </c>
      <c r="S230" s="361"/>
      <c r="T230" s="362"/>
      <c r="U230" s="358"/>
      <c r="V230" s="358"/>
      <c r="W230" s="358"/>
      <c r="X230" s="358"/>
    </row>
    <row r="231" spans="2:24" ht="15">
      <c r="B231" s="23">
        <v>1</v>
      </c>
      <c r="C231" s="56">
        <f>$S$22</f>
        <v>0</v>
      </c>
      <c r="D231" s="56">
        <f>$T$22</f>
        <v>0</v>
      </c>
      <c r="E231" s="56">
        <f>$U$22</f>
        <v>0</v>
      </c>
      <c r="R231" s="58" t="s">
        <v>76</v>
      </c>
      <c r="S231" s="361"/>
      <c r="T231" s="362"/>
      <c r="U231" s="358"/>
      <c r="V231" s="358"/>
      <c r="W231" s="358"/>
      <c r="X231" s="358"/>
    </row>
    <row r="232" spans="2:24" ht="15.75" thickBot="1">
      <c r="B232" s="23">
        <v>2</v>
      </c>
      <c r="C232" s="56">
        <f>$S$22</f>
        <v>0</v>
      </c>
      <c r="D232" s="56">
        <f>$T$22</f>
        <v>0</v>
      </c>
      <c r="E232" s="57">
        <f>V22</f>
        <v>0</v>
      </c>
      <c r="R232" s="59" t="s">
        <v>77</v>
      </c>
      <c r="S232" s="356"/>
      <c r="T232" s="357"/>
      <c r="U232" s="358"/>
      <c r="V232" s="358"/>
      <c r="W232" s="358"/>
      <c r="X232" s="358"/>
    </row>
    <row r="233" spans="2:21" ht="15">
      <c r="B233" s="23">
        <v>3</v>
      </c>
      <c r="C233" s="56">
        <f>$S$22</f>
        <v>0</v>
      </c>
      <c r="D233" s="56">
        <f>$T$22</f>
        <v>0</v>
      </c>
      <c r="E233" s="57">
        <f>W22</f>
        <v>0</v>
      </c>
      <c r="R233" s="60"/>
      <c r="S233" s="60"/>
      <c r="T233" s="60"/>
      <c r="U233" s="60"/>
    </row>
    <row r="234" spans="2:21" ht="15">
      <c r="B234" s="23">
        <v>4</v>
      </c>
      <c r="C234" s="56">
        <f>$S$22</f>
        <v>0</v>
      </c>
      <c r="D234" s="56">
        <f>$T$22</f>
        <v>0</v>
      </c>
      <c r="E234" s="57">
        <f>X22</f>
        <v>0</v>
      </c>
      <c r="R234" s="60"/>
      <c r="S234" s="60"/>
      <c r="T234" s="60"/>
      <c r="U234" s="60"/>
    </row>
    <row r="244" spans="1:24" ht="15">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row>
    <row r="247" ht="15.75" thickBot="1"/>
    <row r="248" spans="2:24" ht="15">
      <c r="B248" s="50">
        <f>$B$23</f>
        <v>0</v>
      </c>
      <c r="C248" s="61" t="s">
        <v>109</v>
      </c>
      <c r="D248" s="52"/>
      <c r="E248" s="52"/>
      <c r="R248" s="25" t="s">
        <v>82</v>
      </c>
      <c r="S248" s="359" t="s">
        <v>83</v>
      </c>
      <c r="T248" s="360"/>
      <c r="U248" s="358"/>
      <c r="V248" s="358"/>
      <c r="W248" s="358"/>
      <c r="X248" s="358"/>
    </row>
    <row r="249" spans="3:24" ht="15">
      <c r="C249" s="52"/>
      <c r="D249" s="52"/>
      <c r="E249" s="52"/>
      <c r="R249" s="53" t="s">
        <v>74</v>
      </c>
      <c r="S249" s="361"/>
      <c r="T249" s="362"/>
      <c r="U249" s="358"/>
      <c r="V249" s="358"/>
      <c r="W249" s="358"/>
      <c r="X249" s="358"/>
    </row>
    <row r="250" spans="2:24" ht="15">
      <c r="B250" s="54" t="s">
        <v>85</v>
      </c>
      <c r="C250" s="55" t="s">
        <v>86</v>
      </c>
      <c r="D250" s="55" t="s">
        <v>87</v>
      </c>
      <c r="E250" s="55" t="s">
        <v>88</v>
      </c>
      <c r="R250" s="53" t="s">
        <v>75</v>
      </c>
      <c r="S250" s="361"/>
      <c r="T250" s="362"/>
      <c r="U250" s="358"/>
      <c r="V250" s="358"/>
      <c r="W250" s="358"/>
      <c r="X250" s="358"/>
    </row>
    <row r="251" spans="2:24" ht="15">
      <c r="B251" s="23">
        <v>1</v>
      </c>
      <c r="C251" s="56">
        <f>$S$23</f>
        <v>0</v>
      </c>
      <c r="D251" s="56">
        <f>$T$23</f>
        <v>0</v>
      </c>
      <c r="E251" s="57">
        <f>U23</f>
        <v>0</v>
      </c>
      <c r="R251" s="58" t="s">
        <v>76</v>
      </c>
      <c r="S251" s="361"/>
      <c r="T251" s="362"/>
      <c r="U251" s="358"/>
      <c r="V251" s="358"/>
      <c r="W251" s="358"/>
      <c r="X251" s="358"/>
    </row>
    <row r="252" spans="2:24" ht="15.75" thickBot="1">
      <c r="B252" s="23">
        <v>2</v>
      </c>
      <c r="C252" s="56">
        <f>$S$23</f>
        <v>0</v>
      </c>
      <c r="D252" s="56">
        <f>$T$23</f>
        <v>0</v>
      </c>
      <c r="E252" s="57">
        <f>V23</f>
        <v>0</v>
      </c>
      <c r="R252" s="59" t="s">
        <v>77</v>
      </c>
      <c r="S252" s="356"/>
      <c r="T252" s="357"/>
      <c r="U252" s="358"/>
      <c r="V252" s="358"/>
      <c r="W252" s="358"/>
      <c r="X252" s="358"/>
    </row>
    <row r="253" spans="2:21" ht="15">
      <c r="B253" s="23">
        <v>3</v>
      </c>
      <c r="C253" s="56">
        <f>$S$23</f>
        <v>0</v>
      </c>
      <c r="D253" s="56">
        <f>$T$23</f>
        <v>0</v>
      </c>
      <c r="E253" s="57">
        <f>W23</f>
        <v>0</v>
      </c>
      <c r="R253" s="60"/>
      <c r="S253" s="60"/>
      <c r="T253" s="60"/>
      <c r="U253" s="60"/>
    </row>
    <row r="254" spans="2:21" ht="15">
      <c r="B254" s="23">
        <v>4</v>
      </c>
      <c r="C254" s="56">
        <f>$S$23</f>
        <v>0</v>
      </c>
      <c r="D254" s="56">
        <f>$T$23</f>
        <v>0</v>
      </c>
      <c r="E254" s="57">
        <f>X23</f>
        <v>0</v>
      </c>
      <c r="R254" s="60"/>
      <c r="S254" s="60"/>
      <c r="T254" s="60"/>
      <c r="U254" s="60"/>
    </row>
    <row r="264" spans="1:24" ht="15">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row>
  </sheetData>
  <sheetProtection password="C601" sheet="1" objects="1" scenarios="1"/>
  <protectedRanges>
    <protectedRange sqref="B12:I23" name="Range1"/>
    <protectedRange sqref="S29:X32 S49:X52 S69:X72 S89:X92 S109:X112 S129:X132 S149:X152 S169:X172 S189:X192 S209:X212 S229:X232 S249:X252" name="Range2"/>
    <protectedRange sqref="D2:F6" name="Range15"/>
  </protectedRanges>
  <mergeCells count="196">
    <mergeCell ref="W151:X151"/>
    <mergeCell ref="W152:X152"/>
    <mergeCell ref="W168:X168"/>
    <mergeCell ref="W131:X131"/>
    <mergeCell ref="W132:X132"/>
    <mergeCell ref="W148:X148"/>
    <mergeCell ref="W251:X251"/>
    <mergeCell ref="W112:X112"/>
    <mergeCell ref="W128:X128"/>
    <mergeCell ref="W129:X129"/>
    <mergeCell ref="W130:X130"/>
    <mergeCell ref="W169:X169"/>
    <mergeCell ref="W170:X170"/>
    <mergeCell ref="W171:X171"/>
    <mergeCell ref="W172:X172"/>
    <mergeCell ref="W150:X150"/>
    <mergeCell ref="W211:X211"/>
    <mergeCell ref="W212:X212"/>
    <mergeCell ref="W228:X228"/>
    <mergeCell ref="W229:X229"/>
    <mergeCell ref="W249:X249"/>
    <mergeCell ref="W250:X250"/>
    <mergeCell ref="W209:X209"/>
    <mergeCell ref="W210:X210"/>
    <mergeCell ref="W188:X188"/>
    <mergeCell ref="W189:X189"/>
    <mergeCell ref="W190:X190"/>
    <mergeCell ref="W191:X191"/>
    <mergeCell ref="W192:X192"/>
    <mergeCell ref="W208:X208"/>
    <mergeCell ref="W89:X89"/>
    <mergeCell ref="W90:X90"/>
    <mergeCell ref="W92:X92"/>
    <mergeCell ref="W108:X108"/>
    <mergeCell ref="W91:X91"/>
    <mergeCell ref="W252:X252"/>
    <mergeCell ref="W230:X230"/>
    <mergeCell ref="W231:X231"/>
    <mergeCell ref="W232:X232"/>
    <mergeCell ref="W248:X248"/>
    <mergeCell ref="U71:V71"/>
    <mergeCell ref="S32:T32"/>
    <mergeCell ref="W149:X149"/>
    <mergeCell ref="W109:X109"/>
    <mergeCell ref="W110:X110"/>
    <mergeCell ref="W111:X111"/>
    <mergeCell ref="W70:X70"/>
    <mergeCell ref="W71:X71"/>
    <mergeCell ref="W72:X72"/>
    <mergeCell ref="W88:X88"/>
    <mergeCell ref="U29:V29"/>
    <mergeCell ref="S30:T30"/>
    <mergeCell ref="U30:V30"/>
    <mergeCell ref="W28:X28"/>
    <mergeCell ref="W52:X52"/>
    <mergeCell ref="U50:V50"/>
    <mergeCell ref="S51:T51"/>
    <mergeCell ref="W32:X32"/>
    <mergeCell ref="S31:T31"/>
    <mergeCell ref="S28:T28"/>
    <mergeCell ref="K8:M8"/>
    <mergeCell ref="D1:F1"/>
    <mergeCell ref="S10:X10"/>
    <mergeCell ref="D2:F2"/>
    <mergeCell ref="D3:F3"/>
    <mergeCell ref="D4:F4"/>
    <mergeCell ref="U31:V31"/>
    <mergeCell ref="S29:T29"/>
    <mergeCell ref="K10:O10"/>
    <mergeCell ref="F10:I10"/>
    <mergeCell ref="A1:C1"/>
    <mergeCell ref="A2:C2"/>
    <mergeCell ref="A3:C3"/>
    <mergeCell ref="A4:C4"/>
    <mergeCell ref="A5:C5"/>
    <mergeCell ref="D5:F5"/>
    <mergeCell ref="A6:C6"/>
    <mergeCell ref="D6:F6"/>
    <mergeCell ref="U32:V32"/>
    <mergeCell ref="U49:V49"/>
    <mergeCell ref="S50:T50"/>
    <mergeCell ref="W48:X48"/>
    <mergeCell ref="S88:T88"/>
    <mergeCell ref="U88:V88"/>
    <mergeCell ref="S68:T68"/>
    <mergeCell ref="U68:V68"/>
    <mergeCell ref="S72:T72"/>
    <mergeCell ref="S71:T71"/>
    <mergeCell ref="U70:V70"/>
    <mergeCell ref="W68:X68"/>
    <mergeCell ref="W69:X69"/>
    <mergeCell ref="W49:X49"/>
    <mergeCell ref="W50:X50"/>
    <mergeCell ref="W51:X51"/>
    <mergeCell ref="U51:V51"/>
    <mergeCell ref="S52:T52"/>
    <mergeCell ref="U52:V52"/>
    <mergeCell ref="S69:T69"/>
    <mergeCell ref="U69:V69"/>
    <mergeCell ref="S49:T49"/>
    <mergeCell ref="S91:T91"/>
    <mergeCell ref="U91:V91"/>
    <mergeCell ref="W29:X29"/>
    <mergeCell ref="W30:X30"/>
    <mergeCell ref="W31:X31"/>
    <mergeCell ref="U28:V28"/>
    <mergeCell ref="S70:T70"/>
    <mergeCell ref="U72:V72"/>
    <mergeCell ref="S48:T48"/>
    <mergeCell ref="U48:V48"/>
    <mergeCell ref="S132:T132"/>
    <mergeCell ref="U132:V132"/>
    <mergeCell ref="S108:T108"/>
    <mergeCell ref="U108:V108"/>
    <mergeCell ref="S89:T89"/>
    <mergeCell ref="U89:V89"/>
    <mergeCell ref="S90:T90"/>
    <mergeCell ref="U90:V90"/>
    <mergeCell ref="S92:T92"/>
    <mergeCell ref="U92:V92"/>
    <mergeCell ref="S110:T110"/>
    <mergeCell ref="U110:V110"/>
    <mergeCell ref="S112:T112"/>
    <mergeCell ref="U112:V112"/>
    <mergeCell ref="S111:T111"/>
    <mergeCell ref="U111:V111"/>
    <mergeCell ref="S130:T130"/>
    <mergeCell ref="U130:V130"/>
    <mergeCell ref="S128:T128"/>
    <mergeCell ref="U128:V128"/>
    <mergeCell ref="S131:T131"/>
    <mergeCell ref="U131:V131"/>
    <mergeCell ref="S129:T129"/>
    <mergeCell ref="U129:V129"/>
    <mergeCell ref="S171:T171"/>
    <mergeCell ref="U171:V171"/>
    <mergeCell ref="S151:T151"/>
    <mergeCell ref="U152:V152"/>
    <mergeCell ref="S109:T109"/>
    <mergeCell ref="U109:V109"/>
    <mergeCell ref="S169:T169"/>
    <mergeCell ref="U169:V169"/>
    <mergeCell ref="S168:T168"/>
    <mergeCell ref="U168:V168"/>
    <mergeCell ref="S148:T148"/>
    <mergeCell ref="U148:V148"/>
    <mergeCell ref="S149:T149"/>
    <mergeCell ref="U149:V149"/>
    <mergeCell ref="S170:T170"/>
    <mergeCell ref="U170:V170"/>
    <mergeCell ref="S150:T150"/>
    <mergeCell ref="U150:V150"/>
    <mergeCell ref="U151:V151"/>
    <mergeCell ref="S152:T152"/>
    <mergeCell ref="S190:T190"/>
    <mergeCell ref="U190:V190"/>
    <mergeCell ref="S189:T189"/>
    <mergeCell ref="U189:V189"/>
    <mergeCell ref="S172:T172"/>
    <mergeCell ref="U172:V172"/>
    <mergeCell ref="S188:T188"/>
    <mergeCell ref="U188:V188"/>
    <mergeCell ref="S192:T192"/>
    <mergeCell ref="U192:V192"/>
    <mergeCell ref="S208:T208"/>
    <mergeCell ref="U208:V208"/>
    <mergeCell ref="S229:T229"/>
    <mergeCell ref="U229:V229"/>
    <mergeCell ref="S231:T231"/>
    <mergeCell ref="U231:V231"/>
    <mergeCell ref="S228:T228"/>
    <mergeCell ref="U228:V228"/>
    <mergeCell ref="S211:T211"/>
    <mergeCell ref="U211:V211"/>
    <mergeCell ref="S230:T230"/>
    <mergeCell ref="U230:V230"/>
    <mergeCell ref="S251:T251"/>
    <mergeCell ref="U251:V251"/>
    <mergeCell ref="S191:T191"/>
    <mergeCell ref="U191:V191"/>
    <mergeCell ref="S212:T212"/>
    <mergeCell ref="U212:V212"/>
    <mergeCell ref="S209:T209"/>
    <mergeCell ref="U209:V209"/>
    <mergeCell ref="S210:T210"/>
    <mergeCell ref="U210:V210"/>
    <mergeCell ref="S252:T252"/>
    <mergeCell ref="U252:V252"/>
    <mergeCell ref="S232:T232"/>
    <mergeCell ref="U232:V232"/>
    <mergeCell ref="S248:T248"/>
    <mergeCell ref="U248:V248"/>
    <mergeCell ref="S249:T249"/>
    <mergeCell ref="U249:V249"/>
    <mergeCell ref="S250:T250"/>
    <mergeCell ref="U250:V250"/>
  </mergeCells>
  <conditionalFormatting sqref="Q12:Q23">
    <cfRule type="cellIs" priority="13" dxfId="63" operator="greaterThan" stopIfTrue="1">
      <formula>15</formula>
    </cfRule>
  </conditionalFormatting>
  <conditionalFormatting sqref="S12:T23 Y12:Y23 B26:E259 D1:F1">
    <cfRule type="cellIs" priority="15" dxfId="62" operator="equal" stopIfTrue="1">
      <formula>0</formula>
    </cfRule>
  </conditionalFormatting>
  <conditionalFormatting sqref="U12:U23">
    <cfRule type="cellIs" priority="16" dxfId="63" operator="notBetween" stopIfTrue="1">
      <formula>S12</formula>
      <formula>T12</formula>
    </cfRule>
    <cfRule type="cellIs" priority="17" dxfId="62" operator="equal" stopIfTrue="1">
      <formula>0</formula>
    </cfRule>
  </conditionalFormatting>
  <conditionalFormatting sqref="V12:V23">
    <cfRule type="cellIs" priority="18" dxfId="63" operator="notBetween" stopIfTrue="1">
      <formula>S12</formula>
      <formula>T12</formula>
    </cfRule>
    <cfRule type="cellIs" priority="19" dxfId="62" operator="equal" stopIfTrue="1">
      <formula>0</formula>
    </cfRule>
  </conditionalFormatting>
  <conditionalFormatting sqref="W12:W23">
    <cfRule type="cellIs" priority="20" dxfId="63" operator="notBetween" stopIfTrue="1">
      <formula>S12</formula>
      <formula>T12</formula>
    </cfRule>
    <cfRule type="cellIs" priority="21" dxfId="62" operator="equal" stopIfTrue="1">
      <formula>0</formula>
    </cfRule>
  </conditionalFormatting>
  <conditionalFormatting sqref="X12:X23">
    <cfRule type="cellIs" priority="22" dxfId="63" operator="notBetween" stopIfTrue="1">
      <formula>S12</formula>
      <formula>T12</formula>
    </cfRule>
    <cfRule type="cellIs" priority="23" dxfId="62" operator="equal" stopIfTrue="1">
      <formula>0</formula>
    </cfRule>
  </conditionalFormatting>
  <hyperlinks>
    <hyperlink ref="K8" location="Instructions!A17" display="For Instructions, click here"/>
  </hyperlinks>
  <printOptions/>
  <pageMargins left="0.7" right="0.7" top="0.75" bottom="0.75" header="0.3" footer="0.3"/>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U36"/>
  <sheetViews>
    <sheetView zoomScale="75" zoomScaleNormal="75" zoomScalePageLayoutView="0" workbookViewId="0" topLeftCell="A1">
      <selection activeCell="O12" sqref="O12"/>
    </sheetView>
  </sheetViews>
  <sheetFormatPr defaultColWidth="9.140625" defaultRowHeight="15"/>
  <cols>
    <col min="1" max="1" width="7.7109375" style="23" customWidth="1"/>
    <col min="2" max="2" width="16.421875" style="23" customWidth="1"/>
    <col min="3" max="3" width="12.8515625" style="23" customWidth="1"/>
    <col min="4" max="4" width="11.7109375" style="23" customWidth="1"/>
    <col min="5" max="5" width="11.57421875" style="23" bestFit="1" customWidth="1"/>
    <col min="6" max="6" width="11.7109375" style="23" customWidth="1"/>
    <col min="7" max="13" width="12.00390625" style="23" customWidth="1"/>
    <col min="14" max="14" width="10.28125" style="23" bestFit="1" customWidth="1"/>
    <col min="15" max="17" width="9.140625" style="23" customWidth="1"/>
    <col min="18" max="18" width="10.421875" style="23" bestFit="1" customWidth="1"/>
    <col min="19" max="19" width="14.28125" style="23" bestFit="1" customWidth="1"/>
    <col min="20" max="20" width="10.00390625" style="23" bestFit="1" customWidth="1"/>
    <col min="21" max="21" width="25.8515625" style="23" customWidth="1"/>
    <col min="22" max="16384" width="9.140625" style="23" customWidth="1"/>
  </cols>
  <sheetData>
    <row r="1" spans="1:5" ht="15.75">
      <c r="A1" s="365" t="s">
        <v>0</v>
      </c>
      <c r="B1" s="365"/>
      <c r="C1" s="375">
        <f>'Cover Sheet'!B8</f>
        <v>0</v>
      </c>
      <c r="D1" s="375" t="s">
        <v>274</v>
      </c>
      <c r="E1" s="375" t="s">
        <v>274</v>
      </c>
    </row>
    <row r="2" spans="1:5" ht="15.75">
      <c r="A2" s="365" t="s">
        <v>66</v>
      </c>
      <c r="B2" s="365"/>
      <c r="C2" s="366"/>
      <c r="D2" s="366"/>
      <c r="E2" s="366"/>
    </row>
    <row r="3" spans="1:5" ht="15.75">
      <c r="A3" s="365" t="s">
        <v>67</v>
      </c>
      <c r="B3" s="365"/>
      <c r="C3" s="370"/>
      <c r="D3" s="370"/>
      <c r="E3" s="370"/>
    </row>
    <row r="4" spans="1:5" ht="15.75">
      <c r="A4" s="365" t="s">
        <v>68</v>
      </c>
      <c r="B4" s="365"/>
      <c r="C4" s="366"/>
      <c r="D4" s="366"/>
      <c r="E4" s="366"/>
    </row>
    <row r="5" spans="1:5" ht="15.75">
      <c r="A5" s="365" t="s">
        <v>239</v>
      </c>
      <c r="B5" s="365"/>
      <c r="C5" s="366"/>
      <c r="D5" s="366"/>
      <c r="E5" s="366"/>
    </row>
    <row r="6" spans="1:9" s="281" customFormat="1" ht="15.75">
      <c r="A6" s="365" t="s">
        <v>275</v>
      </c>
      <c r="B6" s="365"/>
      <c r="C6" s="368">
        <f>'Cover Sheet'!H8</f>
        <v>0</v>
      </c>
      <c r="D6" s="368"/>
      <c r="E6" s="368"/>
      <c r="G6" s="367" t="s">
        <v>252</v>
      </c>
      <c r="H6" s="367"/>
      <c r="I6" s="367"/>
    </row>
    <row r="8" spans="2:13" ht="18.75">
      <c r="B8" s="24" t="s">
        <v>90</v>
      </c>
      <c r="G8" s="139" t="s">
        <v>32</v>
      </c>
      <c r="H8" s="139" t="s">
        <v>32</v>
      </c>
      <c r="I8" s="139" t="s">
        <v>32</v>
      </c>
      <c r="J8" s="139" t="s">
        <v>32</v>
      </c>
      <c r="K8" s="139" t="s">
        <v>32</v>
      </c>
      <c r="L8" s="139" t="s">
        <v>32</v>
      </c>
      <c r="M8" s="139" t="s">
        <v>32</v>
      </c>
    </row>
    <row r="9" spans="7:13" ht="15.75" thickBot="1">
      <c r="G9" s="150"/>
      <c r="H9" s="150"/>
      <c r="I9" s="150"/>
      <c r="J9" s="150"/>
      <c r="K9" s="150"/>
      <c r="L9" s="150"/>
      <c r="M9" s="150"/>
    </row>
    <row r="10" spans="2:21" ht="17.25">
      <c r="B10" s="63"/>
      <c r="C10" s="64"/>
      <c r="D10" s="65" t="s">
        <v>91</v>
      </c>
      <c r="E10" s="65" t="s">
        <v>92</v>
      </c>
      <c r="F10" s="65" t="s">
        <v>93</v>
      </c>
      <c r="G10" s="372" t="s">
        <v>70</v>
      </c>
      <c r="H10" s="373"/>
      <c r="I10" s="373"/>
      <c r="J10" s="373"/>
      <c r="K10" s="373"/>
      <c r="L10" s="373"/>
      <c r="M10" s="374"/>
      <c r="N10" s="66"/>
      <c r="O10" s="67" t="s">
        <v>94</v>
      </c>
      <c r="P10" s="68"/>
      <c r="Q10" s="67" t="s">
        <v>95</v>
      </c>
      <c r="R10" s="130" t="s">
        <v>236</v>
      </c>
      <c r="S10" s="28" t="s">
        <v>96</v>
      </c>
      <c r="T10" s="69" t="s">
        <v>107</v>
      </c>
      <c r="U10" s="135"/>
    </row>
    <row r="11" spans="2:21" ht="18.75" thickBot="1">
      <c r="B11" s="70" t="s">
        <v>16</v>
      </c>
      <c r="C11" s="74" t="s">
        <v>18</v>
      </c>
      <c r="D11" s="131" t="s">
        <v>235</v>
      </c>
      <c r="E11" s="131" t="s">
        <v>38</v>
      </c>
      <c r="F11" s="71" t="s">
        <v>234</v>
      </c>
      <c r="G11" s="72" t="s">
        <v>97</v>
      </c>
      <c r="H11" s="73" t="s">
        <v>98</v>
      </c>
      <c r="I11" s="73" t="s">
        <v>99</v>
      </c>
      <c r="J11" s="73" t="s">
        <v>100</v>
      </c>
      <c r="K11" s="73" t="s">
        <v>101</v>
      </c>
      <c r="L11" s="73" t="s">
        <v>102</v>
      </c>
      <c r="M11" s="74" t="s">
        <v>103</v>
      </c>
      <c r="N11" s="75"/>
      <c r="O11" s="74" t="s">
        <v>37</v>
      </c>
      <c r="P11" s="76"/>
      <c r="Q11" s="77" t="s">
        <v>104</v>
      </c>
      <c r="R11" s="71"/>
      <c r="S11" s="132" t="s">
        <v>39</v>
      </c>
      <c r="T11" s="133" t="s">
        <v>108</v>
      </c>
      <c r="U11" s="371"/>
    </row>
    <row r="12" spans="2:21" ht="15">
      <c r="B12" s="121"/>
      <c r="C12" s="122"/>
      <c r="D12" s="123"/>
      <c r="E12" s="123"/>
      <c r="F12" s="123"/>
      <c r="G12" s="123"/>
      <c r="H12" s="123"/>
      <c r="I12" s="123"/>
      <c r="J12" s="123"/>
      <c r="K12" s="123"/>
      <c r="L12" s="123"/>
      <c r="M12" s="123"/>
      <c r="N12" s="125"/>
      <c r="O12" s="126" t="str">
        <f>IF(ISERROR(STDEV(G12:M12))," ",(STDEV(G12:M12)))</f>
        <v> </v>
      </c>
      <c r="P12" s="127"/>
      <c r="Q12" s="128">
        <v>3.143</v>
      </c>
      <c r="R12" s="126" t="str">
        <f>IF(ISERROR(O12*Q12)," ",(O12*Q12))</f>
        <v> </v>
      </c>
      <c r="S12" s="124"/>
      <c r="T12" s="129" t="str">
        <f>IF(ISERROR(10*R12)," ",(10*R12))</f>
        <v> </v>
      </c>
      <c r="U12" s="371"/>
    </row>
    <row r="13" spans="2:20" ht="15">
      <c r="B13" s="121"/>
      <c r="C13" s="122"/>
      <c r="D13" s="123"/>
      <c r="E13" s="123"/>
      <c r="F13" s="123"/>
      <c r="G13" s="123"/>
      <c r="H13" s="123"/>
      <c r="I13" s="123"/>
      <c r="J13" s="123"/>
      <c r="K13" s="123"/>
      <c r="L13" s="123"/>
      <c r="M13" s="123"/>
      <c r="N13" s="43"/>
      <c r="O13" s="78" t="str">
        <f>IF(ISERROR(STDEV(G13:M13))," ",STDEV(G13:M13))</f>
        <v> </v>
      </c>
      <c r="P13" s="13"/>
      <c r="Q13" s="79">
        <v>3.143</v>
      </c>
      <c r="R13" s="78" t="str">
        <f>IF(ISERROR(O13*Q13)," ",(O13*Q13))</f>
        <v> </v>
      </c>
      <c r="S13" s="124"/>
      <c r="T13" s="129" t="str">
        <f aca="true" t="shared" si="0" ref="T13:T23">IF(ISERROR(10*R13)," ",(10*R13))</f>
        <v> </v>
      </c>
    </row>
    <row r="14" spans="2:20" ht="15">
      <c r="B14" s="121"/>
      <c r="C14" s="122"/>
      <c r="D14" s="123"/>
      <c r="E14" s="123"/>
      <c r="F14" s="123"/>
      <c r="G14" s="123"/>
      <c r="H14" s="123"/>
      <c r="I14" s="123"/>
      <c r="J14" s="123"/>
      <c r="K14" s="123"/>
      <c r="L14" s="123"/>
      <c r="M14" s="123"/>
      <c r="N14" s="45"/>
      <c r="O14" s="78" t="str">
        <f aca="true" t="shared" si="1" ref="O14:O23">IF(ISERROR(STDEV(G14:M14))," ",STDEV(G14:M14))</f>
        <v> </v>
      </c>
      <c r="P14" s="13"/>
      <c r="Q14" s="79">
        <v>3.143</v>
      </c>
      <c r="R14" s="78" t="str">
        <f aca="true" t="shared" si="2" ref="R14:R23">IF(ISERROR(O14*Q14)," ",(O14*Q14))</f>
        <v> </v>
      </c>
      <c r="S14" s="124"/>
      <c r="T14" s="129" t="str">
        <f t="shared" si="0"/>
        <v> </v>
      </c>
    </row>
    <row r="15" spans="2:20" ht="15">
      <c r="B15" s="121"/>
      <c r="C15" s="122"/>
      <c r="D15" s="123"/>
      <c r="E15" s="123"/>
      <c r="F15" s="123"/>
      <c r="G15" s="123"/>
      <c r="H15" s="123"/>
      <c r="I15" s="123"/>
      <c r="J15" s="123"/>
      <c r="K15" s="123"/>
      <c r="L15" s="123"/>
      <c r="M15" s="123"/>
      <c r="N15" s="45"/>
      <c r="O15" s="78" t="str">
        <f t="shared" si="1"/>
        <v> </v>
      </c>
      <c r="P15" s="13"/>
      <c r="Q15" s="79">
        <v>3.143</v>
      </c>
      <c r="R15" s="78" t="str">
        <f t="shared" si="2"/>
        <v> </v>
      </c>
      <c r="S15" s="124"/>
      <c r="T15" s="129" t="str">
        <f t="shared" si="0"/>
        <v> </v>
      </c>
    </row>
    <row r="16" spans="2:20" ht="15">
      <c r="B16" s="121"/>
      <c r="C16" s="122"/>
      <c r="D16" s="123"/>
      <c r="E16" s="123"/>
      <c r="F16" s="123"/>
      <c r="G16" s="123"/>
      <c r="H16" s="123"/>
      <c r="I16" s="123"/>
      <c r="J16" s="123"/>
      <c r="K16" s="123"/>
      <c r="L16" s="123"/>
      <c r="M16" s="123"/>
      <c r="N16" s="43"/>
      <c r="O16" s="78" t="str">
        <f t="shared" si="1"/>
        <v> </v>
      </c>
      <c r="P16" s="13"/>
      <c r="Q16" s="79">
        <v>3.143</v>
      </c>
      <c r="R16" s="78" t="str">
        <f t="shared" si="2"/>
        <v> </v>
      </c>
      <c r="S16" s="124"/>
      <c r="T16" s="129" t="str">
        <f t="shared" si="0"/>
        <v> </v>
      </c>
    </row>
    <row r="17" spans="2:20" ht="15">
      <c r="B17" s="121"/>
      <c r="C17" s="122"/>
      <c r="D17" s="123"/>
      <c r="E17" s="123"/>
      <c r="F17" s="123"/>
      <c r="G17" s="123"/>
      <c r="H17" s="123"/>
      <c r="I17" s="123"/>
      <c r="J17" s="123"/>
      <c r="K17" s="123"/>
      <c r="L17" s="123"/>
      <c r="M17" s="123"/>
      <c r="N17" s="43"/>
      <c r="O17" s="78" t="str">
        <f t="shared" si="1"/>
        <v> </v>
      </c>
      <c r="P17" s="13"/>
      <c r="Q17" s="79">
        <v>3.143</v>
      </c>
      <c r="R17" s="78" t="str">
        <f t="shared" si="2"/>
        <v> </v>
      </c>
      <c r="S17" s="124"/>
      <c r="T17" s="129" t="str">
        <f t="shared" si="0"/>
        <v> </v>
      </c>
    </row>
    <row r="18" spans="2:20" ht="15">
      <c r="B18" s="121"/>
      <c r="C18" s="122"/>
      <c r="D18" s="123"/>
      <c r="E18" s="123"/>
      <c r="F18" s="123"/>
      <c r="G18" s="123"/>
      <c r="H18" s="123"/>
      <c r="I18" s="123"/>
      <c r="J18" s="123"/>
      <c r="K18" s="123"/>
      <c r="L18" s="123"/>
      <c r="M18" s="123"/>
      <c r="N18" s="43"/>
      <c r="O18" s="78" t="str">
        <f t="shared" si="1"/>
        <v> </v>
      </c>
      <c r="P18" s="13"/>
      <c r="Q18" s="79">
        <v>3.143</v>
      </c>
      <c r="R18" s="78" t="str">
        <f t="shared" si="2"/>
        <v> </v>
      </c>
      <c r="S18" s="124"/>
      <c r="T18" s="129" t="str">
        <f t="shared" si="0"/>
        <v> </v>
      </c>
    </row>
    <row r="19" spans="2:20" ht="15">
      <c r="B19" s="121"/>
      <c r="C19" s="122"/>
      <c r="D19" s="123"/>
      <c r="E19" s="123"/>
      <c r="F19" s="123"/>
      <c r="G19" s="123"/>
      <c r="H19" s="123"/>
      <c r="I19" s="123"/>
      <c r="J19" s="123"/>
      <c r="K19" s="123"/>
      <c r="L19" s="123"/>
      <c r="M19" s="123"/>
      <c r="N19" s="46"/>
      <c r="O19" s="78" t="str">
        <f t="shared" si="1"/>
        <v> </v>
      </c>
      <c r="P19" s="13"/>
      <c r="Q19" s="79">
        <v>3.143</v>
      </c>
      <c r="R19" s="78" t="str">
        <f t="shared" si="2"/>
        <v> </v>
      </c>
      <c r="S19" s="124"/>
      <c r="T19" s="129" t="str">
        <f t="shared" si="0"/>
        <v> </v>
      </c>
    </row>
    <row r="20" spans="2:20" ht="15">
      <c r="B20" s="121"/>
      <c r="C20" s="122"/>
      <c r="D20" s="123"/>
      <c r="E20" s="123"/>
      <c r="F20" s="123"/>
      <c r="G20" s="123"/>
      <c r="H20" s="123"/>
      <c r="I20" s="123"/>
      <c r="J20" s="123"/>
      <c r="K20" s="123"/>
      <c r="L20" s="123"/>
      <c r="M20" s="123"/>
      <c r="N20" s="43"/>
      <c r="O20" s="78" t="str">
        <f t="shared" si="1"/>
        <v> </v>
      </c>
      <c r="P20" s="13"/>
      <c r="Q20" s="79">
        <v>3.143</v>
      </c>
      <c r="R20" s="78" t="str">
        <f t="shared" si="2"/>
        <v> </v>
      </c>
      <c r="S20" s="124"/>
      <c r="T20" s="129" t="str">
        <f t="shared" si="0"/>
        <v> </v>
      </c>
    </row>
    <row r="21" spans="2:20" ht="15">
      <c r="B21" s="121"/>
      <c r="C21" s="122"/>
      <c r="D21" s="123"/>
      <c r="E21" s="123"/>
      <c r="F21" s="123"/>
      <c r="G21" s="123"/>
      <c r="H21" s="123"/>
      <c r="I21" s="123"/>
      <c r="J21" s="123"/>
      <c r="K21" s="123"/>
      <c r="L21" s="123"/>
      <c r="M21" s="123"/>
      <c r="N21" s="43"/>
      <c r="O21" s="78" t="str">
        <f t="shared" si="1"/>
        <v> </v>
      </c>
      <c r="P21" s="13"/>
      <c r="Q21" s="79">
        <v>3.143</v>
      </c>
      <c r="R21" s="78" t="str">
        <f t="shared" si="2"/>
        <v> </v>
      </c>
      <c r="S21" s="124"/>
      <c r="T21" s="129" t="str">
        <f t="shared" si="0"/>
        <v> </v>
      </c>
    </row>
    <row r="22" spans="2:20" ht="15">
      <c r="B22" s="121"/>
      <c r="C22" s="122"/>
      <c r="D22" s="123"/>
      <c r="E22" s="123"/>
      <c r="F22" s="123"/>
      <c r="G22" s="123"/>
      <c r="H22" s="123"/>
      <c r="I22" s="123"/>
      <c r="J22" s="123"/>
      <c r="K22" s="123"/>
      <c r="L22" s="123"/>
      <c r="M22" s="123"/>
      <c r="N22" s="45"/>
      <c r="O22" s="78" t="str">
        <f t="shared" si="1"/>
        <v> </v>
      </c>
      <c r="P22" s="13"/>
      <c r="Q22" s="79">
        <v>3.143</v>
      </c>
      <c r="R22" s="78" t="str">
        <f t="shared" si="2"/>
        <v> </v>
      </c>
      <c r="S22" s="124"/>
      <c r="T22" s="129" t="str">
        <f t="shared" si="0"/>
        <v> </v>
      </c>
    </row>
    <row r="23" spans="2:20" ht="15.75" thickBot="1">
      <c r="B23" s="121"/>
      <c r="C23" s="122"/>
      <c r="D23" s="123"/>
      <c r="E23" s="123"/>
      <c r="F23" s="123"/>
      <c r="G23" s="123"/>
      <c r="H23" s="123"/>
      <c r="I23" s="123"/>
      <c r="J23" s="123"/>
      <c r="K23" s="123"/>
      <c r="L23" s="123"/>
      <c r="M23" s="123"/>
      <c r="N23" s="47"/>
      <c r="O23" s="80" t="str">
        <f t="shared" si="1"/>
        <v> </v>
      </c>
      <c r="P23" s="19"/>
      <c r="Q23" s="81">
        <v>3.143</v>
      </c>
      <c r="R23" s="80" t="str">
        <f t="shared" si="2"/>
        <v> </v>
      </c>
      <c r="S23" s="124"/>
      <c r="T23" s="48" t="str">
        <f t="shared" si="0"/>
        <v> </v>
      </c>
    </row>
    <row r="25" spans="1:19" ht="15">
      <c r="A25" s="140"/>
      <c r="B25" s="140"/>
      <c r="C25" s="140"/>
      <c r="D25" s="140"/>
      <c r="E25" s="358"/>
      <c r="F25" s="358"/>
      <c r="G25" s="140"/>
      <c r="H25" s="60"/>
      <c r="I25" s="60"/>
      <c r="S25" s="135"/>
    </row>
    <row r="26" spans="1:9" ht="15">
      <c r="A26" s="140"/>
      <c r="B26" s="140"/>
      <c r="C26" s="141"/>
      <c r="D26" s="140"/>
      <c r="E26" s="358"/>
      <c r="F26" s="358"/>
      <c r="G26" s="140"/>
      <c r="H26" s="60"/>
      <c r="I26" s="60"/>
    </row>
    <row r="27" spans="1:9" ht="15">
      <c r="A27" s="140"/>
      <c r="B27" s="140"/>
      <c r="C27" s="141"/>
      <c r="D27" s="140"/>
      <c r="E27" s="358"/>
      <c r="F27" s="358"/>
      <c r="G27" s="140"/>
      <c r="H27" s="137"/>
      <c r="I27" s="60"/>
    </row>
    <row r="28" spans="1:9" ht="15">
      <c r="A28" s="140"/>
      <c r="B28" s="140"/>
      <c r="C28" s="141"/>
      <c r="D28" s="140"/>
      <c r="E28" s="358"/>
      <c r="F28" s="358"/>
      <c r="G28" s="140"/>
      <c r="H28" s="60"/>
      <c r="I28" s="60"/>
    </row>
    <row r="29" spans="1:13" ht="15.75">
      <c r="A29" s="140"/>
      <c r="B29" s="140"/>
      <c r="C29" s="141"/>
      <c r="D29" s="140"/>
      <c r="E29" s="358"/>
      <c r="F29" s="358"/>
      <c r="G29" s="140"/>
      <c r="H29" s="60"/>
      <c r="I29" s="60"/>
      <c r="M29" s="134" t="s">
        <v>41</v>
      </c>
    </row>
    <row r="30" spans="1:13" ht="15.75">
      <c r="A30" s="140"/>
      <c r="B30" s="140"/>
      <c r="C30" s="141"/>
      <c r="D30" s="140"/>
      <c r="E30" s="358"/>
      <c r="F30" s="358"/>
      <c r="G30" s="140"/>
      <c r="M30" s="91" t="s">
        <v>40</v>
      </c>
    </row>
    <row r="31" spans="1:13" ht="15.75">
      <c r="A31" s="140"/>
      <c r="B31" s="140"/>
      <c r="C31" s="141"/>
      <c r="D31" s="140"/>
      <c r="E31" s="358"/>
      <c r="F31" s="358"/>
      <c r="G31" s="140"/>
      <c r="M31" s="91" t="s">
        <v>42</v>
      </c>
    </row>
    <row r="32" spans="1:7" ht="15">
      <c r="A32" s="140"/>
      <c r="B32" s="140"/>
      <c r="C32" s="141"/>
      <c r="D32" s="140"/>
      <c r="E32" s="358"/>
      <c r="F32" s="358"/>
      <c r="G32" s="140"/>
    </row>
    <row r="34" spans="3:5" ht="15">
      <c r="C34" s="135"/>
      <c r="D34" s="135"/>
      <c r="E34" s="135"/>
    </row>
    <row r="35" spans="3:5" ht="15">
      <c r="C35" s="135"/>
      <c r="D35" s="135"/>
      <c r="E35" s="135"/>
    </row>
    <row r="36" spans="3:5" ht="15">
      <c r="C36" s="135"/>
      <c r="D36" s="135"/>
      <c r="E36" s="135"/>
    </row>
  </sheetData>
  <sheetProtection password="C601" sheet="1" objects="1" scenarios="1"/>
  <protectedRanges>
    <protectedRange sqref="G9:M9" name="Range6"/>
    <protectedRange sqref="C2:E6" name="Range5"/>
    <protectedRange sqref="C26:F32" name="Range2"/>
    <protectedRange sqref="B12:M23" name="Range1"/>
    <protectedRange sqref="S12:S23" name="Range4"/>
  </protectedRanges>
  <mergeCells count="23">
    <mergeCell ref="E26:F26"/>
    <mergeCell ref="E25:F25"/>
    <mergeCell ref="E32:F32"/>
    <mergeCell ref="E31:F31"/>
    <mergeCell ref="E30:F30"/>
    <mergeCell ref="E29:F29"/>
    <mergeCell ref="E28:F28"/>
    <mergeCell ref="E27:F27"/>
    <mergeCell ref="A4:B4"/>
    <mergeCell ref="C1:E1"/>
    <mergeCell ref="C2:E2"/>
    <mergeCell ref="C3:E3"/>
    <mergeCell ref="C4:E4"/>
    <mergeCell ref="A1:B1"/>
    <mergeCell ref="A2:B2"/>
    <mergeCell ref="A3:B3"/>
    <mergeCell ref="U11:U12"/>
    <mergeCell ref="G10:M10"/>
    <mergeCell ref="C5:E5"/>
    <mergeCell ref="A5:B5"/>
    <mergeCell ref="G6:I6"/>
    <mergeCell ref="A6:B6"/>
    <mergeCell ref="C6:E6"/>
  </mergeCells>
  <conditionalFormatting sqref="S12:S23">
    <cfRule type="cellIs" priority="37" dxfId="63" operator="lessThanOrEqual" stopIfTrue="1">
      <formula>R12</formula>
    </cfRule>
  </conditionalFormatting>
  <conditionalFormatting sqref="R12">
    <cfRule type="cellIs" priority="3" dxfId="63" operator="greaterThan" stopIfTrue="1">
      <formula>$F$12</formula>
    </cfRule>
  </conditionalFormatting>
  <conditionalFormatting sqref="R13">
    <cfRule type="cellIs" priority="6" dxfId="63" operator="greaterThan" stopIfTrue="1">
      <formula>$F$13</formula>
    </cfRule>
  </conditionalFormatting>
  <conditionalFormatting sqref="R23">
    <cfRule type="cellIs" priority="7" dxfId="63" operator="greaterThan" stopIfTrue="1">
      <formula>$F$23</formula>
    </cfRule>
  </conditionalFormatting>
  <conditionalFormatting sqref="R14">
    <cfRule type="cellIs" priority="10" dxfId="63" operator="greaterThan" stopIfTrue="1">
      <formula>$F$14</formula>
    </cfRule>
  </conditionalFormatting>
  <conditionalFormatting sqref="R15">
    <cfRule type="cellIs" priority="13" dxfId="63" operator="greaterThan" stopIfTrue="1">
      <formula>$F$15</formula>
    </cfRule>
  </conditionalFormatting>
  <conditionalFormatting sqref="R16">
    <cfRule type="cellIs" priority="16" dxfId="63" operator="greaterThan" stopIfTrue="1">
      <formula>$F$16</formula>
    </cfRule>
  </conditionalFormatting>
  <conditionalFormatting sqref="R17">
    <cfRule type="cellIs" priority="19" dxfId="63" operator="greaterThan" stopIfTrue="1">
      <formula>$F$17</formula>
    </cfRule>
  </conditionalFormatting>
  <conditionalFormatting sqref="R18">
    <cfRule type="cellIs" priority="22" dxfId="63" operator="greaterThan" stopIfTrue="1">
      <formula>$F$18</formula>
    </cfRule>
  </conditionalFormatting>
  <conditionalFormatting sqref="R19">
    <cfRule type="cellIs" priority="25" dxfId="63" operator="greaterThan" stopIfTrue="1">
      <formula>$F$19</formula>
    </cfRule>
  </conditionalFormatting>
  <conditionalFormatting sqref="R20">
    <cfRule type="cellIs" priority="28" dxfId="63" operator="greaterThan" stopIfTrue="1">
      <formula>$F$20</formula>
    </cfRule>
  </conditionalFormatting>
  <conditionalFormatting sqref="R21">
    <cfRule type="cellIs" priority="31" dxfId="63" operator="greaterThan" stopIfTrue="1">
      <formula>$F$21</formula>
    </cfRule>
  </conditionalFormatting>
  <conditionalFormatting sqref="R22">
    <cfRule type="cellIs" priority="34" dxfId="63" operator="greaterThan" stopIfTrue="1">
      <formula>$F$22</formula>
    </cfRule>
  </conditionalFormatting>
  <conditionalFormatting sqref="T12:T23">
    <cfRule type="cellIs" priority="74" dxfId="63" operator="lessThan" stopIfTrue="1">
      <formula>F12</formula>
    </cfRule>
  </conditionalFormatting>
  <conditionalFormatting sqref="C1:E1">
    <cfRule type="cellIs" priority="113" dxfId="62" operator="equal" stopIfTrue="1">
      <formula>0</formula>
    </cfRule>
  </conditionalFormatting>
  <hyperlinks>
    <hyperlink ref="G6" location="Instructions!A27" display="For Instructions, click here"/>
  </hyperlinks>
  <printOptions/>
  <pageMargins left="0.7" right="0.7" top="0.75" bottom="0.75" header="0.3" footer="0.3"/>
  <pageSetup horizontalDpi="600" verticalDpi="600" orientation="portrait" r:id="rId2"/>
  <ignoredErrors>
    <ignoredError sqref="O12:O13" formulaRange="1"/>
  </ignoredErrors>
  <drawing r:id="rId1"/>
</worksheet>
</file>

<file path=xl/worksheets/sheet8.xml><?xml version="1.0" encoding="utf-8"?>
<worksheet xmlns="http://schemas.openxmlformats.org/spreadsheetml/2006/main" xmlns:r="http://schemas.openxmlformats.org/officeDocument/2006/relationships">
  <dimension ref="B2:W48"/>
  <sheetViews>
    <sheetView zoomScale="75" zoomScaleNormal="75" zoomScalePageLayoutView="0" workbookViewId="0" topLeftCell="A1">
      <selection activeCell="Q32" sqref="Q32"/>
    </sheetView>
  </sheetViews>
  <sheetFormatPr defaultColWidth="9.140625" defaultRowHeight="15"/>
  <cols>
    <col min="1" max="1" width="3.421875" style="23" customWidth="1"/>
    <col min="2" max="4" width="9.140625" style="23" customWidth="1"/>
    <col min="5" max="7" width="9.8515625" style="23" bestFit="1" customWidth="1"/>
    <col min="8" max="8" width="11.421875" style="23" customWidth="1"/>
    <col min="9" max="9" width="9.140625" style="23" customWidth="1"/>
    <col min="10" max="10" width="8.7109375" style="23" bestFit="1" customWidth="1"/>
    <col min="11" max="16384" width="9.140625" style="23" customWidth="1"/>
  </cols>
  <sheetData>
    <row r="1" ht="15.75" thickBot="1"/>
    <row r="2" spans="2:22" ht="15.75">
      <c r="B2" s="376" t="s">
        <v>0</v>
      </c>
      <c r="C2" s="377"/>
      <c r="D2" s="377"/>
      <c r="E2" s="380">
        <f>'Cover Sheet'!$B$8</f>
        <v>0</v>
      </c>
      <c r="F2" s="380"/>
      <c r="G2" s="380"/>
      <c r="H2" s="170"/>
      <c r="I2" s="377" t="s">
        <v>139</v>
      </c>
      <c r="J2" s="377"/>
      <c r="K2" s="377"/>
      <c r="L2" s="393"/>
      <c r="M2" s="393"/>
      <c r="N2" s="393"/>
      <c r="O2" s="171"/>
      <c r="P2" s="171"/>
      <c r="Q2" s="171"/>
      <c r="R2" s="171"/>
      <c r="S2" s="171"/>
      <c r="T2" s="171"/>
      <c r="U2" s="171"/>
      <c r="V2" s="172"/>
    </row>
    <row r="3" spans="2:22" ht="15.75">
      <c r="B3" s="378" t="s">
        <v>66</v>
      </c>
      <c r="C3" s="379"/>
      <c r="D3" s="379"/>
      <c r="E3" s="381"/>
      <c r="F3" s="381"/>
      <c r="G3" s="381"/>
      <c r="H3" s="173"/>
      <c r="I3" s="379" t="s">
        <v>140</v>
      </c>
      <c r="J3" s="379"/>
      <c r="K3" s="379"/>
      <c r="L3" s="394"/>
      <c r="M3" s="394"/>
      <c r="N3" s="394"/>
      <c r="O3" s="60"/>
      <c r="P3" s="60"/>
      <c r="Q3" s="60"/>
      <c r="R3" s="60"/>
      <c r="S3" s="60"/>
      <c r="T3" s="60"/>
      <c r="U3" s="60"/>
      <c r="V3" s="174"/>
    </row>
    <row r="4" spans="2:22" ht="15.75">
      <c r="B4" s="378" t="s">
        <v>13</v>
      </c>
      <c r="C4" s="379"/>
      <c r="D4" s="379"/>
      <c r="E4" s="384"/>
      <c r="F4" s="384"/>
      <c r="G4" s="384"/>
      <c r="H4" s="173"/>
      <c r="I4" s="379" t="s">
        <v>141</v>
      </c>
      <c r="J4" s="379"/>
      <c r="K4" s="379"/>
      <c r="L4" s="381"/>
      <c r="M4" s="381"/>
      <c r="N4" s="381"/>
      <c r="O4" s="60"/>
      <c r="P4" s="175" t="s">
        <v>56</v>
      </c>
      <c r="Q4" s="60"/>
      <c r="R4" s="60"/>
      <c r="S4" s="60"/>
      <c r="T4" s="60"/>
      <c r="U4" s="60"/>
      <c r="V4" s="174"/>
    </row>
    <row r="5" spans="2:22" ht="15.75">
      <c r="B5" s="378" t="s">
        <v>68</v>
      </c>
      <c r="C5" s="379"/>
      <c r="D5" s="379"/>
      <c r="E5" s="381"/>
      <c r="F5" s="381"/>
      <c r="G5" s="381"/>
      <c r="H5" s="173"/>
      <c r="I5" s="379" t="s">
        <v>239</v>
      </c>
      <c r="J5" s="379"/>
      <c r="K5" s="379"/>
      <c r="L5" s="381"/>
      <c r="M5" s="381"/>
      <c r="N5" s="381"/>
      <c r="O5" s="60"/>
      <c r="P5" s="60"/>
      <c r="Q5" s="60"/>
      <c r="R5" s="60"/>
      <c r="S5" s="60"/>
      <c r="T5" s="60"/>
      <c r="U5" s="60"/>
      <c r="V5" s="174"/>
    </row>
    <row r="6" spans="2:22" ht="15.75">
      <c r="B6" s="378" t="s">
        <v>275</v>
      </c>
      <c r="C6" s="379"/>
      <c r="D6" s="379"/>
      <c r="E6" s="391">
        <f>'Cover Sheet'!$H$8</f>
        <v>0</v>
      </c>
      <c r="F6" s="391"/>
      <c r="G6" s="391"/>
      <c r="H6" s="173"/>
      <c r="I6" s="177"/>
      <c r="J6" s="177"/>
      <c r="K6" s="177"/>
      <c r="L6" s="178"/>
      <c r="M6" s="178"/>
      <c r="N6" s="178"/>
      <c r="O6" s="60"/>
      <c r="P6" s="60"/>
      <c r="Q6" s="60"/>
      <c r="R6" s="60"/>
      <c r="S6" s="60"/>
      <c r="T6" s="60"/>
      <c r="U6" s="60"/>
      <c r="V6" s="174"/>
    </row>
    <row r="7" spans="2:22" ht="15.75">
      <c r="B7" s="176"/>
      <c r="C7" s="177"/>
      <c r="D7" s="177"/>
      <c r="E7" s="307"/>
      <c r="F7" s="307"/>
      <c r="G7" s="307"/>
      <c r="H7" s="173"/>
      <c r="I7" s="177"/>
      <c r="J7" s="177"/>
      <c r="K7" s="177"/>
      <c r="L7" s="178"/>
      <c r="M7" s="178"/>
      <c r="N7" s="178"/>
      <c r="O7" s="60"/>
      <c r="P7" s="60"/>
      <c r="Q7" s="60"/>
      <c r="R7" s="60"/>
      <c r="S7" s="60"/>
      <c r="T7" s="60"/>
      <c r="U7" s="60"/>
      <c r="V7" s="174"/>
    </row>
    <row r="8" spans="2:22" ht="15">
      <c r="B8" s="179"/>
      <c r="C8" s="60"/>
      <c r="D8" s="60"/>
      <c r="E8" s="60"/>
      <c r="F8" s="60"/>
      <c r="G8" s="60"/>
      <c r="H8" s="60"/>
      <c r="I8" s="60"/>
      <c r="J8" s="60"/>
      <c r="K8" s="60"/>
      <c r="L8" s="60"/>
      <c r="M8" s="60"/>
      <c r="N8" s="60"/>
      <c r="O8" s="60"/>
      <c r="P8" s="395" t="s">
        <v>252</v>
      </c>
      <c r="Q8" s="395"/>
      <c r="R8" s="395"/>
      <c r="S8" s="60"/>
      <c r="T8" s="60"/>
      <c r="U8" s="60"/>
      <c r="V8" s="174"/>
    </row>
    <row r="9" spans="2:22" ht="15.75" thickBot="1">
      <c r="B9" s="180"/>
      <c r="C9" s="181"/>
      <c r="D9" s="181"/>
      <c r="E9" s="181"/>
      <c r="F9" s="181"/>
      <c r="G9" s="181"/>
      <c r="H9" s="181"/>
      <c r="I9" s="181"/>
      <c r="J9" s="181"/>
      <c r="K9" s="181"/>
      <c r="L9" s="181"/>
      <c r="M9" s="181"/>
      <c r="N9" s="181"/>
      <c r="O9" s="181"/>
      <c r="P9" s="182"/>
      <c r="Q9" s="182"/>
      <c r="R9" s="182"/>
      <c r="S9" s="181"/>
      <c r="T9" s="181"/>
      <c r="U9" s="181"/>
      <c r="V9" s="183"/>
    </row>
    <row r="10" spans="2:22" ht="15.75" thickBot="1">
      <c r="B10" s="60"/>
      <c r="C10" s="60"/>
      <c r="D10" s="60"/>
      <c r="E10" s="60"/>
      <c r="F10" s="60"/>
      <c r="G10" s="60"/>
      <c r="H10" s="60"/>
      <c r="I10" s="60"/>
      <c r="J10" s="60"/>
      <c r="K10" s="60"/>
      <c r="L10" s="60"/>
      <c r="M10" s="60"/>
      <c r="N10" s="60"/>
      <c r="O10" s="60"/>
      <c r="P10" s="184"/>
      <c r="Q10" s="184"/>
      <c r="R10" s="184"/>
      <c r="S10" s="60"/>
      <c r="T10" s="60"/>
      <c r="U10" s="60"/>
      <c r="V10" s="60"/>
    </row>
    <row r="11" spans="2:22" ht="15">
      <c r="B11" s="385" t="s">
        <v>114</v>
      </c>
      <c r="C11" s="386"/>
      <c r="D11" s="386"/>
      <c r="E11" s="387"/>
      <c r="G11" s="185"/>
      <c r="H11" s="386" t="s">
        <v>115</v>
      </c>
      <c r="I11" s="386"/>
      <c r="J11" s="386"/>
      <c r="K11" s="386"/>
      <c r="L11" s="386"/>
      <c r="M11" s="172"/>
      <c r="O11" s="185"/>
      <c r="P11" s="392" t="s">
        <v>273</v>
      </c>
      <c r="Q11" s="392"/>
      <c r="R11" s="392"/>
      <c r="S11" s="392"/>
      <c r="T11" s="392"/>
      <c r="U11" s="392"/>
      <c r="V11" s="172"/>
    </row>
    <row r="12" spans="2:22" ht="15">
      <c r="B12" s="186" t="s">
        <v>113</v>
      </c>
      <c r="C12" s="187"/>
      <c r="D12" s="60"/>
      <c r="E12" s="174"/>
      <c r="G12" s="179"/>
      <c r="H12" s="190" t="s">
        <v>116</v>
      </c>
      <c r="I12" s="95">
        <f>$C$12</f>
        <v>0</v>
      </c>
      <c r="J12" s="60"/>
      <c r="K12" s="60"/>
      <c r="L12" s="60"/>
      <c r="M12" s="174"/>
      <c r="O12" s="179"/>
      <c r="P12" s="60"/>
      <c r="Q12" s="60"/>
      <c r="R12" s="60"/>
      <c r="S12" s="60"/>
      <c r="T12" s="60"/>
      <c r="U12" s="60"/>
      <c r="V12" s="174"/>
    </row>
    <row r="13" spans="2:22" ht="15">
      <c r="B13" s="179"/>
      <c r="C13" s="60"/>
      <c r="D13" s="60"/>
      <c r="E13" s="174"/>
      <c r="G13" s="179"/>
      <c r="H13" s="60"/>
      <c r="I13" s="60"/>
      <c r="J13" s="60"/>
      <c r="K13" s="60"/>
      <c r="L13" s="60"/>
      <c r="M13" s="174"/>
      <c r="O13" s="179"/>
      <c r="P13" s="60"/>
      <c r="Q13" s="60"/>
      <c r="R13" s="60"/>
      <c r="S13" s="60"/>
      <c r="T13" s="60"/>
      <c r="U13" s="60"/>
      <c r="V13" s="174"/>
    </row>
    <row r="14" spans="2:22" ht="17.25">
      <c r="B14" s="188" t="s">
        <v>110</v>
      </c>
      <c r="C14" s="93" t="s">
        <v>111</v>
      </c>
      <c r="D14" s="93" t="s">
        <v>112</v>
      </c>
      <c r="E14" s="174"/>
      <c r="F14" s="60"/>
      <c r="G14" s="179"/>
      <c r="H14" s="55" t="s">
        <v>118</v>
      </c>
      <c r="I14" s="55" t="s">
        <v>119</v>
      </c>
      <c r="J14" s="55" t="s">
        <v>117</v>
      </c>
      <c r="K14" s="55" t="s">
        <v>135</v>
      </c>
      <c r="L14" s="55" t="s">
        <v>136</v>
      </c>
      <c r="M14" s="174"/>
      <c r="O14" s="179"/>
      <c r="P14" s="60"/>
      <c r="Q14" s="60"/>
      <c r="R14" s="60"/>
      <c r="S14" s="60"/>
      <c r="T14" s="60"/>
      <c r="U14" s="60"/>
      <c r="V14" s="174"/>
    </row>
    <row r="15" spans="2:22" ht="15">
      <c r="B15" s="179">
        <v>1</v>
      </c>
      <c r="C15" s="189"/>
      <c r="D15" s="189"/>
      <c r="E15" s="174"/>
      <c r="G15" s="179"/>
      <c r="H15" s="60">
        <f>$C$15</f>
        <v>0</v>
      </c>
      <c r="I15" s="60">
        <f>$D$15</f>
        <v>0</v>
      </c>
      <c r="J15" s="60">
        <f>$C$15*$D$15</f>
        <v>0</v>
      </c>
      <c r="K15" s="60">
        <f>$C$15^2</f>
        <v>0</v>
      </c>
      <c r="L15" s="60">
        <f>$D$15^2</f>
        <v>0</v>
      </c>
      <c r="M15" s="174"/>
      <c r="O15" s="179"/>
      <c r="P15" s="60"/>
      <c r="Q15" s="60"/>
      <c r="R15" s="60"/>
      <c r="S15" s="60"/>
      <c r="T15" s="60"/>
      <c r="U15" s="60"/>
      <c r="V15" s="174"/>
    </row>
    <row r="16" spans="2:23" ht="15">
      <c r="B16" s="179">
        <v>2</v>
      </c>
      <c r="C16" s="189"/>
      <c r="D16" s="189"/>
      <c r="E16" s="174"/>
      <c r="G16" s="179"/>
      <c r="H16" s="60">
        <f>$C$16</f>
        <v>0</v>
      </c>
      <c r="I16" s="60">
        <f>$D$16</f>
        <v>0</v>
      </c>
      <c r="J16" s="60">
        <f>$C$16*$D$16</f>
        <v>0</v>
      </c>
      <c r="K16" s="60">
        <f>$C$16^2</f>
        <v>0</v>
      </c>
      <c r="L16" s="60">
        <f>$D$16^2</f>
        <v>0</v>
      </c>
      <c r="M16" s="174"/>
      <c r="O16" s="179"/>
      <c r="P16" s="60"/>
      <c r="Q16" s="60"/>
      <c r="R16" s="60"/>
      <c r="S16" s="60"/>
      <c r="T16" s="60"/>
      <c r="U16" s="60"/>
      <c r="V16" s="174"/>
      <c r="W16" s="135"/>
    </row>
    <row r="17" spans="2:22" ht="15">
      <c r="B17" s="179">
        <v>3</v>
      </c>
      <c r="C17" s="189"/>
      <c r="D17" s="189"/>
      <c r="E17" s="174"/>
      <c r="G17" s="179"/>
      <c r="H17" s="60">
        <f>$C$17</f>
        <v>0</v>
      </c>
      <c r="I17" s="60">
        <f>$D$17</f>
        <v>0</v>
      </c>
      <c r="J17" s="60">
        <f>$C$17*$D$17</f>
        <v>0</v>
      </c>
      <c r="K17" s="60">
        <f>$C$17^2</f>
        <v>0</v>
      </c>
      <c r="L17" s="60">
        <f>$D$17^2</f>
        <v>0</v>
      </c>
      <c r="M17" s="174"/>
      <c r="O17" s="179"/>
      <c r="P17" s="60"/>
      <c r="Q17" s="60"/>
      <c r="R17" s="60"/>
      <c r="S17" s="60"/>
      <c r="T17" s="60"/>
      <c r="U17" s="60"/>
      <c r="V17" s="174"/>
    </row>
    <row r="18" spans="2:22" ht="15">
      <c r="B18" s="179">
        <v>4</v>
      </c>
      <c r="C18" s="189"/>
      <c r="D18" s="189"/>
      <c r="E18" s="174"/>
      <c r="G18" s="179"/>
      <c r="H18" s="60">
        <f>$C$18</f>
        <v>0</v>
      </c>
      <c r="I18" s="60">
        <f>$D$18</f>
        <v>0</v>
      </c>
      <c r="J18" s="60">
        <f>$C$18*$D$18</f>
        <v>0</v>
      </c>
      <c r="K18" s="60">
        <f>$C$18^2</f>
        <v>0</v>
      </c>
      <c r="L18" s="60">
        <f>$D$18^2</f>
        <v>0</v>
      </c>
      <c r="M18" s="174"/>
      <c r="O18" s="179"/>
      <c r="P18" s="60"/>
      <c r="Q18" s="60"/>
      <c r="R18" s="60"/>
      <c r="S18" s="60"/>
      <c r="T18" s="60"/>
      <c r="U18" s="60"/>
      <c r="V18" s="174"/>
    </row>
    <row r="19" spans="2:22" ht="15">
      <c r="B19" s="179">
        <v>5</v>
      </c>
      <c r="C19" s="189"/>
      <c r="D19" s="189"/>
      <c r="E19" s="174"/>
      <c r="G19" s="179"/>
      <c r="H19" s="60">
        <f>$C$19</f>
        <v>0</v>
      </c>
      <c r="I19" s="60">
        <f>$D$19</f>
        <v>0</v>
      </c>
      <c r="J19" s="60">
        <f>$C$19*$D$19</f>
        <v>0</v>
      </c>
      <c r="K19" s="60">
        <f>$C$19^2</f>
        <v>0</v>
      </c>
      <c r="L19" s="60">
        <f>$D$19^2</f>
        <v>0</v>
      </c>
      <c r="M19" s="174"/>
      <c r="O19" s="179"/>
      <c r="P19" s="60"/>
      <c r="Q19" s="60"/>
      <c r="R19" s="60"/>
      <c r="S19" s="60"/>
      <c r="T19" s="60"/>
      <c r="U19" s="60"/>
      <c r="V19" s="174"/>
    </row>
    <row r="20" spans="2:22" ht="15">
      <c r="B20" s="179">
        <v>6</v>
      </c>
      <c r="C20" s="189"/>
      <c r="D20" s="189"/>
      <c r="E20" s="174"/>
      <c r="G20" s="179"/>
      <c r="H20" s="60">
        <f>$C$20</f>
        <v>0</v>
      </c>
      <c r="I20" s="60">
        <f>$D$20</f>
        <v>0</v>
      </c>
      <c r="J20" s="60">
        <f>$C$20*$D$20</f>
        <v>0</v>
      </c>
      <c r="K20" s="60">
        <f>$C$20^2</f>
        <v>0</v>
      </c>
      <c r="L20" s="60">
        <f>$D$20^2</f>
        <v>0</v>
      </c>
      <c r="M20" s="174"/>
      <c r="O20" s="179"/>
      <c r="P20" s="60"/>
      <c r="Q20" s="60"/>
      <c r="R20" s="60"/>
      <c r="S20" s="60"/>
      <c r="T20" s="60"/>
      <c r="U20" s="60"/>
      <c r="V20" s="174"/>
    </row>
    <row r="21" spans="2:22" ht="15">
      <c r="B21" s="179">
        <v>7</v>
      </c>
      <c r="C21" s="189"/>
      <c r="D21" s="189"/>
      <c r="E21" s="174"/>
      <c r="G21" s="179"/>
      <c r="H21" s="60">
        <f>$C$21</f>
        <v>0</v>
      </c>
      <c r="I21" s="60">
        <f>$D$21</f>
        <v>0</v>
      </c>
      <c r="J21" s="60">
        <f>$C$21*$D$21</f>
        <v>0</v>
      </c>
      <c r="K21" s="60">
        <f>$C$21^2</f>
        <v>0</v>
      </c>
      <c r="L21" s="60">
        <f>$D$21^2</f>
        <v>0</v>
      </c>
      <c r="M21" s="174"/>
      <c r="O21" s="179"/>
      <c r="P21" s="60"/>
      <c r="Q21" s="60"/>
      <c r="R21" s="60"/>
      <c r="S21" s="60"/>
      <c r="T21" s="60"/>
      <c r="U21" s="60"/>
      <c r="V21" s="174"/>
    </row>
    <row r="22" spans="2:22" ht="15">
      <c r="B22" s="179">
        <v>8</v>
      </c>
      <c r="C22" s="189"/>
      <c r="D22" s="189"/>
      <c r="E22" s="174"/>
      <c r="G22" s="179"/>
      <c r="H22" s="60">
        <f>$C$22</f>
        <v>0</v>
      </c>
      <c r="I22" s="60">
        <f>$D$22</f>
        <v>0</v>
      </c>
      <c r="J22" s="60">
        <f>$C$22*$D$22</f>
        <v>0</v>
      </c>
      <c r="K22" s="60">
        <f>$C$22^2</f>
        <v>0</v>
      </c>
      <c r="L22" s="60">
        <f>$D$22^2</f>
        <v>0</v>
      </c>
      <c r="M22" s="174"/>
      <c r="O22" s="179"/>
      <c r="P22" s="60"/>
      <c r="Q22" s="60"/>
      <c r="R22" s="60"/>
      <c r="S22" s="60"/>
      <c r="T22" s="60"/>
      <c r="U22" s="60"/>
      <c r="V22" s="174"/>
    </row>
    <row r="23" spans="2:22" ht="15">
      <c r="B23" s="179">
        <v>9</v>
      </c>
      <c r="C23" s="189"/>
      <c r="D23" s="189"/>
      <c r="E23" s="174"/>
      <c r="G23" s="179"/>
      <c r="H23" s="60">
        <f>$C$23</f>
        <v>0</v>
      </c>
      <c r="I23" s="60">
        <f>$D$23</f>
        <v>0</v>
      </c>
      <c r="J23" s="60">
        <f>$C$23*$D$23</f>
        <v>0</v>
      </c>
      <c r="K23" s="60">
        <f>$C$23^2</f>
        <v>0</v>
      </c>
      <c r="L23" s="60">
        <f>$D$23^2</f>
        <v>0</v>
      </c>
      <c r="M23" s="174"/>
      <c r="O23" s="179"/>
      <c r="P23" s="60"/>
      <c r="Q23" s="60"/>
      <c r="R23" s="60"/>
      <c r="S23" s="60"/>
      <c r="T23" s="60"/>
      <c r="U23" s="60"/>
      <c r="V23" s="174"/>
    </row>
    <row r="24" spans="2:22" ht="15">
      <c r="B24" s="179">
        <v>10</v>
      </c>
      <c r="C24" s="189"/>
      <c r="D24" s="189"/>
      <c r="E24" s="174"/>
      <c r="G24" s="179"/>
      <c r="H24" s="60">
        <f>$C$24</f>
        <v>0</v>
      </c>
      <c r="I24" s="60">
        <f>$D$24</f>
        <v>0</v>
      </c>
      <c r="J24" s="60">
        <f>$C$24*$D$24</f>
        <v>0</v>
      </c>
      <c r="K24" s="60">
        <f>$C$24^2</f>
        <v>0</v>
      </c>
      <c r="L24" s="60">
        <f>$D$24^2</f>
        <v>0</v>
      </c>
      <c r="M24" s="174"/>
      <c r="O24" s="179"/>
      <c r="P24" s="60"/>
      <c r="Q24" s="60"/>
      <c r="R24" s="60"/>
      <c r="S24" s="60"/>
      <c r="T24" s="60"/>
      <c r="U24" s="60"/>
      <c r="V24" s="174"/>
    </row>
    <row r="25" spans="2:22" ht="15">
      <c r="B25" s="179"/>
      <c r="C25" s="60"/>
      <c r="D25" s="60"/>
      <c r="E25" s="174"/>
      <c r="G25" s="191" t="s">
        <v>120</v>
      </c>
      <c r="H25" s="192">
        <f>SUM(H15:H24)</f>
        <v>0</v>
      </c>
      <c r="I25" s="192">
        <f>SUM(I15:I24)</f>
        <v>0</v>
      </c>
      <c r="J25" s="192">
        <f>SUM(J15:J24)</f>
        <v>0</v>
      </c>
      <c r="K25" s="192">
        <f>SUM(K15:K24)</f>
        <v>0</v>
      </c>
      <c r="L25" s="192">
        <f>SUM(L15:L24)</f>
        <v>0</v>
      </c>
      <c r="M25" s="174"/>
      <c r="O25" s="179"/>
      <c r="P25" s="60"/>
      <c r="Q25" s="60"/>
      <c r="R25" s="60"/>
      <c r="S25" s="60"/>
      <c r="T25" s="60"/>
      <c r="U25" s="60"/>
      <c r="V25" s="174"/>
    </row>
    <row r="26" spans="2:22" ht="15.75" thickBot="1">
      <c r="B26" s="180"/>
      <c r="C26" s="181"/>
      <c r="D26" s="181"/>
      <c r="E26" s="183"/>
      <c r="G26" s="179"/>
      <c r="H26" s="60"/>
      <c r="I26" s="60"/>
      <c r="J26" s="60"/>
      <c r="K26" s="60"/>
      <c r="L26" s="60"/>
      <c r="M26" s="174"/>
      <c r="O26" s="179"/>
      <c r="P26" s="60"/>
      <c r="Q26" s="60"/>
      <c r="R26" s="60"/>
      <c r="S26" s="60"/>
      <c r="T26" s="60"/>
      <c r="U26" s="60"/>
      <c r="V26" s="174"/>
    </row>
    <row r="27" spans="6:22" ht="15.75" thickBot="1">
      <c r="F27" s="135"/>
      <c r="G27" s="191" t="s">
        <v>248</v>
      </c>
      <c r="H27" s="193" t="e">
        <f>(($I$25*$K$25)-($H$25*$J$25))/(($C$12*$K$25)-($H$25^2))</f>
        <v>#DIV/0!</v>
      </c>
      <c r="I27" s="60"/>
      <c r="J27" s="60"/>
      <c r="K27" s="60"/>
      <c r="L27" s="60"/>
      <c r="M27" s="174"/>
      <c r="O27" s="180"/>
      <c r="P27" s="181"/>
      <c r="Q27" s="181"/>
      <c r="R27" s="181"/>
      <c r="S27" s="181"/>
      <c r="T27" s="181"/>
      <c r="U27" s="181"/>
      <c r="V27" s="183"/>
    </row>
    <row r="28" spans="7:13" ht="15">
      <c r="G28" s="191" t="s">
        <v>121</v>
      </c>
      <c r="H28" s="193" t="e">
        <f>(($C$12*$J$25)-($H$25*$I$25))/(($C$12*$K$25)-($H$25^2))</f>
        <v>#DIV/0!</v>
      </c>
      <c r="I28" s="60"/>
      <c r="J28" s="60"/>
      <c r="K28" s="60"/>
      <c r="L28" s="60"/>
      <c r="M28" s="174"/>
    </row>
    <row r="29" spans="4:13" ht="17.25">
      <c r="D29" s="60"/>
      <c r="G29" s="191" t="s">
        <v>137</v>
      </c>
      <c r="H29" s="194" t="e">
        <f>RSQ(D15:D24,C15:C24)</f>
        <v>#DIV/0!</v>
      </c>
      <c r="I29" s="60"/>
      <c r="J29" s="60"/>
      <c r="K29" s="60"/>
      <c r="L29" s="60"/>
      <c r="M29" s="174"/>
    </row>
    <row r="30" spans="4:13" ht="15">
      <c r="D30" s="60"/>
      <c r="G30" s="179" t="s">
        <v>178</v>
      </c>
      <c r="H30" s="60"/>
      <c r="I30" s="60"/>
      <c r="J30" s="60"/>
      <c r="K30" s="60"/>
      <c r="L30" s="60"/>
      <c r="M30" s="174"/>
    </row>
    <row r="31" spans="7:13" ht="15">
      <c r="G31" s="179"/>
      <c r="H31" s="296" t="s">
        <v>122</v>
      </c>
      <c r="I31" s="296" t="s">
        <v>123</v>
      </c>
      <c r="J31" s="296" t="s">
        <v>124</v>
      </c>
      <c r="K31" s="296" t="s">
        <v>125</v>
      </c>
      <c r="L31" s="296" t="s">
        <v>126</v>
      </c>
      <c r="M31" s="174"/>
    </row>
    <row r="32" spans="7:13" ht="15">
      <c r="G32" s="179"/>
      <c r="H32" s="296" t="s">
        <v>122</v>
      </c>
      <c r="I32" s="295" t="s">
        <v>123</v>
      </c>
      <c r="J32" s="297" t="e">
        <f>ROUND(H28,4)&amp;" x"</f>
        <v>#DIV/0!</v>
      </c>
      <c r="K32" s="295" t="s">
        <v>125</v>
      </c>
      <c r="L32" s="298" t="e">
        <f>$H$27</f>
        <v>#DIV/0!</v>
      </c>
      <c r="M32" s="174"/>
    </row>
    <row r="33" spans="7:13" ht="18" thickBot="1">
      <c r="G33" s="180"/>
      <c r="H33" s="299" t="s">
        <v>138</v>
      </c>
      <c r="I33" s="300" t="s">
        <v>123</v>
      </c>
      <c r="J33" s="301" t="e">
        <f>$H$29</f>
        <v>#DIV/0!</v>
      </c>
      <c r="K33" s="302"/>
      <c r="L33" s="302"/>
      <c r="M33" s="183"/>
    </row>
    <row r="34" spans="7:13" ht="15.75" thickBot="1">
      <c r="G34" s="60"/>
      <c r="H34" s="52"/>
      <c r="I34" s="60"/>
      <c r="J34" s="97"/>
      <c r="K34" s="60"/>
      <c r="L34" s="60"/>
      <c r="M34" s="60"/>
    </row>
    <row r="35" spans="2:14" ht="15">
      <c r="B35" s="185"/>
      <c r="C35" s="171"/>
      <c r="D35" s="171"/>
      <c r="E35" s="171"/>
      <c r="F35" s="171"/>
      <c r="G35" s="172"/>
      <c r="H35" s="52"/>
      <c r="I35" s="185"/>
      <c r="J35" s="200"/>
      <c r="K35" s="171"/>
      <c r="L35" s="171"/>
      <c r="M35" s="171"/>
      <c r="N35" s="172"/>
    </row>
    <row r="36" spans="2:14" ht="15">
      <c r="B36" s="388" t="s">
        <v>271</v>
      </c>
      <c r="C36" s="389"/>
      <c r="D36" s="389"/>
      <c r="E36" s="389"/>
      <c r="F36" s="389"/>
      <c r="G36" s="390"/>
      <c r="I36" s="388" t="s">
        <v>272</v>
      </c>
      <c r="J36" s="389"/>
      <c r="K36" s="389"/>
      <c r="L36" s="389"/>
      <c r="M36" s="389"/>
      <c r="N36" s="390"/>
    </row>
    <row r="37" spans="2:14" ht="15">
      <c r="B37" s="179"/>
      <c r="C37" s="60"/>
      <c r="D37" s="60"/>
      <c r="E37" s="60"/>
      <c r="F37" s="60"/>
      <c r="G37" s="174"/>
      <c r="I37" s="201"/>
      <c r="J37" s="202"/>
      <c r="K37" s="202"/>
      <c r="L37" s="202"/>
      <c r="M37" s="60"/>
      <c r="N37" s="174"/>
    </row>
    <row r="38" spans="2:14" ht="15">
      <c r="B38" s="179" t="s">
        <v>127</v>
      </c>
      <c r="C38" s="60"/>
      <c r="D38" s="60"/>
      <c r="E38" s="60"/>
      <c r="F38" s="60"/>
      <c r="G38" s="174"/>
      <c r="I38" s="179" t="s">
        <v>127</v>
      </c>
      <c r="J38" s="60"/>
      <c r="K38" s="60"/>
      <c r="L38" s="60"/>
      <c r="M38" s="60"/>
      <c r="N38" s="174"/>
    </row>
    <row r="39" spans="2:14" ht="15">
      <c r="B39" s="382" t="s">
        <v>128</v>
      </c>
      <c r="C39" s="383"/>
      <c r="D39" s="187"/>
      <c r="E39" s="60"/>
      <c r="F39" s="60"/>
      <c r="G39" s="174"/>
      <c r="I39" s="382" t="s">
        <v>128</v>
      </c>
      <c r="J39" s="383"/>
      <c r="K39" s="187"/>
      <c r="L39" s="60"/>
      <c r="M39" s="60"/>
      <c r="N39" s="174"/>
    </row>
    <row r="40" spans="2:14" ht="15">
      <c r="B40" s="179"/>
      <c r="C40" s="60"/>
      <c r="D40" s="60"/>
      <c r="E40" s="60"/>
      <c r="F40" s="60"/>
      <c r="G40" s="174"/>
      <c r="I40" s="179"/>
      <c r="J40" s="60"/>
      <c r="K40" s="60"/>
      <c r="L40" s="60"/>
      <c r="M40" s="60"/>
      <c r="N40" s="174"/>
    </row>
    <row r="41" spans="2:14" ht="15">
      <c r="B41" s="191" t="s">
        <v>129</v>
      </c>
      <c r="C41" s="189"/>
      <c r="D41" s="197" t="s">
        <v>132</v>
      </c>
      <c r="E41" s="60"/>
      <c r="F41" s="60"/>
      <c r="G41" s="174"/>
      <c r="I41" s="191" t="s">
        <v>145</v>
      </c>
      <c r="J41" s="189"/>
      <c r="K41" s="197" t="s">
        <v>146</v>
      </c>
      <c r="L41" s="60"/>
      <c r="M41" s="60"/>
      <c r="N41" s="174"/>
    </row>
    <row r="42" spans="2:14" ht="15">
      <c r="B42" s="191" t="s">
        <v>130</v>
      </c>
      <c r="C42" s="60" t="e">
        <f>((C41-H27)/H28)</f>
        <v>#DIV/0!</v>
      </c>
      <c r="D42" s="197" t="s">
        <v>133</v>
      </c>
      <c r="E42" s="60"/>
      <c r="F42" s="60"/>
      <c r="G42" s="198"/>
      <c r="I42" s="191"/>
      <c r="J42" s="60"/>
      <c r="K42" s="197"/>
      <c r="L42" s="60"/>
      <c r="M42" s="60"/>
      <c r="N42" s="174"/>
    </row>
    <row r="43" spans="2:14" ht="15">
      <c r="B43" s="191" t="s">
        <v>131</v>
      </c>
      <c r="C43" s="199" t="e">
        <f>($C$42/$D$39)*100</f>
        <v>#DIV/0!</v>
      </c>
      <c r="D43" s="197" t="s">
        <v>134</v>
      </c>
      <c r="E43" s="60"/>
      <c r="F43" s="60"/>
      <c r="G43" s="174"/>
      <c r="I43" s="191" t="s">
        <v>131</v>
      </c>
      <c r="J43" s="199" t="e">
        <f>($J$41/$K$39)*100</f>
        <v>#DIV/0!</v>
      </c>
      <c r="K43" s="197" t="s">
        <v>134</v>
      </c>
      <c r="L43" s="60"/>
      <c r="M43" s="60"/>
      <c r="N43" s="174"/>
    </row>
    <row r="44" spans="2:14" ht="15.75" thickBot="1">
      <c r="B44" s="180"/>
      <c r="C44" s="181"/>
      <c r="D44" s="181"/>
      <c r="E44" s="181"/>
      <c r="F44" s="181"/>
      <c r="G44" s="183"/>
      <c r="I44" s="180"/>
      <c r="J44" s="181"/>
      <c r="K44" s="181"/>
      <c r="L44" s="181"/>
      <c r="M44" s="181"/>
      <c r="N44" s="183"/>
    </row>
    <row r="45" spans="3:10" ht="15">
      <c r="C45" s="135"/>
      <c r="J45" s="135"/>
    </row>
    <row r="46" spans="3:10" ht="15">
      <c r="C46" s="135"/>
      <c r="J46" s="135"/>
    </row>
    <row r="47" spans="3:10" ht="15">
      <c r="C47" s="135"/>
      <c r="J47" s="135"/>
    </row>
    <row r="48" spans="3:10" ht="15">
      <c r="C48" s="135"/>
      <c r="J48" s="135"/>
    </row>
  </sheetData>
  <sheetProtection password="C601" sheet="1" objects="1" scenarios="1"/>
  <protectedRanges>
    <protectedRange sqref="C15:D19" name="Range2_1"/>
    <protectedRange sqref="K39 J41" name="Range5"/>
    <protectedRange sqref="C12 C20:D24" name="Range2"/>
    <protectedRange sqref="D39 C41 K39 J41" name="Range4"/>
    <protectedRange sqref="E3:G7 L2:N7" name="Range6"/>
  </protectedRanges>
  <mergeCells count="26">
    <mergeCell ref="E6:G6"/>
    <mergeCell ref="P11:U11"/>
    <mergeCell ref="H11:L11"/>
    <mergeCell ref="L2:N2"/>
    <mergeCell ref="L3:N3"/>
    <mergeCell ref="L4:N4"/>
    <mergeCell ref="I2:K2"/>
    <mergeCell ref="I3:K3"/>
    <mergeCell ref="I4:K4"/>
    <mergeCell ref="P8:R8"/>
    <mergeCell ref="I39:J39"/>
    <mergeCell ref="E4:G4"/>
    <mergeCell ref="B39:C39"/>
    <mergeCell ref="L5:N5"/>
    <mergeCell ref="E5:G5"/>
    <mergeCell ref="I5:K5"/>
    <mergeCell ref="B11:E11"/>
    <mergeCell ref="B36:G36"/>
    <mergeCell ref="I36:N36"/>
    <mergeCell ref="B6:D6"/>
    <mergeCell ref="B2:D2"/>
    <mergeCell ref="B3:D3"/>
    <mergeCell ref="B4:D4"/>
    <mergeCell ref="B5:D5"/>
    <mergeCell ref="E2:G2"/>
    <mergeCell ref="E3:G3"/>
  </mergeCells>
  <conditionalFormatting sqref="C43 J43">
    <cfRule type="cellIs" priority="1" dxfId="63" operator="notBetween" stopIfTrue="1">
      <formula>70</formula>
      <formula>130</formula>
    </cfRule>
  </conditionalFormatting>
  <conditionalFormatting sqref="E2:G2">
    <cfRule type="cellIs" priority="3" dxfId="62" operator="equal" stopIfTrue="1">
      <formula>0</formula>
    </cfRule>
  </conditionalFormatting>
  <hyperlinks>
    <hyperlink ref="P8" location="Instructions!A37" display="For Instructions, click here"/>
  </hyperlink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B2:W46"/>
  <sheetViews>
    <sheetView zoomScale="75" zoomScaleNormal="75" zoomScalePageLayoutView="0" workbookViewId="0" topLeftCell="A1">
      <selection activeCell="E7" sqref="E7"/>
    </sheetView>
  </sheetViews>
  <sheetFormatPr defaultColWidth="9.140625" defaultRowHeight="15"/>
  <cols>
    <col min="1" max="1" width="3.421875" style="23" customWidth="1"/>
    <col min="2" max="4" width="9.140625" style="23" customWidth="1"/>
    <col min="5" max="7" width="9.8515625" style="23" bestFit="1" customWidth="1"/>
    <col min="8" max="9" width="9.140625" style="23" customWidth="1"/>
    <col min="10" max="10" width="8.7109375" style="23" bestFit="1" customWidth="1"/>
    <col min="11" max="16384" width="9.140625" style="23" customWidth="1"/>
  </cols>
  <sheetData>
    <row r="1" ht="15.75" thickBot="1"/>
    <row r="2" spans="2:23" ht="15.75">
      <c r="B2" s="376" t="s">
        <v>0</v>
      </c>
      <c r="C2" s="377"/>
      <c r="D2" s="377"/>
      <c r="E2" s="380">
        <f>'Cover Sheet'!$B$8</f>
        <v>0</v>
      </c>
      <c r="F2" s="380"/>
      <c r="G2" s="380"/>
      <c r="H2" s="170"/>
      <c r="I2" s="396" t="s">
        <v>139</v>
      </c>
      <c r="J2" s="396"/>
      <c r="K2" s="396"/>
      <c r="L2" s="393"/>
      <c r="M2" s="393"/>
      <c r="N2" s="393"/>
      <c r="O2" s="171"/>
      <c r="P2" s="171"/>
      <c r="Q2" s="171"/>
      <c r="R2" s="171"/>
      <c r="S2" s="171"/>
      <c r="T2" s="171"/>
      <c r="U2" s="171"/>
      <c r="V2" s="171"/>
      <c r="W2" s="172"/>
    </row>
    <row r="3" spans="2:23" ht="15.75">
      <c r="B3" s="378" t="s">
        <v>66</v>
      </c>
      <c r="C3" s="379"/>
      <c r="D3" s="379"/>
      <c r="E3" s="381"/>
      <c r="F3" s="381"/>
      <c r="G3" s="381"/>
      <c r="H3" s="173"/>
      <c r="I3" s="397" t="s">
        <v>140</v>
      </c>
      <c r="J3" s="397"/>
      <c r="K3" s="397"/>
      <c r="L3" s="394"/>
      <c r="M3" s="394"/>
      <c r="N3" s="394"/>
      <c r="O3" s="60"/>
      <c r="P3" s="60"/>
      <c r="Q3" s="60"/>
      <c r="R3" s="60"/>
      <c r="S3" s="60"/>
      <c r="T3" s="60"/>
      <c r="U3" s="60"/>
      <c r="V3" s="60"/>
      <c r="W3" s="174"/>
    </row>
    <row r="4" spans="2:23" ht="15.75">
      <c r="B4" s="378" t="s">
        <v>13</v>
      </c>
      <c r="C4" s="379"/>
      <c r="D4" s="379"/>
      <c r="E4" s="384"/>
      <c r="F4" s="384"/>
      <c r="G4" s="384"/>
      <c r="H4" s="173"/>
      <c r="I4" s="397" t="s">
        <v>141</v>
      </c>
      <c r="J4" s="397"/>
      <c r="K4" s="397"/>
      <c r="L4" s="381"/>
      <c r="M4" s="381"/>
      <c r="N4" s="381"/>
      <c r="O4" s="60"/>
      <c r="P4" s="210" t="s">
        <v>56</v>
      </c>
      <c r="Q4" s="60"/>
      <c r="R4" s="60"/>
      <c r="S4" s="60"/>
      <c r="T4" s="60"/>
      <c r="U4" s="60"/>
      <c r="V4" s="60"/>
      <c r="W4" s="174"/>
    </row>
    <row r="5" spans="2:23" ht="15.75">
      <c r="B5" s="378" t="s">
        <v>68</v>
      </c>
      <c r="C5" s="379"/>
      <c r="D5" s="379"/>
      <c r="E5" s="381"/>
      <c r="F5" s="381"/>
      <c r="G5" s="381"/>
      <c r="H5" s="173"/>
      <c r="I5" s="397" t="s">
        <v>239</v>
      </c>
      <c r="J5" s="397"/>
      <c r="K5" s="397"/>
      <c r="L5" s="381"/>
      <c r="M5" s="381"/>
      <c r="N5" s="381"/>
      <c r="O5" s="60"/>
      <c r="P5" s="60"/>
      <c r="Q5" s="60"/>
      <c r="R5" s="60"/>
      <c r="S5" s="60"/>
      <c r="T5" s="60"/>
      <c r="U5" s="60"/>
      <c r="V5" s="60"/>
      <c r="W5" s="174"/>
    </row>
    <row r="6" spans="2:23" ht="15.75">
      <c r="B6" s="400" t="s">
        <v>275</v>
      </c>
      <c r="C6" s="401"/>
      <c r="D6" s="401"/>
      <c r="E6" s="399">
        <f>'Cover Sheet'!H8</f>
        <v>0</v>
      </c>
      <c r="F6" s="399"/>
      <c r="G6" s="399"/>
      <c r="H6" s="60"/>
      <c r="I6" s="60"/>
      <c r="J6" s="60"/>
      <c r="K6" s="60"/>
      <c r="L6" s="60"/>
      <c r="M6" s="60"/>
      <c r="N6" s="60"/>
      <c r="O6" s="60"/>
      <c r="P6" s="395" t="s">
        <v>252</v>
      </c>
      <c r="Q6" s="395"/>
      <c r="R6" s="395"/>
      <c r="S6" s="60"/>
      <c r="T6" s="60"/>
      <c r="U6" s="60"/>
      <c r="V6" s="60"/>
      <c r="W6" s="174"/>
    </row>
    <row r="7" spans="2:23" ht="15">
      <c r="B7" s="179"/>
      <c r="C7" s="60"/>
      <c r="D7" s="60"/>
      <c r="E7" s="60"/>
      <c r="F7" s="60"/>
      <c r="G7" s="60"/>
      <c r="H7" s="60"/>
      <c r="I7" s="60"/>
      <c r="J7" s="60"/>
      <c r="K7" s="60"/>
      <c r="L7" s="60"/>
      <c r="M7" s="60"/>
      <c r="N7" s="60"/>
      <c r="O7" s="60"/>
      <c r="P7" s="184"/>
      <c r="Q7" s="184"/>
      <c r="R7" s="184"/>
      <c r="S7" s="60"/>
      <c r="T7" s="60"/>
      <c r="U7" s="60"/>
      <c r="V7" s="60"/>
      <c r="W7" s="174"/>
    </row>
    <row r="8" spans="2:23" ht="15">
      <c r="B8" s="179"/>
      <c r="C8" s="60"/>
      <c r="D8" s="60"/>
      <c r="E8" s="60"/>
      <c r="F8" s="60"/>
      <c r="G8" s="60"/>
      <c r="H8" s="60"/>
      <c r="I8" s="60"/>
      <c r="J8" s="60"/>
      <c r="K8" s="60"/>
      <c r="L8" s="60"/>
      <c r="M8" s="60"/>
      <c r="N8" s="60"/>
      <c r="O8" s="60"/>
      <c r="P8" s="184"/>
      <c r="Q8" s="184"/>
      <c r="R8" s="184"/>
      <c r="S8" s="60"/>
      <c r="T8" s="60"/>
      <c r="U8" s="60"/>
      <c r="V8" s="60"/>
      <c r="W8" s="174"/>
    </row>
    <row r="9" spans="2:23" ht="15.75" thickBot="1">
      <c r="B9" s="180"/>
      <c r="C9" s="181"/>
      <c r="D9" s="181"/>
      <c r="E9" s="181"/>
      <c r="F9" s="181"/>
      <c r="G9" s="181"/>
      <c r="H9" s="181"/>
      <c r="I9" s="181"/>
      <c r="J9" s="181"/>
      <c r="K9" s="181"/>
      <c r="L9" s="181"/>
      <c r="M9" s="181"/>
      <c r="N9" s="181"/>
      <c r="O9" s="181"/>
      <c r="P9" s="182"/>
      <c r="Q9" s="182"/>
      <c r="R9" s="182"/>
      <c r="S9" s="181"/>
      <c r="T9" s="181"/>
      <c r="U9" s="181"/>
      <c r="V9" s="181"/>
      <c r="W9" s="183"/>
    </row>
    <row r="10" spans="16:18" ht="15.75" thickBot="1">
      <c r="P10" s="169"/>
      <c r="Q10" s="169"/>
      <c r="R10" s="169"/>
    </row>
    <row r="11" spans="2:23" ht="15">
      <c r="B11" s="385" t="s">
        <v>114</v>
      </c>
      <c r="C11" s="386"/>
      <c r="D11" s="386"/>
      <c r="E11" s="387"/>
      <c r="G11" s="185"/>
      <c r="H11" s="386" t="s">
        <v>115</v>
      </c>
      <c r="I11" s="386"/>
      <c r="J11" s="386"/>
      <c r="K11" s="386"/>
      <c r="L11" s="386"/>
      <c r="M11" s="172"/>
      <c r="O11" s="185"/>
      <c r="P11" s="392" t="s">
        <v>273</v>
      </c>
      <c r="Q11" s="392"/>
      <c r="R11" s="392"/>
      <c r="S11" s="392"/>
      <c r="T11" s="392"/>
      <c r="U11" s="392"/>
      <c r="V11" s="212"/>
      <c r="W11" s="60"/>
    </row>
    <row r="12" spans="2:23" ht="15">
      <c r="B12" s="195" t="s">
        <v>113</v>
      </c>
      <c r="C12" s="187"/>
      <c r="D12" s="60"/>
      <c r="E12" s="174"/>
      <c r="G12" s="179"/>
      <c r="H12" s="196" t="s">
        <v>116</v>
      </c>
      <c r="I12" s="95">
        <f>$C$12</f>
        <v>0</v>
      </c>
      <c r="J12" s="60"/>
      <c r="K12" s="60"/>
      <c r="L12" s="60"/>
      <c r="M12" s="174"/>
      <c r="O12" s="179"/>
      <c r="P12" s="60"/>
      <c r="Q12" s="60"/>
      <c r="R12" s="60"/>
      <c r="S12" s="60"/>
      <c r="T12" s="60"/>
      <c r="U12" s="60"/>
      <c r="V12" s="174"/>
      <c r="W12" s="60"/>
    </row>
    <row r="13" spans="2:23" ht="15">
      <c r="B13" s="179"/>
      <c r="C13" s="60"/>
      <c r="D13" s="60"/>
      <c r="E13" s="174"/>
      <c r="G13" s="179"/>
      <c r="H13" s="60"/>
      <c r="I13" s="60"/>
      <c r="J13" s="60"/>
      <c r="K13" s="60"/>
      <c r="L13" s="60"/>
      <c r="M13" s="174"/>
      <c r="O13" s="179"/>
      <c r="P13" s="60"/>
      <c r="Q13" s="60"/>
      <c r="R13" s="60"/>
      <c r="S13" s="60"/>
      <c r="T13" s="60"/>
      <c r="U13" s="60"/>
      <c r="V13" s="174"/>
      <c r="W13" s="60"/>
    </row>
    <row r="14" spans="2:23" ht="17.25">
      <c r="B14" s="188" t="s">
        <v>110</v>
      </c>
      <c r="C14" s="93" t="s">
        <v>111</v>
      </c>
      <c r="D14" s="93" t="s">
        <v>112</v>
      </c>
      <c r="E14" s="174"/>
      <c r="F14" s="60"/>
      <c r="G14" s="179"/>
      <c r="H14" s="55" t="s">
        <v>118</v>
      </c>
      <c r="I14" s="55" t="s">
        <v>119</v>
      </c>
      <c r="J14" s="55" t="s">
        <v>117</v>
      </c>
      <c r="K14" s="55" t="s">
        <v>135</v>
      </c>
      <c r="L14" s="55" t="s">
        <v>136</v>
      </c>
      <c r="M14" s="174"/>
      <c r="O14" s="179"/>
      <c r="P14" s="60"/>
      <c r="Q14" s="60"/>
      <c r="R14" s="60"/>
      <c r="S14" s="60"/>
      <c r="T14" s="60"/>
      <c r="U14" s="60"/>
      <c r="V14" s="174"/>
      <c r="W14" s="60"/>
    </row>
    <row r="15" spans="2:23" ht="15">
      <c r="B15" s="179">
        <v>1</v>
      </c>
      <c r="C15" s="189"/>
      <c r="D15" s="189"/>
      <c r="E15" s="174"/>
      <c r="G15" s="179"/>
      <c r="H15" s="60">
        <f>$C$15</f>
        <v>0</v>
      </c>
      <c r="I15" s="60">
        <f>$D$15</f>
        <v>0</v>
      </c>
      <c r="J15" s="60">
        <f>$C$15*$D$15</f>
        <v>0</v>
      </c>
      <c r="K15" s="60">
        <f>$C$15^2</f>
        <v>0</v>
      </c>
      <c r="L15" s="60">
        <f>$D$15^2</f>
        <v>0</v>
      </c>
      <c r="M15" s="174"/>
      <c r="O15" s="179"/>
      <c r="P15" s="60"/>
      <c r="Q15" s="60"/>
      <c r="R15" s="60"/>
      <c r="S15" s="60"/>
      <c r="T15" s="60"/>
      <c r="U15" s="60"/>
      <c r="V15" s="174"/>
      <c r="W15" s="60"/>
    </row>
    <row r="16" spans="2:23" ht="15">
      <c r="B16" s="179">
        <v>2</v>
      </c>
      <c r="C16" s="189"/>
      <c r="D16" s="189"/>
      <c r="E16" s="174"/>
      <c r="G16" s="179"/>
      <c r="H16" s="60">
        <f>$C$16</f>
        <v>0</v>
      </c>
      <c r="I16" s="60">
        <f>$D$16</f>
        <v>0</v>
      </c>
      <c r="J16" s="60">
        <f>$C$16*$D$16</f>
        <v>0</v>
      </c>
      <c r="K16" s="60">
        <f>$C$16^2</f>
        <v>0</v>
      </c>
      <c r="L16" s="60">
        <f>$D$16^2</f>
        <v>0</v>
      </c>
      <c r="M16" s="174"/>
      <c r="O16" s="179"/>
      <c r="P16" s="60"/>
      <c r="Q16" s="60"/>
      <c r="R16" s="60"/>
      <c r="S16" s="60"/>
      <c r="T16" s="60"/>
      <c r="U16" s="60"/>
      <c r="V16" s="174"/>
      <c r="W16" s="60"/>
    </row>
    <row r="17" spans="2:23" ht="15">
      <c r="B17" s="179">
        <v>3</v>
      </c>
      <c r="C17" s="189"/>
      <c r="D17" s="189"/>
      <c r="E17" s="174"/>
      <c r="G17" s="179"/>
      <c r="H17" s="60">
        <f>$C$17</f>
        <v>0</v>
      </c>
      <c r="I17" s="60">
        <f>$D$17</f>
        <v>0</v>
      </c>
      <c r="J17" s="60">
        <f>$C$17*$D$17</f>
        <v>0</v>
      </c>
      <c r="K17" s="60">
        <f>$C$17^2</f>
        <v>0</v>
      </c>
      <c r="L17" s="60">
        <f>$D$17^2</f>
        <v>0</v>
      </c>
      <c r="M17" s="174"/>
      <c r="O17" s="179"/>
      <c r="P17" s="60"/>
      <c r="Q17" s="60"/>
      <c r="R17" s="60"/>
      <c r="S17" s="60"/>
      <c r="T17" s="60"/>
      <c r="U17" s="60"/>
      <c r="V17" s="174"/>
      <c r="W17" s="60"/>
    </row>
    <row r="18" spans="2:23" ht="15">
      <c r="B18" s="179">
        <v>4</v>
      </c>
      <c r="C18" s="189"/>
      <c r="D18" s="189"/>
      <c r="E18" s="174"/>
      <c r="G18" s="179"/>
      <c r="H18" s="60">
        <f>$C$18</f>
        <v>0</v>
      </c>
      <c r="I18" s="60">
        <f>$D$18</f>
        <v>0</v>
      </c>
      <c r="J18" s="60">
        <f>$C$18*$D$18</f>
        <v>0</v>
      </c>
      <c r="K18" s="60">
        <f>$C$18^2</f>
        <v>0</v>
      </c>
      <c r="L18" s="60">
        <f>$D$18^2</f>
        <v>0</v>
      </c>
      <c r="M18" s="174"/>
      <c r="O18" s="179"/>
      <c r="P18" s="60"/>
      <c r="Q18" s="60"/>
      <c r="R18" s="60"/>
      <c r="S18" s="60"/>
      <c r="T18" s="60"/>
      <c r="U18" s="60"/>
      <c r="V18" s="174"/>
      <c r="W18" s="60"/>
    </row>
    <row r="19" spans="2:23" ht="15">
      <c r="B19" s="179">
        <v>5</v>
      </c>
      <c r="C19" s="189"/>
      <c r="D19" s="189"/>
      <c r="E19" s="174"/>
      <c r="G19" s="179"/>
      <c r="H19" s="60">
        <f>$C$19</f>
        <v>0</v>
      </c>
      <c r="I19" s="60">
        <f>$D$19</f>
        <v>0</v>
      </c>
      <c r="J19" s="60">
        <f>$C$19*$D$19</f>
        <v>0</v>
      </c>
      <c r="K19" s="60">
        <f>$C$19^2</f>
        <v>0</v>
      </c>
      <c r="L19" s="60">
        <f>$D$19^2</f>
        <v>0</v>
      </c>
      <c r="M19" s="174"/>
      <c r="O19" s="179"/>
      <c r="P19" s="60"/>
      <c r="Q19" s="60"/>
      <c r="R19" s="60"/>
      <c r="S19" s="60"/>
      <c r="T19" s="60"/>
      <c r="U19" s="60"/>
      <c r="V19" s="174"/>
      <c r="W19" s="60"/>
    </row>
    <row r="20" spans="2:23" ht="15">
      <c r="B20" s="179">
        <v>6</v>
      </c>
      <c r="C20" s="189"/>
      <c r="D20" s="189"/>
      <c r="E20" s="174"/>
      <c r="G20" s="179"/>
      <c r="H20" s="60">
        <f>$C$20</f>
        <v>0</v>
      </c>
      <c r="I20" s="60">
        <f>$D$20</f>
        <v>0</v>
      </c>
      <c r="J20" s="60">
        <f>$C$20*$D$20</f>
        <v>0</v>
      </c>
      <c r="K20" s="60">
        <f>$C$20^2</f>
        <v>0</v>
      </c>
      <c r="L20" s="60">
        <f>$D$20^2</f>
        <v>0</v>
      </c>
      <c r="M20" s="174"/>
      <c r="O20" s="179"/>
      <c r="P20" s="60"/>
      <c r="Q20" s="60"/>
      <c r="R20" s="60"/>
      <c r="S20" s="60"/>
      <c r="T20" s="60"/>
      <c r="U20" s="60"/>
      <c r="V20" s="174"/>
      <c r="W20" s="60"/>
    </row>
    <row r="21" spans="2:23" ht="15">
      <c r="B21" s="179">
        <v>7</v>
      </c>
      <c r="C21" s="189"/>
      <c r="D21" s="189"/>
      <c r="E21" s="174"/>
      <c r="G21" s="179"/>
      <c r="H21" s="60">
        <f>$C$21</f>
        <v>0</v>
      </c>
      <c r="I21" s="60">
        <f>$D$21</f>
        <v>0</v>
      </c>
      <c r="J21" s="60">
        <f>$C$21*$D$21</f>
        <v>0</v>
      </c>
      <c r="K21" s="60">
        <f>$C$21^2</f>
        <v>0</v>
      </c>
      <c r="L21" s="60">
        <f>$D$21^2</f>
        <v>0</v>
      </c>
      <c r="M21" s="174"/>
      <c r="O21" s="179"/>
      <c r="P21" s="60"/>
      <c r="Q21" s="60"/>
      <c r="R21" s="60"/>
      <c r="S21" s="60"/>
      <c r="T21" s="60"/>
      <c r="U21" s="60"/>
      <c r="V21" s="174"/>
      <c r="W21" s="60"/>
    </row>
    <row r="22" spans="2:23" ht="15">
      <c r="B22" s="179">
        <v>8</v>
      </c>
      <c r="C22" s="189"/>
      <c r="D22" s="189"/>
      <c r="E22" s="174"/>
      <c r="G22" s="179"/>
      <c r="H22" s="60">
        <f>$C$22</f>
        <v>0</v>
      </c>
      <c r="I22" s="60">
        <f>$D$22</f>
        <v>0</v>
      </c>
      <c r="J22" s="60">
        <f>$C$22*$D$22</f>
        <v>0</v>
      </c>
      <c r="K22" s="60">
        <f>$C$22^2</f>
        <v>0</v>
      </c>
      <c r="L22" s="60">
        <f>$D$22^2</f>
        <v>0</v>
      </c>
      <c r="M22" s="174"/>
      <c r="O22" s="179"/>
      <c r="P22" s="60"/>
      <c r="Q22" s="60"/>
      <c r="R22" s="60"/>
      <c r="S22" s="60"/>
      <c r="T22" s="60"/>
      <c r="U22" s="60"/>
      <c r="V22" s="174"/>
      <c r="W22" s="60"/>
    </row>
    <row r="23" spans="2:23" ht="15">
      <c r="B23" s="179">
        <v>9</v>
      </c>
      <c r="C23" s="189"/>
      <c r="D23" s="189"/>
      <c r="E23" s="174"/>
      <c r="G23" s="179"/>
      <c r="H23" s="60">
        <f>$C$23</f>
        <v>0</v>
      </c>
      <c r="I23" s="60">
        <f>$D$23</f>
        <v>0</v>
      </c>
      <c r="J23" s="60">
        <f>$C$23*$D$23</f>
        <v>0</v>
      </c>
      <c r="K23" s="60">
        <f>$C$23^2</f>
        <v>0</v>
      </c>
      <c r="L23" s="60">
        <f>$D$23^2</f>
        <v>0</v>
      </c>
      <c r="M23" s="174"/>
      <c r="O23" s="179"/>
      <c r="P23" s="60"/>
      <c r="Q23" s="60"/>
      <c r="R23" s="60"/>
      <c r="S23" s="60"/>
      <c r="T23" s="60"/>
      <c r="U23" s="60"/>
      <c r="V23" s="174"/>
      <c r="W23" s="60"/>
    </row>
    <row r="24" spans="2:23" ht="15">
      <c r="B24" s="179">
        <v>10</v>
      </c>
      <c r="C24" s="189"/>
      <c r="D24" s="189"/>
      <c r="E24" s="174"/>
      <c r="G24" s="179"/>
      <c r="H24" s="60">
        <f>$C$24</f>
        <v>0</v>
      </c>
      <c r="I24" s="60">
        <f>$D$24</f>
        <v>0</v>
      </c>
      <c r="J24" s="60">
        <f>$C$24*$D$24</f>
        <v>0</v>
      </c>
      <c r="K24" s="60">
        <f>$C$24^2</f>
        <v>0</v>
      </c>
      <c r="L24" s="60">
        <f>$D$24^2</f>
        <v>0</v>
      </c>
      <c r="M24" s="174"/>
      <c r="O24" s="179"/>
      <c r="P24" s="60"/>
      <c r="Q24" s="60"/>
      <c r="R24" s="60"/>
      <c r="S24" s="60"/>
      <c r="T24" s="60"/>
      <c r="U24" s="60"/>
      <c r="V24" s="174"/>
      <c r="W24" s="60"/>
    </row>
    <row r="25" spans="2:23" ht="15.75" thickBot="1">
      <c r="B25" s="180"/>
      <c r="C25" s="181"/>
      <c r="D25" s="181"/>
      <c r="E25" s="183"/>
      <c r="G25" s="191" t="s">
        <v>120</v>
      </c>
      <c r="H25" s="192">
        <f>SUM(H15:H24)</f>
        <v>0</v>
      </c>
      <c r="I25" s="192">
        <f>SUM(I15:I24)</f>
        <v>0</v>
      </c>
      <c r="J25" s="192">
        <f>SUM(J15:J24)</f>
        <v>0</v>
      </c>
      <c r="K25" s="192">
        <f>SUM(K15:K24)</f>
        <v>0</v>
      </c>
      <c r="L25" s="192">
        <f>SUM(L15:L24)</f>
        <v>0</v>
      </c>
      <c r="M25" s="174"/>
      <c r="O25" s="179"/>
      <c r="P25" s="60"/>
      <c r="Q25" s="60"/>
      <c r="R25" s="60"/>
      <c r="S25" s="60"/>
      <c r="T25" s="60"/>
      <c r="U25" s="60"/>
      <c r="V25" s="174"/>
      <c r="W25" s="60"/>
    </row>
    <row r="26" spans="4:23" ht="15">
      <c r="D26" s="60"/>
      <c r="G26" s="179"/>
      <c r="H26" s="60"/>
      <c r="I26" s="60"/>
      <c r="J26" s="60"/>
      <c r="K26" s="60"/>
      <c r="L26" s="60"/>
      <c r="M26" s="174"/>
      <c r="O26" s="179"/>
      <c r="P26" s="60"/>
      <c r="Q26" s="60"/>
      <c r="R26" s="60"/>
      <c r="S26" s="60"/>
      <c r="T26" s="60"/>
      <c r="U26" s="60"/>
      <c r="V26" s="174"/>
      <c r="W26" s="60"/>
    </row>
    <row r="27" spans="4:23" ht="15">
      <c r="D27" s="60"/>
      <c r="F27" s="135"/>
      <c r="G27" s="191" t="s">
        <v>248</v>
      </c>
      <c r="H27" s="193" t="e">
        <f>(($I$25*$K$25)-($H$25*$J$25))/(($C$12*$K$25)-($H$25^2))</f>
        <v>#DIV/0!</v>
      </c>
      <c r="I27" s="60"/>
      <c r="J27" s="60"/>
      <c r="K27" s="60"/>
      <c r="L27" s="60"/>
      <c r="M27" s="174"/>
      <c r="O27" s="179"/>
      <c r="P27" s="60"/>
      <c r="Q27" s="60"/>
      <c r="R27" s="60"/>
      <c r="S27" s="60"/>
      <c r="T27" s="60"/>
      <c r="U27" s="60"/>
      <c r="V27" s="174"/>
      <c r="W27" s="60"/>
    </row>
    <row r="28" spans="7:23" ht="15.75" thickBot="1">
      <c r="G28" s="191" t="s">
        <v>121</v>
      </c>
      <c r="H28" s="193" t="e">
        <f>(($C$12*$J$25)-($H$25*$I$25))/(($C$12*$K$25)-($H$25^2))</f>
        <v>#DIV/0!</v>
      </c>
      <c r="I28" s="60"/>
      <c r="J28" s="60"/>
      <c r="K28" s="60"/>
      <c r="L28" s="60"/>
      <c r="M28" s="174"/>
      <c r="O28" s="180"/>
      <c r="P28" s="181"/>
      <c r="Q28" s="181"/>
      <c r="R28" s="181"/>
      <c r="S28" s="181"/>
      <c r="T28" s="181"/>
      <c r="U28" s="181"/>
      <c r="V28" s="183"/>
      <c r="W28" s="60"/>
    </row>
    <row r="29" spans="7:13" ht="17.25">
      <c r="G29" s="191" t="s">
        <v>137</v>
      </c>
      <c r="H29" s="194" t="e">
        <f>RSQ(D15:D24,C15:C24)</f>
        <v>#DIV/0!</v>
      </c>
      <c r="I29" s="60"/>
      <c r="J29" s="60"/>
      <c r="K29" s="60"/>
      <c r="L29" s="60"/>
      <c r="M29" s="174"/>
    </row>
    <row r="30" spans="7:13" ht="15">
      <c r="G30" s="179" t="s">
        <v>178</v>
      </c>
      <c r="H30" s="60"/>
      <c r="I30" s="60"/>
      <c r="J30" s="60"/>
      <c r="K30" s="60"/>
      <c r="L30" s="60"/>
      <c r="M30" s="174"/>
    </row>
    <row r="31" spans="7:13" ht="15">
      <c r="G31" s="179"/>
      <c r="H31" s="52" t="s">
        <v>122</v>
      </c>
      <c r="I31" s="52" t="s">
        <v>123</v>
      </c>
      <c r="J31" s="52" t="s">
        <v>124</v>
      </c>
      <c r="K31" s="52" t="s">
        <v>125</v>
      </c>
      <c r="L31" s="52" t="s">
        <v>126</v>
      </c>
      <c r="M31" s="174"/>
    </row>
    <row r="32" spans="7:13" ht="15">
      <c r="G32" s="179"/>
      <c r="H32" s="52" t="s">
        <v>122</v>
      </c>
      <c r="I32" s="95" t="s">
        <v>123</v>
      </c>
      <c r="J32" s="116" t="e">
        <f>ROUND(H28,4)&amp;" x"</f>
        <v>#DIV/0!</v>
      </c>
      <c r="K32" s="95" t="s">
        <v>125</v>
      </c>
      <c r="L32" s="96" t="e">
        <f>$H$27</f>
        <v>#DIV/0!</v>
      </c>
      <c r="M32" s="174"/>
    </row>
    <row r="33" spans="7:13" ht="18" thickBot="1">
      <c r="G33" s="180"/>
      <c r="H33" s="73" t="s">
        <v>138</v>
      </c>
      <c r="I33" s="181" t="s">
        <v>123</v>
      </c>
      <c r="J33" s="211" t="e">
        <f>$H$29</f>
        <v>#DIV/0!</v>
      </c>
      <c r="K33" s="181"/>
      <c r="L33" s="181"/>
      <c r="M33" s="183"/>
    </row>
    <row r="34" ht="15.75" thickBot="1"/>
    <row r="35" spans="2:14" ht="15">
      <c r="B35" s="185"/>
      <c r="C35" s="171"/>
      <c r="D35" s="171"/>
      <c r="E35" s="171"/>
      <c r="F35" s="171"/>
      <c r="G35" s="172"/>
      <c r="I35" s="202"/>
      <c r="J35" s="202"/>
      <c r="K35" s="202"/>
      <c r="L35" s="202"/>
      <c r="M35" s="60"/>
      <c r="N35" s="60"/>
    </row>
    <row r="36" spans="2:15" ht="15">
      <c r="B36" s="388" t="s">
        <v>271</v>
      </c>
      <c r="C36" s="389"/>
      <c r="D36" s="389"/>
      <c r="E36" s="389"/>
      <c r="F36" s="389"/>
      <c r="G36" s="390"/>
      <c r="I36" s="389" t="s">
        <v>272</v>
      </c>
      <c r="J36" s="389"/>
      <c r="K36" s="389"/>
      <c r="L36" s="389"/>
      <c r="M36" s="389"/>
      <c r="N36" s="389"/>
      <c r="O36" s="60"/>
    </row>
    <row r="37" spans="2:15" ht="15">
      <c r="B37" s="204"/>
      <c r="C37" s="205"/>
      <c r="D37" s="205"/>
      <c r="E37" s="205"/>
      <c r="F37" s="205"/>
      <c r="G37" s="206"/>
      <c r="I37" s="205"/>
      <c r="J37" s="205"/>
      <c r="K37" s="205"/>
      <c r="L37" s="205"/>
      <c r="M37" s="205"/>
      <c r="N37" s="205"/>
      <c r="O37" s="60"/>
    </row>
    <row r="38" spans="2:15" ht="15">
      <c r="B38" s="398" t="s">
        <v>127</v>
      </c>
      <c r="C38" s="399"/>
      <c r="D38" s="399"/>
      <c r="E38" s="399"/>
      <c r="F38" s="399"/>
      <c r="G38" s="206"/>
      <c r="I38" s="214" t="s">
        <v>127</v>
      </c>
      <c r="J38" s="213"/>
      <c r="K38" s="213"/>
      <c r="L38" s="213"/>
      <c r="M38" s="213"/>
      <c r="N38" s="205"/>
      <c r="O38" s="60"/>
    </row>
    <row r="39" spans="2:15" ht="15">
      <c r="B39" s="382" t="s">
        <v>128</v>
      </c>
      <c r="C39" s="383"/>
      <c r="D39" s="187"/>
      <c r="E39" s="60"/>
      <c r="F39" s="60"/>
      <c r="G39" s="174"/>
      <c r="I39" s="383" t="s">
        <v>128</v>
      </c>
      <c r="J39" s="383"/>
      <c r="K39" s="187"/>
      <c r="L39" s="60"/>
      <c r="M39" s="60"/>
      <c r="N39" s="60"/>
      <c r="O39" s="60"/>
    </row>
    <row r="40" spans="2:15" ht="15">
      <c r="B40" s="179"/>
      <c r="C40" s="60"/>
      <c r="D40" s="60"/>
      <c r="E40" s="60"/>
      <c r="F40" s="60"/>
      <c r="G40" s="174"/>
      <c r="I40" s="60"/>
      <c r="J40" s="60"/>
      <c r="K40" s="60"/>
      <c r="L40" s="60"/>
      <c r="M40" s="60"/>
      <c r="N40" s="60"/>
      <c r="O40" s="60"/>
    </row>
    <row r="41" spans="2:15" ht="15">
      <c r="B41" s="191" t="s">
        <v>129</v>
      </c>
      <c r="C41" s="189"/>
      <c r="D41" s="197" t="s">
        <v>132</v>
      </c>
      <c r="E41" s="60"/>
      <c r="F41" s="60"/>
      <c r="G41" s="174"/>
      <c r="I41" s="94" t="s">
        <v>145</v>
      </c>
      <c r="J41" s="189"/>
      <c r="K41" s="197" t="s">
        <v>146</v>
      </c>
      <c r="L41" s="60"/>
      <c r="M41" s="60"/>
      <c r="N41" s="60"/>
      <c r="O41" s="60"/>
    </row>
    <row r="42" spans="2:15" ht="15">
      <c r="B42" s="191" t="s">
        <v>130</v>
      </c>
      <c r="C42" s="60" t="e">
        <f>((C41-H27)/H28)</f>
        <v>#DIV/0!</v>
      </c>
      <c r="D42" s="197" t="s">
        <v>133</v>
      </c>
      <c r="E42" s="60"/>
      <c r="F42" s="60"/>
      <c r="G42" s="198"/>
      <c r="I42" s="94"/>
      <c r="J42" s="60"/>
      <c r="K42" s="197"/>
      <c r="L42" s="60"/>
      <c r="M42" s="60"/>
      <c r="N42" s="60"/>
      <c r="O42" s="60"/>
    </row>
    <row r="43" spans="2:15" ht="15">
      <c r="B43" s="191" t="s">
        <v>131</v>
      </c>
      <c r="C43" s="199" t="e">
        <f>($C$42/$D$39)*100</f>
        <v>#DIV/0!</v>
      </c>
      <c r="D43" s="197" t="s">
        <v>134</v>
      </c>
      <c r="E43" s="60"/>
      <c r="F43" s="60"/>
      <c r="G43" s="174"/>
      <c r="I43" s="94" t="s">
        <v>131</v>
      </c>
      <c r="J43" s="199" t="e">
        <f>($J$41/$K$39)*100</f>
        <v>#DIV/0!</v>
      </c>
      <c r="K43" s="197" t="s">
        <v>134</v>
      </c>
      <c r="L43" s="60"/>
      <c r="M43" s="60"/>
      <c r="N43" s="60"/>
      <c r="O43" s="60"/>
    </row>
    <row r="44" spans="2:15" ht="15.75" thickBot="1">
      <c r="B44" s="180"/>
      <c r="C44" s="181"/>
      <c r="D44" s="181"/>
      <c r="E44" s="181"/>
      <c r="F44" s="181"/>
      <c r="G44" s="183"/>
      <c r="I44" s="60"/>
      <c r="J44" s="60"/>
      <c r="K44" s="60"/>
      <c r="L44" s="60"/>
      <c r="M44" s="60"/>
      <c r="N44" s="60"/>
      <c r="O44" s="60"/>
    </row>
    <row r="45" spans="2:15" ht="15">
      <c r="B45" s="60"/>
      <c r="C45" s="60"/>
      <c r="D45" s="60"/>
      <c r="E45" s="60"/>
      <c r="F45" s="60"/>
      <c r="G45" s="60"/>
      <c r="I45" s="60"/>
      <c r="J45" s="60"/>
      <c r="K45" s="60"/>
      <c r="L45" s="60"/>
      <c r="M45" s="60"/>
      <c r="N45" s="60"/>
      <c r="O45" s="60"/>
    </row>
    <row r="46" spans="2:15" ht="15">
      <c r="B46" s="60"/>
      <c r="C46" s="60"/>
      <c r="D46" s="60"/>
      <c r="E46" s="60"/>
      <c r="F46" s="60"/>
      <c r="G46" s="60"/>
      <c r="I46" s="60"/>
      <c r="J46" s="60"/>
      <c r="K46" s="60"/>
      <c r="L46" s="60"/>
      <c r="M46" s="60"/>
      <c r="N46" s="60"/>
      <c r="O46" s="60"/>
    </row>
  </sheetData>
  <sheetProtection password="C601" sheet="1" objects="1" scenarios="1"/>
  <protectedRanges>
    <protectedRange sqref="K39 J41" name="Range5_1"/>
    <protectedRange sqref="D39 C41 K39 J41" name="Range4_1"/>
    <protectedRange sqref="C12 C15:D24" name="Range2"/>
    <protectedRange sqref="E3:G5 L2:N5" name="Range6"/>
  </protectedRanges>
  <mergeCells count="27">
    <mergeCell ref="I39:J39"/>
    <mergeCell ref="I5:K5"/>
    <mergeCell ref="E4:G4"/>
    <mergeCell ref="B39:C39"/>
    <mergeCell ref="I4:K4"/>
    <mergeCell ref="B11:E11"/>
    <mergeCell ref="H11:L11"/>
    <mergeCell ref="B38:F38"/>
    <mergeCell ref="B6:D6"/>
    <mergeCell ref="E6:G6"/>
    <mergeCell ref="E5:G5"/>
    <mergeCell ref="L5:N5"/>
    <mergeCell ref="L2:N2"/>
    <mergeCell ref="L3:N3"/>
    <mergeCell ref="L4:N4"/>
    <mergeCell ref="I2:K2"/>
    <mergeCell ref="I3:K3"/>
    <mergeCell ref="P11:U11"/>
    <mergeCell ref="B36:G36"/>
    <mergeCell ref="I36:N36"/>
    <mergeCell ref="B2:D2"/>
    <mergeCell ref="B3:D3"/>
    <mergeCell ref="B4:D4"/>
    <mergeCell ref="B5:D5"/>
    <mergeCell ref="P6:R6"/>
    <mergeCell ref="E2:G2"/>
    <mergeCell ref="E3:G3"/>
  </mergeCells>
  <conditionalFormatting sqref="C43 J43">
    <cfRule type="cellIs" priority="1" dxfId="63" operator="notBetween" stopIfTrue="1">
      <formula>70</formula>
      <formula>130</formula>
    </cfRule>
  </conditionalFormatting>
  <conditionalFormatting sqref="E2:G2">
    <cfRule type="cellIs" priority="3" dxfId="62" operator="equal" stopIfTrue="1">
      <formula>0</formula>
    </cfRule>
  </conditionalFormatting>
  <hyperlinks>
    <hyperlink ref="P6" location="Instructions!A37" display="For Instructions, click here"/>
  </hyperlink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Demonstration of Capability Worksheet</dc:title>
  <dc:subject/>
  <dc:creator>lisa hicks</dc:creator>
  <cp:keywords/>
  <dc:description/>
  <cp:lastModifiedBy>kevin_stewart</cp:lastModifiedBy>
  <cp:lastPrinted>2014-03-07T19:31:19Z</cp:lastPrinted>
  <dcterms:created xsi:type="dcterms:W3CDTF">2011-09-02T17:14:04Z</dcterms:created>
  <dcterms:modified xsi:type="dcterms:W3CDTF">2016-08-25T13:21:51Z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