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m.poff\Documents\OneDrive - Commonwealth of Kentucky\Current Projects\0001 SO2 Annual Report\"/>
    </mc:Choice>
  </mc:AlternateContent>
  <xr:revisionPtr revIDLastSave="0" documentId="13_ncr:1_{8765320B-9469-48B6-A523-A9DF3044BA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ast Bend" sheetId="2" r:id="rId1"/>
    <sheet name="Spurlock" sheetId="3" r:id="rId2"/>
    <sheet name="Ghent" sheetId="4" r:id="rId3"/>
    <sheet name="Trimble Co" sheetId="5" r:id="rId4"/>
    <sheet name="Shawnee" sheetId="6" r:id="rId5"/>
    <sheet name="Century - Hawesville" sheetId="7" r:id="rId6"/>
    <sheet name="Document Tables" sheetId="14" r:id="rId7"/>
    <sheet name="Spurlock Area Chart" sheetId="11" r:id="rId8"/>
  </sheets>
  <definedNames>
    <definedName name="_Hlk113536324" localSheetId="6">'Document Tables'!$A$2</definedName>
    <definedName name="_Hlk8123040" localSheetId="6">'Document Tables'!$A$25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E13" i="7" s="1"/>
  <c r="B44" i="14"/>
  <c r="B43" i="14"/>
  <c r="B42" i="14"/>
  <c r="B36" i="14"/>
  <c r="C36" i="14"/>
  <c r="D36" i="14"/>
  <c r="E36" i="14"/>
  <c r="F36" i="14"/>
  <c r="G36" i="14"/>
  <c r="E10" i="2"/>
  <c r="E13" i="2" s="1"/>
  <c r="E10" i="6"/>
  <c r="E13" i="6"/>
  <c r="E10" i="5"/>
  <c r="E10" i="4"/>
  <c r="E13" i="4" s="1"/>
  <c r="E10" i="3"/>
  <c r="E13" i="3" s="1"/>
  <c r="E5" i="7"/>
  <c r="E5" i="6"/>
  <c r="E5" i="5"/>
  <c r="E5" i="4"/>
  <c r="E5" i="3"/>
  <c r="E5" i="2"/>
  <c r="B45" i="14" l="1"/>
  <c r="E13" i="5"/>
</calcChain>
</file>

<file path=xl/sharedStrings.xml><?xml version="1.0" encoding="utf-8"?>
<sst xmlns="http://schemas.openxmlformats.org/spreadsheetml/2006/main" count="175" uniqueCount="45">
  <si>
    <t>State</t>
  </si>
  <si>
    <t>Facility Name</t>
  </si>
  <si>
    <t>Facility ID</t>
  </si>
  <si>
    <t>Year</t>
  </si>
  <si>
    <t>SO2 Mass (short tons)</t>
  </si>
  <si>
    <t>KY</t>
  </si>
  <si>
    <t>Ghent</t>
  </si>
  <si>
    <t>Shawnee</t>
  </si>
  <si>
    <t>East Bend</t>
  </si>
  <si>
    <t>H L Spurlock</t>
  </si>
  <si>
    <t>Trimble County</t>
  </si>
  <si>
    <t>Three Year Average</t>
  </si>
  <si>
    <t>Percent Change</t>
  </si>
  <si>
    <t>Century Aluminum - Hawesville</t>
  </si>
  <si>
    <t>Duke Energy – East Bend</t>
  </si>
  <si>
    <t>KU – Ghent</t>
  </si>
  <si>
    <t>LG&amp;E – Trimble County</t>
  </si>
  <si>
    <t>Facility AI</t>
  </si>
  <si>
    <t xml:space="preserve">Area Total </t>
  </si>
  <si>
    <t>2012-2014</t>
  </si>
  <si>
    <t>Total Emissions</t>
  </si>
  <si>
    <t>Facility</t>
  </si>
  <si>
    <t>Actual Emissions</t>
  </si>
  <si>
    <t>Modeled Emissions</t>
  </si>
  <si>
    <t>Century Aluminum – Hawesville*</t>
  </si>
  <si>
    <t>2014-2016</t>
  </si>
  <si>
    <t>Actual Emissions Average</t>
  </si>
  <si>
    <t>Modeled Emissions Average</t>
  </si>
  <si>
    <t>Source</t>
  </si>
  <si>
    <t>TVA – Shawnee**</t>
  </si>
  <si>
    <t>LG&amp;E – Trimble County**</t>
  </si>
  <si>
    <t>KU – Ghent**</t>
  </si>
  <si>
    <t>EKPC – H. L. Spurlock**</t>
  </si>
  <si>
    <t>Duke Energy – East Bend**</t>
  </si>
  <si>
    <t>2021-2023</t>
  </si>
  <si>
    <t>Table 4: SO2 Emissions Comparisons</t>
  </si>
  <si>
    <t>Table 3: Annual SO2 Emissions for Sources Using MY 2014-2016 (tpy)</t>
  </si>
  <si>
    <t>TVA – Shawnee</t>
  </si>
  <si>
    <t>EKPC – H. L. Spurlock</t>
  </si>
  <si>
    <t>Table 2: Annual SO2 Emissions for Sources Using MY 2012-2014 (tpy)</t>
  </si>
  <si>
    <t>Table 5: Spurlock, Stuart Station, Killen Station Emissions</t>
  </si>
  <si>
    <t>EKPC - H.L. Spurlock</t>
  </si>
  <si>
    <t>Table 6: Spurlock Area Emissions Percent Change</t>
  </si>
  <si>
    <t>DP&amp;L - Stuart Station</t>
  </si>
  <si>
    <t>DP&amp;L - Killen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</si>
</sst>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4" fontId="18" fillId="0" borderId="0" xfId="0" applyNumberFormat="1" applyFont="1"/>
    <xf numFmtId="0" fontId="18" fillId="0" borderId="0" xfId="0" applyFont="1" applyAlignment="1">
      <alignment horizontal="center"/>
    </xf>
    <xf numFmtId="9" fontId="18" fillId="0" borderId="0" xfId="0" applyNumberFormat="1" applyFont="1"/>
    <xf numFmtId="4" fontId="18" fillId="0" borderId="0" xfId="0" applyNumberFormat="1" applyFont="1" applyAlignment="1"/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4" fontId="20" fillId="0" borderId="10" xfId="0" applyNumberFormat="1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4" fontId="21" fillId="34" borderId="10" xfId="0" applyNumberFormat="1" applyFont="1" applyFill="1" applyBorder="1" applyAlignment="1">
      <alignment horizontal="center" vertical="center" wrapText="1"/>
    </xf>
    <xf numFmtId="2" fontId="18" fillId="0" borderId="0" xfId="0" applyNumberFormat="1" applyFont="1"/>
    <xf numFmtId="0" fontId="20" fillId="0" borderId="0" xfId="0" applyFont="1"/>
    <xf numFmtId="9" fontId="22" fillId="0" borderId="10" xfId="0" applyNumberFormat="1" applyFont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 wrapText="1"/>
    </xf>
    <xf numFmtId="9" fontId="20" fillId="0" borderId="10" xfId="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9" fontId="20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center" wrapText="1"/>
    </xf>
    <xf numFmtId="4" fontId="23" fillId="0" borderId="14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33" borderId="18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9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'Spurlock Area Chart'!$A$2</c:f>
              <c:strCache>
                <c:ptCount val="1"/>
                <c:pt idx="0">
                  <c:v>EKPC - H.L. Spurlock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'Spurlock Area Chart'!$B$1:$G$1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'Spurlock Area Chart'!$B$2:$G$2</c:f>
              <c:numCache>
                <c:formatCode>#,##0.00</c:formatCode>
                <c:ptCount val="6"/>
                <c:pt idx="0">
                  <c:v>5131.2</c:v>
                </c:pt>
                <c:pt idx="1">
                  <c:v>4468.82</c:v>
                </c:pt>
                <c:pt idx="2">
                  <c:v>4689.16</c:v>
                </c:pt>
                <c:pt idx="3">
                  <c:v>3968.02</c:v>
                </c:pt>
                <c:pt idx="4">
                  <c:v>3855.84</c:v>
                </c:pt>
                <c:pt idx="5">
                  <c:v>4084.04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2FD-B5AC-30723728AE7F}"/>
            </c:ext>
          </c:extLst>
        </c:ser>
        <c:ser>
          <c:idx val="1"/>
          <c:order val="1"/>
          <c:tx>
            <c:strRef>
              <c:f>'Spurlock Area Chart'!$A$3</c:f>
              <c:strCache>
                <c:ptCount val="1"/>
                <c:pt idx="0">
                  <c:v>DP&amp;L - Stuart Station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'Spurlock Area Chart'!$B$1:$G$1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'Spurlock Area Chart'!$B$3:$G$3</c:f>
              <c:numCache>
                <c:formatCode>#,##0.00</c:formatCode>
                <c:ptCount val="6"/>
                <c:pt idx="0">
                  <c:v>8864.16</c:v>
                </c:pt>
                <c:pt idx="1">
                  <c:v>11541.9</c:v>
                </c:pt>
                <c:pt idx="2">
                  <c:v>10851.74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E-42FD-B5AC-30723728AE7F}"/>
            </c:ext>
          </c:extLst>
        </c:ser>
        <c:ser>
          <c:idx val="2"/>
          <c:order val="2"/>
          <c:tx>
            <c:strRef>
              <c:f>'Spurlock Area Chart'!$A$4</c:f>
              <c:strCache>
                <c:ptCount val="1"/>
                <c:pt idx="0">
                  <c:v>DP&amp;L - Killen Station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'Spurlock Area Chart'!$B$1:$G$1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'Spurlock Area Chart'!$B$4:$G$4</c:f>
              <c:numCache>
                <c:formatCode>#,##0.00</c:formatCode>
                <c:ptCount val="6"/>
                <c:pt idx="0">
                  <c:v>5362.15</c:v>
                </c:pt>
                <c:pt idx="1">
                  <c:v>7884.62</c:v>
                </c:pt>
                <c:pt idx="2">
                  <c:v>13095.78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E-42FD-B5AC-30723728A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485007"/>
        <c:axId val="238485423"/>
      </c:barChart>
      <c:catAx>
        <c:axId val="23848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85423"/>
        <c:crosses val="autoZero"/>
        <c:auto val="1"/>
        <c:lblAlgn val="ctr"/>
        <c:lblOffset val="100"/>
        <c:noMultiLvlLbl val="0"/>
      </c:catAx>
      <c:valAx>
        <c:axId val="238485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848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</xdr:row>
      <xdr:rowOff>128587</xdr:rowOff>
    </xdr:from>
    <xdr:to>
      <xdr:col>16</xdr:col>
      <xdr:colOff>180975</xdr:colOff>
      <xdr:row>26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05DFDF-E9B5-E462-3ADF-6E76DCE1D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45" zoomScaleNormal="145" workbookViewId="0"/>
  </sheetViews>
  <sheetFormatPr defaultRowHeight="15.75" x14ac:dyDescent="0.25"/>
  <cols>
    <col min="1" max="1" width="9.140625" style="2"/>
    <col min="2" max="2" width="29.42578125" style="2" customWidth="1"/>
    <col min="3" max="4" width="9.140625" style="2"/>
    <col min="5" max="5" width="12.5703125" style="2" customWidth="1"/>
    <col min="6" max="7" width="9.140625" style="2"/>
    <col min="8" max="8" width="27" style="2" customWidth="1"/>
    <col min="9" max="16384" width="9.140625" style="2"/>
  </cols>
  <sheetData>
    <row r="1" spans="1:5" ht="4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8</v>
      </c>
      <c r="C2" s="2">
        <v>6018</v>
      </c>
      <c r="D2" s="2">
        <v>2012</v>
      </c>
      <c r="E2" s="3">
        <v>1496.6310000000001</v>
      </c>
    </row>
    <row r="3" spans="1:5" x14ac:dyDescent="0.25">
      <c r="A3" s="2" t="s">
        <v>5</v>
      </c>
      <c r="B3" s="2" t="s">
        <v>8</v>
      </c>
      <c r="C3" s="2">
        <v>6018</v>
      </c>
      <c r="D3" s="2">
        <v>2013</v>
      </c>
      <c r="E3" s="3">
        <v>2197.7220000000002</v>
      </c>
    </row>
    <row r="4" spans="1:5" x14ac:dyDescent="0.25">
      <c r="A4" s="2" t="s">
        <v>5</v>
      </c>
      <c r="B4" s="2" t="s">
        <v>8</v>
      </c>
      <c r="C4" s="2">
        <v>6018</v>
      </c>
      <c r="D4" s="2">
        <v>2014</v>
      </c>
      <c r="E4" s="3">
        <v>2102.7109999999998</v>
      </c>
    </row>
    <row r="5" spans="1:5" x14ac:dyDescent="0.25">
      <c r="A5" s="34" t="s">
        <v>11</v>
      </c>
      <c r="B5" s="34"/>
      <c r="C5" s="34"/>
      <c r="D5" s="34"/>
      <c r="E5" s="3">
        <f>SUM(E2:E4)/3</f>
        <v>1932.3546666666668</v>
      </c>
    </row>
    <row r="6" spans="1:5" x14ac:dyDescent="0.25">
      <c r="E6" s="3"/>
    </row>
    <row r="7" spans="1:5" x14ac:dyDescent="0.25">
      <c r="A7" s="2" t="s">
        <v>5</v>
      </c>
      <c r="B7" s="2" t="s">
        <v>8</v>
      </c>
      <c r="C7" s="2">
        <v>6018</v>
      </c>
      <c r="D7" s="2">
        <v>2021</v>
      </c>
      <c r="E7" s="3">
        <v>1755.6759999999999</v>
      </c>
    </row>
    <row r="8" spans="1:5" x14ac:dyDescent="0.25">
      <c r="A8" s="2" t="s">
        <v>5</v>
      </c>
      <c r="B8" s="2" t="s">
        <v>8</v>
      </c>
      <c r="C8" s="2">
        <v>6018</v>
      </c>
      <c r="D8" s="2">
        <v>2022</v>
      </c>
      <c r="E8" s="3">
        <v>1823.7070000000001</v>
      </c>
    </row>
    <row r="9" spans="1:5" x14ac:dyDescent="0.25">
      <c r="A9" s="2" t="s">
        <v>5</v>
      </c>
      <c r="B9" s="2" t="s">
        <v>8</v>
      </c>
      <c r="C9" s="2">
        <v>6018</v>
      </c>
      <c r="D9" s="2">
        <v>2023</v>
      </c>
      <c r="E9" s="13">
        <v>1562.3140000000001</v>
      </c>
    </row>
    <row r="10" spans="1:5" x14ac:dyDescent="0.25">
      <c r="A10" s="34" t="s">
        <v>11</v>
      </c>
      <c r="B10" s="34"/>
      <c r="C10" s="34"/>
      <c r="D10" s="34"/>
      <c r="E10" s="3">
        <f>SUM(E7:E9)/3</f>
        <v>1713.8990000000001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-0.1130515378129343</v>
      </c>
    </row>
  </sheetData>
  <mergeCells count="3">
    <mergeCell ref="A5:D5"/>
    <mergeCell ref="A10:D10"/>
    <mergeCell ref="A13:D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="160" zoomScaleNormal="160" workbookViewId="0">
      <selection activeCell="A15" sqref="A15"/>
    </sheetView>
  </sheetViews>
  <sheetFormatPr defaultRowHeight="15.75" x14ac:dyDescent="0.25"/>
  <cols>
    <col min="1" max="1" width="9.140625" style="2"/>
    <col min="2" max="2" width="14.140625" style="2" bestFit="1" customWidth="1"/>
    <col min="3" max="4" width="9.140625" style="2"/>
    <col min="5" max="5" width="12.42578125" style="2" customWidth="1"/>
    <col min="6" max="16384" width="9.140625" style="2"/>
  </cols>
  <sheetData>
    <row r="1" spans="1:5" ht="4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9</v>
      </c>
      <c r="C2" s="2">
        <v>6041</v>
      </c>
      <c r="D2" s="2">
        <v>2012</v>
      </c>
      <c r="E2" s="3">
        <v>5131.1139999999996</v>
      </c>
    </row>
    <row r="3" spans="1:5" x14ac:dyDescent="0.25">
      <c r="A3" s="2" t="s">
        <v>5</v>
      </c>
      <c r="B3" s="2" t="s">
        <v>9</v>
      </c>
      <c r="C3" s="2">
        <v>6041</v>
      </c>
      <c r="D3" s="2">
        <v>2013</v>
      </c>
      <c r="E3" s="3">
        <v>4468.7449999999999</v>
      </c>
    </row>
    <row r="4" spans="1:5" x14ac:dyDescent="0.25">
      <c r="A4" s="2" t="s">
        <v>5</v>
      </c>
      <c r="B4" s="2" t="s">
        <v>9</v>
      </c>
      <c r="C4" s="2">
        <v>6041</v>
      </c>
      <c r="D4" s="2">
        <v>2014</v>
      </c>
      <c r="E4" s="3">
        <v>4689.0879999999997</v>
      </c>
    </row>
    <row r="5" spans="1:5" x14ac:dyDescent="0.25">
      <c r="A5" s="34" t="s">
        <v>11</v>
      </c>
      <c r="B5" s="34"/>
      <c r="C5" s="34"/>
      <c r="D5" s="34"/>
      <c r="E5" s="3">
        <f>SUM(E2:E4)/3</f>
        <v>4762.9823333333334</v>
      </c>
    </row>
    <row r="6" spans="1:5" x14ac:dyDescent="0.25">
      <c r="E6" s="3"/>
    </row>
    <row r="7" spans="1:5" x14ac:dyDescent="0.25">
      <c r="A7" s="2" t="s">
        <v>5</v>
      </c>
      <c r="B7" s="2" t="s">
        <v>9</v>
      </c>
      <c r="C7" s="2">
        <v>6041</v>
      </c>
      <c r="D7" s="2">
        <v>2021</v>
      </c>
      <c r="E7" s="3">
        <v>3968.0160000000001</v>
      </c>
    </row>
    <row r="8" spans="1:5" x14ac:dyDescent="0.25">
      <c r="A8" s="2" t="s">
        <v>5</v>
      </c>
      <c r="B8" s="2" t="s">
        <v>9</v>
      </c>
      <c r="C8" s="2">
        <v>6041</v>
      </c>
      <c r="D8" s="2">
        <v>2022</v>
      </c>
      <c r="E8" s="3">
        <v>3855.8409999999999</v>
      </c>
    </row>
    <row r="9" spans="1:5" x14ac:dyDescent="0.25">
      <c r="A9" s="2" t="s">
        <v>5</v>
      </c>
      <c r="B9" s="2" t="s">
        <v>9</v>
      </c>
      <c r="C9" s="2">
        <v>6041</v>
      </c>
      <c r="D9" s="2">
        <v>2023</v>
      </c>
      <c r="E9" s="2">
        <v>4084.04</v>
      </c>
    </row>
    <row r="10" spans="1:5" x14ac:dyDescent="0.25">
      <c r="A10" s="34" t="s">
        <v>11</v>
      </c>
      <c r="B10" s="34"/>
      <c r="C10" s="34"/>
      <c r="D10" s="34"/>
      <c r="E10" s="3">
        <f>SUM(E7:E9)/3</f>
        <v>3969.2990000000004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-0.16663579198663125</v>
      </c>
    </row>
  </sheetData>
  <mergeCells count="3">
    <mergeCell ref="A5:D5"/>
    <mergeCell ref="A10:D10"/>
    <mergeCell ref="A13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175" zoomScaleNormal="175" workbookViewId="0"/>
  </sheetViews>
  <sheetFormatPr defaultRowHeight="15.75" x14ac:dyDescent="0.25"/>
  <cols>
    <col min="1" max="4" width="9.140625" style="2"/>
    <col min="5" max="5" width="12.28515625" style="2" customWidth="1"/>
    <col min="6" max="16384" width="9.140625" style="2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>
        <v>1356</v>
      </c>
      <c r="D2" s="2">
        <v>2012</v>
      </c>
      <c r="E2" s="3">
        <v>10772.178</v>
      </c>
    </row>
    <row r="3" spans="1:5" x14ac:dyDescent="0.25">
      <c r="A3" s="2" t="s">
        <v>5</v>
      </c>
      <c r="B3" s="2" t="s">
        <v>6</v>
      </c>
      <c r="C3" s="2">
        <v>1356</v>
      </c>
      <c r="D3" s="2">
        <v>2013</v>
      </c>
      <c r="E3" s="3">
        <v>13421.846</v>
      </c>
    </row>
    <row r="4" spans="1:5" x14ac:dyDescent="0.25">
      <c r="A4" s="2" t="s">
        <v>5</v>
      </c>
      <c r="B4" s="2" t="s">
        <v>6</v>
      </c>
      <c r="C4" s="2">
        <v>1356</v>
      </c>
      <c r="D4" s="2">
        <v>2014</v>
      </c>
      <c r="E4" s="3">
        <v>14851.281999999999</v>
      </c>
    </row>
    <row r="5" spans="1:5" x14ac:dyDescent="0.25">
      <c r="A5" s="34" t="s">
        <v>11</v>
      </c>
      <c r="B5" s="34"/>
      <c r="C5" s="34"/>
      <c r="D5" s="34"/>
      <c r="E5" s="3">
        <f>SUM(E2:E4)/3</f>
        <v>13015.101999999999</v>
      </c>
    </row>
    <row r="6" spans="1:5" x14ac:dyDescent="0.25">
      <c r="A6" s="4"/>
      <c r="B6" s="4"/>
      <c r="C6" s="4"/>
      <c r="D6" s="4"/>
      <c r="E6" s="3"/>
    </row>
    <row r="7" spans="1:5" x14ac:dyDescent="0.25">
      <c r="A7" s="2" t="s">
        <v>5</v>
      </c>
      <c r="B7" s="2" t="s">
        <v>6</v>
      </c>
      <c r="C7" s="2">
        <v>1356</v>
      </c>
      <c r="D7" s="2">
        <v>2021</v>
      </c>
      <c r="E7" s="3">
        <v>11059.987999999999</v>
      </c>
    </row>
    <row r="8" spans="1:5" x14ac:dyDescent="0.25">
      <c r="A8" s="2" t="s">
        <v>5</v>
      </c>
      <c r="B8" s="2" t="s">
        <v>6</v>
      </c>
      <c r="C8" s="2">
        <v>1356</v>
      </c>
      <c r="D8" s="2">
        <v>2022</v>
      </c>
      <c r="E8" s="3">
        <v>10675.048000000001</v>
      </c>
    </row>
    <row r="9" spans="1:5" x14ac:dyDescent="0.25">
      <c r="A9" s="2" t="s">
        <v>5</v>
      </c>
      <c r="B9" s="2" t="s">
        <v>6</v>
      </c>
      <c r="C9" s="2">
        <v>1356</v>
      </c>
      <c r="D9" s="2">
        <v>2023</v>
      </c>
      <c r="E9" s="2">
        <v>7747.47</v>
      </c>
    </row>
    <row r="10" spans="1:5" x14ac:dyDescent="0.25">
      <c r="A10" s="34" t="s">
        <v>11</v>
      </c>
      <c r="B10" s="34"/>
      <c r="C10" s="34"/>
      <c r="D10" s="34"/>
      <c r="E10" s="3">
        <f>SUM(E7:E9)/3</f>
        <v>9827.5020000000004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-0.24491548356670573</v>
      </c>
    </row>
  </sheetData>
  <mergeCells count="3">
    <mergeCell ref="A5:D5"/>
    <mergeCell ref="A10:D10"/>
    <mergeCell ref="A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zoomScale="145" zoomScaleNormal="145" workbookViewId="0">
      <selection activeCell="A14" sqref="A14"/>
    </sheetView>
  </sheetViews>
  <sheetFormatPr defaultRowHeight="15.75" x14ac:dyDescent="0.25"/>
  <cols>
    <col min="1" max="1" width="9.140625" style="2"/>
    <col min="2" max="2" width="19.140625" style="2" bestFit="1" customWidth="1"/>
    <col min="3" max="4" width="9.140625" style="2"/>
    <col min="5" max="5" width="12" style="2" customWidth="1"/>
    <col min="6" max="16384" width="9.140625" style="2"/>
  </cols>
  <sheetData>
    <row r="1" spans="1:5" ht="4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10</v>
      </c>
      <c r="C2" s="2">
        <v>6071</v>
      </c>
      <c r="D2" s="2">
        <v>2012</v>
      </c>
      <c r="E2" s="3">
        <v>2895.83</v>
      </c>
    </row>
    <row r="3" spans="1:5" x14ac:dyDescent="0.25">
      <c r="A3" s="2" t="s">
        <v>5</v>
      </c>
      <c r="B3" s="2" t="s">
        <v>10</v>
      </c>
      <c r="C3" s="2">
        <v>6071</v>
      </c>
      <c r="D3" s="2">
        <v>2013</v>
      </c>
      <c r="E3" s="3">
        <v>3521.3890000000001</v>
      </c>
    </row>
    <row r="4" spans="1:5" x14ac:dyDescent="0.25">
      <c r="A4" s="2" t="s">
        <v>5</v>
      </c>
      <c r="B4" s="2" t="s">
        <v>10</v>
      </c>
      <c r="C4" s="2">
        <v>6071</v>
      </c>
      <c r="D4" s="2">
        <v>2014</v>
      </c>
      <c r="E4" s="3">
        <v>3056.1959999999999</v>
      </c>
    </row>
    <row r="5" spans="1:5" x14ac:dyDescent="0.25">
      <c r="A5" s="34" t="s">
        <v>11</v>
      </c>
      <c r="B5" s="34"/>
      <c r="C5" s="34"/>
      <c r="D5" s="34"/>
      <c r="E5" s="3">
        <f>SUM(E2:E4)/3</f>
        <v>3157.8050000000003</v>
      </c>
    </row>
    <row r="6" spans="1:5" x14ac:dyDescent="0.25">
      <c r="E6" s="3"/>
    </row>
    <row r="7" spans="1:5" x14ac:dyDescent="0.25">
      <c r="A7" s="2" t="s">
        <v>5</v>
      </c>
      <c r="B7" s="2" t="s">
        <v>10</v>
      </c>
      <c r="C7" s="2">
        <v>6071</v>
      </c>
      <c r="D7" s="2">
        <v>2021</v>
      </c>
      <c r="E7" s="3">
        <v>2900.7860000000001</v>
      </c>
    </row>
    <row r="8" spans="1:5" x14ac:dyDescent="0.25">
      <c r="A8" s="2" t="s">
        <v>5</v>
      </c>
      <c r="B8" s="2" t="s">
        <v>10</v>
      </c>
      <c r="C8" s="2">
        <v>6071</v>
      </c>
      <c r="D8" s="2">
        <v>2022</v>
      </c>
      <c r="E8" s="3">
        <v>3511.5450000000001</v>
      </c>
    </row>
    <row r="9" spans="1:5" x14ac:dyDescent="0.25">
      <c r="A9" s="2" t="s">
        <v>5</v>
      </c>
      <c r="B9" s="2" t="s">
        <v>10</v>
      </c>
      <c r="C9" s="2">
        <v>6071</v>
      </c>
      <c r="D9" s="2">
        <v>2023</v>
      </c>
      <c r="E9" s="2">
        <v>2832.43</v>
      </c>
    </row>
    <row r="10" spans="1:5" x14ac:dyDescent="0.25">
      <c r="A10" s="34" t="s">
        <v>11</v>
      </c>
      <c r="B10" s="34"/>
      <c r="C10" s="34"/>
      <c r="D10" s="34"/>
      <c r="E10" s="3">
        <f>SUM(E7:E9)/3</f>
        <v>3081.587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-2.413638587563206E-2</v>
      </c>
    </row>
  </sheetData>
  <mergeCells count="3">
    <mergeCell ref="A5:D5"/>
    <mergeCell ref="A10:D10"/>
    <mergeCell ref="A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="190" zoomScaleNormal="190" workbookViewId="0"/>
  </sheetViews>
  <sheetFormatPr defaultRowHeight="15.75" x14ac:dyDescent="0.25"/>
  <cols>
    <col min="1" max="1" width="9.140625" style="2"/>
    <col min="2" max="2" width="11.28515625" style="2" customWidth="1"/>
    <col min="3" max="4" width="9.140625" style="2"/>
    <col min="5" max="5" width="14" style="2" customWidth="1"/>
    <col min="6" max="16384" width="9.140625" style="2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7</v>
      </c>
      <c r="C2" s="2">
        <v>1379</v>
      </c>
      <c r="D2" s="2">
        <v>2012</v>
      </c>
      <c r="E2" s="3">
        <v>27114.87</v>
      </c>
    </row>
    <row r="3" spans="1:5" x14ac:dyDescent="0.25">
      <c r="A3" s="2" t="s">
        <v>5</v>
      </c>
      <c r="B3" s="2" t="s">
        <v>7</v>
      </c>
      <c r="C3" s="2">
        <v>1379</v>
      </c>
      <c r="D3" s="2">
        <v>2013</v>
      </c>
      <c r="E3" s="3">
        <v>27210.726999999999</v>
      </c>
    </row>
    <row r="4" spans="1:5" x14ac:dyDescent="0.25">
      <c r="A4" s="2" t="s">
        <v>5</v>
      </c>
      <c r="B4" s="2" t="s">
        <v>7</v>
      </c>
      <c r="C4" s="2">
        <v>1379</v>
      </c>
      <c r="D4" s="2">
        <v>2014</v>
      </c>
      <c r="E4" s="3">
        <v>29834.539000000001</v>
      </c>
    </row>
    <row r="5" spans="1:5" x14ac:dyDescent="0.25">
      <c r="A5" s="34" t="s">
        <v>11</v>
      </c>
      <c r="B5" s="34"/>
      <c r="C5" s="34"/>
      <c r="D5" s="34"/>
      <c r="E5" s="3">
        <f>SUM(E2:E4)/3</f>
        <v>28053.378666666667</v>
      </c>
    </row>
    <row r="6" spans="1:5" x14ac:dyDescent="0.25">
      <c r="E6" s="3"/>
    </row>
    <row r="7" spans="1:5" x14ac:dyDescent="0.25">
      <c r="A7" s="2" t="s">
        <v>5</v>
      </c>
      <c r="B7" s="2" t="s">
        <v>7</v>
      </c>
      <c r="C7" s="2">
        <v>1379</v>
      </c>
      <c r="D7" s="2">
        <v>2021</v>
      </c>
      <c r="E7" s="3">
        <v>14696.439</v>
      </c>
    </row>
    <row r="8" spans="1:5" x14ac:dyDescent="0.25">
      <c r="A8" s="2" t="s">
        <v>5</v>
      </c>
      <c r="B8" s="2" t="s">
        <v>7</v>
      </c>
      <c r="C8" s="2">
        <v>1379</v>
      </c>
      <c r="D8" s="2">
        <v>2022</v>
      </c>
      <c r="E8" s="3">
        <v>14325.609</v>
      </c>
    </row>
    <row r="9" spans="1:5" x14ac:dyDescent="0.25">
      <c r="A9" s="2" t="s">
        <v>5</v>
      </c>
      <c r="B9" s="2" t="s">
        <v>7</v>
      </c>
      <c r="C9" s="2">
        <v>1379</v>
      </c>
      <c r="D9" s="2">
        <v>2023</v>
      </c>
      <c r="E9" s="3">
        <v>11660.23</v>
      </c>
    </row>
    <row r="10" spans="1:5" x14ac:dyDescent="0.25">
      <c r="A10" s="34" t="s">
        <v>11</v>
      </c>
      <c r="B10" s="34"/>
      <c r="C10" s="34"/>
      <c r="D10" s="34"/>
      <c r="E10" s="3">
        <f>SUM(E7:E9)/3</f>
        <v>13560.759333333335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-0.51660869464374437</v>
      </c>
    </row>
  </sheetData>
  <mergeCells count="3">
    <mergeCell ref="A5:D5"/>
    <mergeCell ref="A10:D10"/>
    <mergeCell ref="A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60" zoomScaleNormal="160" workbookViewId="0">
      <selection activeCell="E13" sqref="E13"/>
    </sheetView>
  </sheetViews>
  <sheetFormatPr defaultRowHeight="15.75" x14ac:dyDescent="0.25"/>
  <cols>
    <col min="1" max="1" width="9.140625" style="2"/>
    <col min="2" max="2" width="31.42578125" style="2" bestFit="1" customWidth="1"/>
    <col min="3" max="3" width="9" style="2" customWidth="1"/>
    <col min="4" max="4" width="9.140625" style="2"/>
    <col min="5" max="5" width="13.140625" style="2" customWidth="1"/>
    <col min="6" max="16384" width="9.140625" style="2"/>
  </cols>
  <sheetData>
    <row r="1" spans="1:5" ht="31.5" x14ac:dyDescent="0.25">
      <c r="A1" s="1" t="s">
        <v>0</v>
      </c>
      <c r="B1" s="1" t="s">
        <v>1</v>
      </c>
      <c r="C1" s="1" t="s">
        <v>17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13</v>
      </c>
      <c r="C2" s="2">
        <v>1634</v>
      </c>
      <c r="D2" s="2">
        <v>2014</v>
      </c>
      <c r="E2" s="3">
        <v>2223.56</v>
      </c>
    </row>
    <row r="3" spans="1:5" x14ac:dyDescent="0.25">
      <c r="A3" s="2" t="s">
        <v>5</v>
      </c>
      <c r="B3" s="2" t="s">
        <v>13</v>
      </c>
      <c r="C3" s="2">
        <v>1634</v>
      </c>
      <c r="D3" s="2">
        <v>2015</v>
      </c>
      <c r="E3" s="3">
        <v>1604.46</v>
      </c>
    </row>
    <row r="4" spans="1:5" x14ac:dyDescent="0.25">
      <c r="A4" s="2" t="s">
        <v>5</v>
      </c>
      <c r="B4" s="2" t="s">
        <v>13</v>
      </c>
      <c r="C4" s="2">
        <v>1634</v>
      </c>
      <c r="D4" s="2">
        <v>2016</v>
      </c>
      <c r="E4" s="3">
        <v>507.04</v>
      </c>
    </row>
    <row r="5" spans="1:5" x14ac:dyDescent="0.25">
      <c r="A5" s="34" t="s">
        <v>11</v>
      </c>
      <c r="B5" s="34"/>
      <c r="C5" s="34"/>
      <c r="D5" s="34"/>
      <c r="E5" s="6">
        <f>SUM(E2:E4)/3</f>
        <v>1445.0200000000002</v>
      </c>
    </row>
    <row r="6" spans="1:5" x14ac:dyDescent="0.25">
      <c r="E6" s="3"/>
    </row>
    <row r="7" spans="1:5" x14ac:dyDescent="0.25">
      <c r="A7" s="2" t="s">
        <v>5</v>
      </c>
      <c r="B7" s="2" t="s">
        <v>13</v>
      </c>
      <c r="C7" s="2">
        <v>1634</v>
      </c>
      <c r="D7" s="2">
        <v>2021</v>
      </c>
      <c r="E7" s="3">
        <v>1495.06</v>
      </c>
    </row>
    <row r="8" spans="1:5" x14ac:dyDescent="0.25">
      <c r="A8" s="2" t="s">
        <v>5</v>
      </c>
      <c r="B8" s="2" t="s">
        <v>13</v>
      </c>
      <c r="C8" s="2">
        <v>1634</v>
      </c>
      <c r="D8" s="2">
        <v>2022</v>
      </c>
      <c r="E8" s="3">
        <v>820.14</v>
      </c>
    </row>
    <row r="9" spans="1:5" x14ac:dyDescent="0.25">
      <c r="A9" s="2" t="s">
        <v>5</v>
      </c>
      <c r="B9" s="2" t="s">
        <v>13</v>
      </c>
      <c r="C9" s="2">
        <v>1634</v>
      </c>
      <c r="D9" s="2">
        <v>2023</v>
      </c>
      <c r="E9" s="43">
        <v>5.0000000000000001E-3</v>
      </c>
    </row>
    <row r="10" spans="1:5" x14ac:dyDescent="0.25">
      <c r="A10" s="34" t="s">
        <v>11</v>
      </c>
      <c r="B10" s="34"/>
      <c r="C10" s="34"/>
      <c r="D10" s="34"/>
      <c r="E10" s="6">
        <f>SUM(E7:E9)/3</f>
        <v>771.73500000000001</v>
      </c>
    </row>
    <row r="13" spans="1:5" x14ac:dyDescent="0.25">
      <c r="A13" s="34" t="s">
        <v>12</v>
      </c>
      <c r="B13" s="34"/>
      <c r="C13" s="34"/>
      <c r="D13" s="34"/>
      <c r="E13" s="5">
        <f>((E10-E5)/E5)</f>
        <v>-0.46593472754702364</v>
      </c>
    </row>
  </sheetData>
  <mergeCells count="3">
    <mergeCell ref="A10:D10"/>
    <mergeCell ref="A5:D5"/>
    <mergeCell ref="A13:D1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1FFA-209B-4A21-B97C-85E4C446B834}">
  <dimension ref="A1:G45"/>
  <sheetViews>
    <sheetView zoomScale="160" zoomScaleNormal="160" workbookViewId="0">
      <selection activeCell="E27" sqref="E27"/>
    </sheetView>
  </sheetViews>
  <sheetFormatPr defaultRowHeight="12.75" x14ac:dyDescent="0.2"/>
  <cols>
    <col min="1" max="1" width="24" style="14" customWidth="1"/>
    <col min="2" max="7" width="10.140625" style="14" bestFit="1" customWidth="1"/>
    <col min="8" max="16384" width="9.140625" style="14"/>
  </cols>
  <sheetData>
    <row r="1" spans="1:7" ht="13.5" thickBot="1" x14ac:dyDescent="0.25">
      <c r="A1" s="38" t="s">
        <v>39</v>
      </c>
      <c r="B1" s="38"/>
      <c r="C1" s="38"/>
      <c r="D1" s="38"/>
      <c r="E1" s="38"/>
      <c r="F1" s="38"/>
      <c r="G1" s="38"/>
    </row>
    <row r="2" spans="1:7" ht="13.5" thickBot="1" x14ac:dyDescent="0.25">
      <c r="A2" s="39" t="s">
        <v>28</v>
      </c>
      <c r="B2" s="41" t="s">
        <v>23</v>
      </c>
      <c r="C2" s="36"/>
      <c r="D2" s="42"/>
      <c r="E2" s="35" t="s">
        <v>22</v>
      </c>
      <c r="F2" s="36"/>
      <c r="G2" s="37"/>
    </row>
    <row r="3" spans="1:7" ht="13.5" thickBot="1" x14ac:dyDescent="0.25">
      <c r="A3" s="40"/>
      <c r="B3" s="7">
        <v>2012</v>
      </c>
      <c r="C3" s="7">
        <v>2013</v>
      </c>
      <c r="D3" s="8">
        <v>2014</v>
      </c>
      <c r="E3" s="7">
        <v>2021</v>
      </c>
      <c r="F3" s="7">
        <v>2022</v>
      </c>
      <c r="G3" s="7">
        <v>2023</v>
      </c>
    </row>
    <row r="4" spans="1:7" ht="13.5" thickBot="1" x14ac:dyDescent="0.25">
      <c r="A4" s="9" t="s">
        <v>14</v>
      </c>
      <c r="B4" s="10">
        <v>1496.63</v>
      </c>
      <c r="C4" s="10">
        <v>2197.7199999999998</v>
      </c>
      <c r="D4" s="11">
        <v>2102.71</v>
      </c>
      <c r="E4" s="10">
        <v>1755.68</v>
      </c>
      <c r="F4" s="12">
        <v>1823.71</v>
      </c>
      <c r="G4" s="12">
        <v>1562.31</v>
      </c>
    </row>
    <row r="5" spans="1:7" ht="13.5" thickBot="1" x14ac:dyDescent="0.25">
      <c r="A5" s="9" t="s">
        <v>38</v>
      </c>
      <c r="B5" s="10">
        <v>5131.1099999999997</v>
      </c>
      <c r="C5" s="10">
        <v>4468.75</v>
      </c>
      <c r="D5" s="11">
        <v>4689.09</v>
      </c>
      <c r="E5" s="10">
        <v>3968.02</v>
      </c>
      <c r="F5" s="12">
        <v>3855.84</v>
      </c>
      <c r="G5" s="12">
        <v>4084.04</v>
      </c>
    </row>
    <row r="6" spans="1:7" ht="13.5" thickBot="1" x14ac:dyDescent="0.25">
      <c r="A6" s="9" t="s">
        <v>15</v>
      </c>
      <c r="B6" s="10">
        <v>10772.18</v>
      </c>
      <c r="C6" s="10">
        <v>13421.85</v>
      </c>
      <c r="D6" s="11">
        <v>14851.28</v>
      </c>
      <c r="E6" s="10">
        <v>11059.99</v>
      </c>
      <c r="F6" s="12">
        <v>10675.05</v>
      </c>
      <c r="G6" s="12">
        <v>7747.47</v>
      </c>
    </row>
    <row r="7" spans="1:7" ht="13.5" thickBot="1" x14ac:dyDescent="0.25">
      <c r="A7" s="9" t="s">
        <v>16</v>
      </c>
      <c r="B7" s="10">
        <v>2895.83</v>
      </c>
      <c r="C7" s="10">
        <v>3521.39</v>
      </c>
      <c r="D7" s="11">
        <v>3056.2</v>
      </c>
      <c r="E7" s="10">
        <v>2900.79</v>
      </c>
      <c r="F7" s="12">
        <v>3511.55</v>
      </c>
      <c r="G7" s="12">
        <v>2832.43</v>
      </c>
    </row>
    <row r="8" spans="1:7" ht="13.5" thickBot="1" x14ac:dyDescent="0.25">
      <c r="A8" s="9" t="s">
        <v>37</v>
      </c>
      <c r="B8" s="10">
        <v>27114.87</v>
      </c>
      <c r="C8" s="10">
        <v>27210.73</v>
      </c>
      <c r="D8" s="11">
        <v>29834.54</v>
      </c>
      <c r="E8" s="10">
        <v>14696.44</v>
      </c>
      <c r="F8" s="12">
        <v>14325.61</v>
      </c>
      <c r="G8" s="12">
        <v>11660.23</v>
      </c>
    </row>
    <row r="11" spans="1:7" ht="13.5" thickBot="1" x14ac:dyDescent="0.25">
      <c r="A11" s="38" t="s">
        <v>36</v>
      </c>
      <c r="B11" s="38"/>
      <c r="C11" s="38"/>
      <c r="D11" s="38"/>
      <c r="E11" s="38"/>
      <c r="F11" s="38"/>
      <c r="G11" s="38"/>
    </row>
    <row r="12" spans="1:7" ht="13.5" thickBot="1" x14ac:dyDescent="0.25">
      <c r="A12" s="39" t="s">
        <v>28</v>
      </c>
      <c r="B12" s="41" t="s">
        <v>23</v>
      </c>
      <c r="C12" s="36"/>
      <c r="D12" s="42"/>
      <c r="E12" s="35" t="s">
        <v>22</v>
      </c>
      <c r="F12" s="36"/>
      <c r="G12" s="37"/>
    </row>
    <row r="13" spans="1:7" ht="13.5" thickBot="1" x14ac:dyDescent="0.25">
      <c r="A13" s="40"/>
      <c r="B13" s="7">
        <v>2014</v>
      </c>
      <c r="C13" s="7">
        <v>2015</v>
      </c>
      <c r="D13" s="8">
        <v>2016</v>
      </c>
      <c r="E13" s="7">
        <v>2021</v>
      </c>
      <c r="F13" s="7">
        <v>2022</v>
      </c>
      <c r="G13" s="7">
        <v>2023</v>
      </c>
    </row>
    <row r="14" spans="1:7" ht="26.25" thickBot="1" x14ac:dyDescent="0.25">
      <c r="A14" s="9" t="s">
        <v>24</v>
      </c>
      <c r="B14" s="10">
        <v>2223.56</v>
      </c>
      <c r="C14" s="10">
        <v>1604.46</v>
      </c>
      <c r="D14" s="28">
        <v>507.04</v>
      </c>
      <c r="E14" s="10">
        <v>1495.06</v>
      </c>
      <c r="F14" s="27">
        <v>820.14</v>
      </c>
      <c r="G14" s="44">
        <v>5.0000000000000001E-3</v>
      </c>
    </row>
    <row r="17" spans="1:7" ht="13.5" thickBot="1" x14ac:dyDescent="0.25">
      <c r="A17" s="38" t="s">
        <v>35</v>
      </c>
      <c r="B17" s="38"/>
      <c r="C17" s="38"/>
      <c r="D17" s="38"/>
    </row>
    <row r="18" spans="1:7" ht="13.5" thickBot="1" x14ac:dyDescent="0.25">
      <c r="A18" s="39" t="s">
        <v>28</v>
      </c>
      <c r="B18" s="26" t="s">
        <v>27</v>
      </c>
      <c r="C18" s="26" t="s">
        <v>26</v>
      </c>
      <c r="D18" s="39" t="s">
        <v>12</v>
      </c>
    </row>
    <row r="19" spans="1:7" ht="13.5" thickBot="1" x14ac:dyDescent="0.25">
      <c r="A19" s="40"/>
      <c r="B19" s="25" t="s">
        <v>19</v>
      </c>
      <c r="C19" s="25" t="s">
        <v>34</v>
      </c>
      <c r="D19" s="40"/>
    </row>
    <row r="20" spans="1:7" ht="13.5" thickBot="1" x14ac:dyDescent="0.25">
      <c r="A20" s="9" t="s">
        <v>33</v>
      </c>
      <c r="B20" s="19">
        <v>1932.35</v>
      </c>
      <c r="C20" s="19">
        <v>1713.9</v>
      </c>
      <c r="D20" s="18">
        <v>-0.11</v>
      </c>
    </row>
    <row r="21" spans="1:7" ht="13.5" thickBot="1" x14ac:dyDescent="0.25">
      <c r="A21" s="9" t="s">
        <v>32</v>
      </c>
      <c r="B21" s="19">
        <v>4762.9799999999996</v>
      </c>
      <c r="C21" s="19">
        <v>3969.3</v>
      </c>
      <c r="D21" s="18">
        <v>-0.17</v>
      </c>
    </row>
    <row r="22" spans="1:7" ht="13.5" thickBot="1" x14ac:dyDescent="0.25">
      <c r="A22" s="9" t="s">
        <v>31</v>
      </c>
      <c r="B22" s="19">
        <v>13015.1</v>
      </c>
      <c r="C22" s="19">
        <v>9827.5</v>
      </c>
      <c r="D22" s="18">
        <v>-0.24</v>
      </c>
    </row>
    <row r="23" spans="1:7" ht="13.5" thickBot="1" x14ac:dyDescent="0.25">
      <c r="A23" s="9" t="s">
        <v>30</v>
      </c>
      <c r="B23" s="19">
        <v>3157.81</v>
      </c>
      <c r="C23" s="19">
        <v>3081.59</v>
      </c>
      <c r="D23" s="18">
        <v>-0.02</v>
      </c>
    </row>
    <row r="24" spans="1:7" ht="13.5" thickBot="1" x14ac:dyDescent="0.25">
      <c r="A24" s="9" t="s">
        <v>29</v>
      </c>
      <c r="B24" s="19">
        <v>28053.38</v>
      </c>
      <c r="C24" s="19">
        <v>13560.76</v>
      </c>
      <c r="D24" s="18">
        <v>-0.52</v>
      </c>
    </row>
    <row r="25" spans="1:7" ht="13.5" thickBot="1" x14ac:dyDescent="0.25">
      <c r="A25" s="39" t="s">
        <v>28</v>
      </c>
      <c r="B25" s="25" t="s">
        <v>27</v>
      </c>
      <c r="C25" s="25" t="s">
        <v>26</v>
      </c>
      <c r="D25" s="39" t="s">
        <v>12</v>
      </c>
    </row>
    <row r="26" spans="1:7" ht="13.5" thickBot="1" x14ac:dyDescent="0.25">
      <c r="A26" s="40"/>
      <c r="B26" s="25" t="s">
        <v>25</v>
      </c>
      <c r="C26" s="25" t="s">
        <v>34</v>
      </c>
      <c r="D26" s="40"/>
    </row>
    <row r="27" spans="1:7" ht="26.25" thickBot="1" x14ac:dyDescent="0.25">
      <c r="A27" s="45" t="s">
        <v>24</v>
      </c>
      <c r="B27" s="19">
        <v>1445.02</v>
      </c>
      <c r="C27" s="24">
        <v>771.74</v>
      </c>
      <c r="D27" s="23">
        <v>-0.47</v>
      </c>
    </row>
    <row r="30" spans="1:7" ht="13.5" thickBot="1" x14ac:dyDescent="0.25">
      <c r="A30" s="38" t="s">
        <v>40</v>
      </c>
      <c r="B30" s="38"/>
      <c r="C30" s="38"/>
      <c r="D30" s="38"/>
      <c r="E30" s="38"/>
      <c r="F30" s="38"/>
      <c r="G30" s="38"/>
    </row>
    <row r="31" spans="1:7" ht="13.5" thickBot="1" x14ac:dyDescent="0.25">
      <c r="A31" s="39" t="s">
        <v>21</v>
      </c>
      <c r="B31" s="41" t="s">
        <v>23</v>
      </c>
      <c r="C31" s="36"/>
      <c r="D31" s="42"/>
      <c r="E31" s="35" t="s">
        <v>22</v>
      </c>
      <c r="F31" s="36"/>
      <c r="G31" s="37"/>
    </row>
    <row r="32" spans="1:7" ht="13.5" thickBot="1" x14ac:dyDescent="0.25">
      <c r="A32" s="40"/>
      <c r="B32" s="7">
        <v>2012</v>
      </c>
      <c r="C32" s="7">
        <v>2013</v>
      </c>
      <c r="D32" s="8">
        <v>2014</v>
      </c>
      <c r="E32" s="7">
        <v>2021</v>
      </c>
      <c r="F32" s="7">
        <v>2022</v>
      </c>
      <c r="G32" s="7">
        <v>2023</v>
      </c>
    </row>
    <row r="33" spans="1:7" ht="13.5" thickBot="1" x14ac:dyDescent="0.25">
      <c r="A33" s="9" t="s">
        <v>41</v>
      </c>
      <c r="B33" s="10">
        <v>5131.2</v>
      </c>
      <c r="C33" s="10">
        <v>4468.82</v>
      </c>
      <c r="D33" s="11">
        <v>4689.16</v>
      </c>
      <c r="E33" s="10">
        <v>3968.02</v>
      </c>
      <c r="F33" s="12">
        <v>3855.84</v>
      </c>
      <c r="G33" s="12">
        <v>4084.04</v>
      </c>
    </row>
    <row r="34" spans="1:7" ht="13.5" thickBot="1" x14ac:dyDescent="0.25">
      <c r="A34" s="9" t="s">
        <v>43</v>
      </c>
      <c r="B34" s="10">
        <v>8864.16</v>
      </c>
      <c r="C34" s="10">
        <v>11541.9</v>
      </c>
      <c r="D34" s="11">
        <v>10851.74</v>
      </c>
      <c r="E34" s="10">
        <v>0</v>
      </c>
      <c r="F34" s="10">
        <v>0</v>
      </c>
      <c r="G34" s="12">
        <v>0</v>
      </c>
    </row>
    <row r="35" spans="1:7" ht="13.5" thickBot="1" x14ac:dyDescent="0.25">
      <c r="A35" s="9" t="s">
        <v>44</v>
      </c>
      <c r="B35" s="10">
        <v>5362.15</v>
      </c>
      <c r="C35" s="10">
        <v>7884.62</v>
      </c>
      <c r="D35" s="11">
        <v>13095.78</v>
      </c>
      <c r="E35" s="10">
        <v>0</v>
      </c>
      <c r="F35" s="10">
        <v>0</v>
      </c>
      <c r="G35" s="10">
        <v>0</v>
      </c>
    </row>
    <row r="36" spans="1:7" ht="13.5" thickBot="1" x14ac:dyDescent="0.25">
      <c r="A36" s="17" t="s">
        <v>18</v>
      </c>
      <c r="B36" s="22">
        <f t="shared" ref="B36:G36" si="0">SUM(B33:B35)</f>
        <v>19357.510000000002</v>
      </c>
      <c r="C36" s="22">
        <f t="shared" si="0"/>
        <v>23895.34</v>
      </c>
      <c r="D36" s="16">
        <f t="shared" si="0"/>
        <v>28636.68</v>
      </c>
      <c r="E36" s="22">
        <f t="shared" si="0"/>
        <v>3968.02</v>
      </c>
      <c r="F36" s="22">
        <f t="shared" si="0"/>
        <v>3855.84</v>
      </c>
      <c r="G36" s="22">
        <f t="shared" si="0"/>
        <v>4084.04</v>
      </c>
    </row>
    <row r="39" spans="1:7" ht="13.5" thickBot="1" x14ac:dyDescent="0.25">
      <c r="A39" s="38" t="s">
        <v>42</v>
      </c>
      <c r="B39" s="38"/>
      <c r="C39" s="38"/>
      <c r="D39" s="38"/>
    </row>
    <row r="40" spans="1:7" ht="26.25" thickBot="1" x14ac:dyDescent="0.25">
      <c r="A40" s="39" t="s">
        <v>21</v>
      </c>
      <c r="B40" s="21" t="s">
        <v>20</v>
      </c>
      <c r="C40" s="20" t="s">
        <v>20</v>
      </c>
      <c r="D40" s="39" t="s">
        <v>12</v>
      </c>
    </row>
    <row r="41" spans="1:7" ht="13.5" thickBot="1" x14ac:dyDescent="0.25">
      <c r="A41" s="40"/>
      <c r="B41" s="8" t="s">
        <v>19</v>
      </c>
      <c r="C41" s="7" t="s">
        <v>34</v>
      </c>
      <c r="D41" s="40"/>
    </row>
    <row r="42" spans="1:7" ht="13.5" thickBot="1" x14ac:dyDescent="0.25">
      <c r="A42" s="9" t="s">
        <v>41</v>
      </c>
      <c r="B42" s="19">
        <f>SUM(B33:D33)/3</f>
        <v>4763.0600000000004</v>
      </c>
      <c r="C42" s="19">
        <v>3969.3</v>
      </c>
      <c r="D42" s="18">
        <v>-0.17</v>
      </c>
    </row>
    <row r="43" spans="1:7" ht="13.5" thickBot="1" x14ac:dyDescent="0.25">
      <c r="A43" s="9" t="s">
        <v>43</v>
      </c>
      <c r="B43" s="19">
        <f>SUM(B34:D34)/3</f>
        <v>10419.266666666665</v>
      </c>
      <c r="C43" s="19">
        <v>0</v>
      </c>
      <c r="D43" s="18">
        <v>-1</v>
      </c>
    </row>
    <row r="44" spans="1:7" ht="13.5" thickBot="1" x14ac:dyDescent="0.25">
      <c r="A44" s="9" t="s">
        <v>44</v>
      </c>
      <c r="B44" s="11">
        <f>SUM(B35:D35)/3</f>
        <v>8780.85</v>
      </c>
      <c r="C44" s="11">
        <v>0</v>
      </c>
      <c r="D44" s="18">
        <v>-1</v>
      </c>
    </row>
    <row r="45" spans="1:7" ht="13.5" thickBot="1" x14ac:dyDescent="0.25">
      <c r="A45" s="17" t="s">
        <v>18</v>
      </c>
      <c r="B45" s="16">
        <f>SUM(B42:B44)</f>
        <v>23963.176666666666</v>
      </c>
      <c r="C45" s="16">
        <v>3969.3</v>
      </c>
      <c r="D45" s="15">
        <v>-0.83</v>
      </c>
    </row>
  </sheetData>
  <mergeCells count="20">
    <mergeCell ref="E31:G31"/>
    <mergeCell ref="A30:G30"/>
    <mergeCell ref="A18:A19"/>
    <mergeCell ref="D18:D19"/>
    <mergeCell ref="A25:A26"/>
    <mergeCell ref="D25:D26"/>
    <mergeCell ref="A40:A41"/>
    <mergeCell ref="D40:D41"/>
    <mergeCell ref="A39:D39"/>
    <mergeCell ref="A2:A3"/>
    <mergeCell ref="B2:D2"/>
    <mergeCell ref="A17:D17"/>
    <mergeCell ref="A31:A32"/>
    <mergeCell ref="B31:D31"/>
    <mergeCell ref="E2:G2"/>
    <mergeCell ref="A1:G1"/>
    <mergeCell ref="A12:A13"/>
    <mergeCell ref="B12:D12"/>
    <mergeCell ref="E12:G12"/>
    <mergeCell ref="A11:G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workbookViewId="0">
      <selection activeCell="A5" sqref="A5"/>
    </sheetView>
  </sheetViews>
  <sheetFormatPr defaultRowHeight="15" x14ac:dyDescent="0.25"/>
  <cols>
    <col min="1" max="1" width="28.140625" customWidth="1"/>
  </cols>
  <sheetData>
    <row r="1" spans="1:7" ht="15.75" thickBot="1" x14ac:dyDescent="0.3">
      <c r="B1" s="7">
        <v>2012</v>
      </c>
      <c r="C1" s="7">
        <v>2013</v>
      </c>
      <c r="D1" s="8">
        <v>2014</v>
      </c>
      <c r="E1" s="7">
        <v>2021</v>
      </c>
      <c r="F1" s="7">
        <v>2022</v>
      </c>
      <c r="G1" s="7">
        <v>2023</v>
      </c>
    </row>
    <row r="2" spans="1:7" ht="15.75" thickBot="1" x14ac:dyDescent="0.3">
      <c r="A2" s="29" t="s">
        <v>41</v>
      </c>
      <c r="B2" s="30">
        <v>5131.2</v>
      </c>
      <c r="C2" s="30">
        <v>4468.82</v>
      </c>
      <c r="D2" s="30">
        <v>4689.16</v>
      </c>
      <c r="E2" s="30">
        <v>3968.02</v>
      </c>
      <c r="F2" s="30">
        <v>3855.84</v>
      </c>
      <c r="G2" s="30">
        <v>4084.04</v>
      </c>
    </row>
    <row r="3" spans="1:7" ht="15.75" thickBot="1" x14ac:dyDescent="0.3">
      <c r="A3" s="31" t="s">
        <v>43</v>
      </c>
      <c r="B3" s="32">
        <v>8864.16</v>
      </c>
      <c r="C3" s="32">
        <v>11541.9</v>
      </c>
      <c r="D3" s="32">
        <v>10851.74</v>
      </c>
      <c r="E3" s="33">
        <v>0</v>
      </c>
      <c r="F3" s="33">
        <v>0</v>
      </c>
      <c r="G3" s="33">
        <v>0</v>
      </c>
    </row>
    <row r="4" spans="1:7" ht="15.75" thickBot="1" x14ac:dyDescent="0.3">
      <c r="A4" s="31" t="s">
        <v>44</v>
      </c>
      <c r="B4" s="32">
        <v>5362.15</v>
      </c>
      <c r="C4" s="32">
        <v>7884.62</v>
      </c>
      <c r="D4" s="32">
        <v>13095.78</v>
      </c>
      <c r="E4" s="33">
        <v>0</v>
      </c>
      <c r="F4" s="33">
        <v>0</v>
      </c>
      <c r="G4" s="33"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2369FDA23BA40B774AD1AFE453095" ma:contentTypeVersion="5" ma:contentTypeDescription="Create a new document." ma:contentTypeScope="" ma:versionID="c3c660b3e0aba76260f076ea7c57b626">
  <xsd:schema xmlns:xsd="http://www.w3.org/2001/XMLSchema" xmlns:xs="http://www.w3.org/2001/XMLSchema" xmlns:p="http://schemas.microsoft.com/office/2006/metadata/properties" xmlns:ns1="http://schemas.microsoft.com/sharepoint/v3" xmlns:ns2="e309d946-9fb8-48a3-ae4d-f86d881f4691" targetNamespace="http://schemas.microsoft.com/office/2006/metadata/properties" ma:root="true" ma:fieldsID="20261d9b2e4425bd7bf603dabfb47abf" ns1:_="" ns2:_="">
    <xsd:import namespace="http://schemas.microsoft.com/sharepoint/v3"/>
    <xsd:import namespace="e309d946-9fb8-48a3-ae4d-f86d881f469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9d946-9fb8-48a3-ae4d-f86d881f46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973FD1-0F04-4881-8DBC-950398968FA4}"/>
</file>

<file path=customXml/itemProps2.xml><?xml version="1.0" encoding="utf-8"?>
<ds:datastoreItem xmlns:ds="http://schemas.openxmlformats.org/officeDocument/2006/customXml" ds:itemID="{643DC1E4-908B-4116-9D2F-FBBD2B386772}"/>
</file>

<file path=customXml/itemProps3.xml><?xml version="1.0" encoding="utf-8"?>
<ds:datastoreItem xmlns:ds="http://schemas.openxmlformats.org/officeDocument/2006/customXml" ds:itemID="{231F8FFE-1928-4EA2-ADC6-4D360B76D4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East Bend</vt:lpstr>
      <vt:lpstr>Spurlock</vt:lpstr>
      <vt:lpstr>Ghent</vt:lpstr>
      <vt:lpstr>Trimble Co</vt:lpstr>
      <vt:lpstr>Shawnee</vt:lpstr>
      <vt:lpstr>Century - Hawesville</vt:lpstr>
      <vt:lpstr>Document Tables</vt:lpstr>
      <vt:lpstr>Spurlock Area Chart</vt:lpstr>
      <vt:lpstr>'Document Tables'!_Hlk113536324</vt:lpstr>
      <vt:lpstr>'Document Tables'!_Hlk8123040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Poff, Leslie M (EEC)</dc:creator>
  <cp:lastModifiedBy>lesliem.poff</cp:lastModifiedBy>
  <dcterms:created xsi:type="dcterms:W3CDTF">2023-06-16T12:48:29Z</dcterms:created>
  <dcterms:modified xsi:type="dcterms:W3CDTF">2024-10-16T17:15:52Z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0x010100D0B2369FDA23BA40B774AD1AFE453095</vt:lpwstr>
  </property>
</Properties>
</file>