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vin_davis\AppData\Local\Microsoft\Windows\INetCache\Content.Outlook\94TKJHE5\"/>
    </mc:Choice>
  </mc:AlternateContent>
  <bookViews>
    <workbookView xWindow="0" yWindow="0" windowWidth="28800" windowHeight="12885"/>
  </bookViews>
  <sheets>
    <sheet name="READ ME" sheetId="3" r:id="rId1"/>
    <sheet name="Webster (2)" sheetId="4" r:id="rId2"/>
    <sheet name="Henderson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5" l="1"/>
  <c r="M6" i="5"/>
  <c r="M5" i="5"/>
  <c r="D6" i="5"/>
  <c r="D5" i="5"/>
  <c r="D7" i="5" s="1"/>
  <c r="D19" i="5"/>
  <c r="D15" i="5"/>
  <c r="D11" i="5"/>
  <c r="M19" i="5"/>
  <c r="M15" i="5"/>
  <c r="M11" i="5"/>
  <c r="AE19" i="5"/>
  <c r="AE15" i="5"/>
  <c r="AE11" i="5"/>
  <c r="V7" i="5"/>
  <c r="AA18" i="5"/>
  <c r="AA17" i="5"/>
  <c r="AA14" i="5"/>
  <c r="AA13" i="5"/>
  <c r="AA15" i="5" s="1"/>
  <c r="AA10" i="5"/>
  <c r="AA9" i="5"/>
  <c r="X11" i="5"/>
  <c r="W30" i="5"/>
  <c r="V19" i="5"/>
  <c r="V15" i="5"/>
  <c r="V11" i="5"/>
  <c r="AI38" i="5"/>
  <c r="AG38" i="5"/>
  <c r="AF38" i="5"/>
  <c r="AE38" i="5"/>
  <c r="AD38" i="5"/>
  <c r="Z38" i="5"/>
  <c r="X38" i="5"/>
  <c r="W38" i="5"/>
  <c r="V38" i="5"/>
  <c r="U38" i="5"/>
  <c r="Q38" i="5"/>
  <c r="O38" i="5"/>
  <c r="N38" i="5"/>
  <c r="M38" i="5"/>
  <c r="L38" i="5"/>
  <c r="H38" i="5"/>
  <c r="F38" i="5"/>
  <c r="E38" i="5"/>
  <c r="D38" i="5"/>
  <c r="C38" i="5"/>
  <c r="AJ37" i="5"/>
  <c r="AA37" i="5"/>
  <c r="R37" i="5"/>
  <c r="I37" i="5"/>
  <c r="AJ36" i="5"/>
  <c r="AA36" i="5"/>
  <c r="R36" i="5"/>
  <c r="I36" i="5"/>
  <c r="AJ35" i="5"/>
  <c r="AA35" i="5"/>
  <c r="R35" i="5"/>
  <c r="I35" i="5"/>
  <c r="AI34" i="5"/>
  <c r="AG34" i="5"/>
  <c r="AF34" i="5"/>
  <c r="AE34" i="5"/>
  <c r="AD34" i="5"/>
  <c r="Z34" i="5"/>
  <c r="X34" i="5"/>
  <c r="W34" i="5"/>
  <c r="V34" i="5"/>
  <c r="U34" i="5"/>
  <c r="Q34" i="5"/>
  <c r="O34" i="5"/>
  <c r="N34" i="5"/>
  <c r="M34" i="5"/>
  <c r="L34" i="5"/>
  <c r="H34" i="5"/>
  <c r="F34" i="5"/>
  <c r="E34" i="5"/>
  <c r="D34" i="5"/>
  <c r="C34" i="5"/>
  <c r="AJ33" i="5"/>
  <c r="AA33" i="5"/>
  <c r="R33" i="5"/>
  <c r="I33" i="5"/>
  <c r="AJ32" i="5"/>
  <c r="AA32" i="5"/>
  <c r="R32" i="5"/>
  <c r="I32" i="5"/>
  <c r="AJ31" i="5"/>
  <c r="AA31" i="5"/>
  <c r="R31" i="5"/>
  <c r="I31" i="5"/>
  <c r="AI30" i="5"/>
  <c r="AG30" i="5"/>
  <c r="AF30" i="5"/>
  <c r="AE30" i="5"/>
  <c r="AD30" i="5"/>
  <c r="Z30" i="5"/>
  <c r="X30" i="5"/>
  <c r="V30" i="5"/>
  <c r="U30" i="5"/>
  <c r="Q30" i="5"/>
  <c r="O30" i="5"/>
  <c r="N30" i="5"/>
  <c r="M30" i="5"/>
  <c r="L30" i="5"/>
  <c r="H30" i="5"/>
  <c r="F30" i="5"/>
  <c r="E30" i="5"/>
  <c r="D30" i="5"/>
  <c r="C30" i="5"/>
  <c r="AJ29" i="5"/>
  <c r="AA29" i="5"/>
  <c r="R29" i="5"/>
  <c r="I29" i="5"/>
  <c r="AJ28" i="5"/>
  <c r="AA28" i="5"/>
  <c r="R28" i="5"/>
  <c r="I28" i="5"/>
  <c r="AI25" i="5"/>
  <c r="AH25" i="5"/>
  <c r="AG25" i="5"/>
  <c r="AF25" i="5"/>
  <c r="AE25" i="5"/>
  <c r="AD25" i="5"/>
  <c r="AC25" i="5"/>
  <c r="Z25" i="5"/>
  <c r="Y25" i="5"/>
  <c r="X25" i="5"/>
  <c r="W25" i="5"/>
  <c r="V25" i="5"/>
  <c r="U25" i="5"/>
  <c r="T25" i="5"/>
  <c r="Q25" i="5"/>
  <c r="P25" i="5"/>
  <c r="O25" i="5"/>
  <c r="N25" i="5"/>
  <c r="M25" i="5"/>
  <c r="L25" i="5"/>
  <c r="K25" i="5"/>
  <c r="H25" i="5"/>
  <c r="G25" i="5"/>
  <c r="F25" i="5"/>
  <c r="E25" i="5"/>
  <c r="D25" i="5"/>
  <c r="C25" i="5"/>
  <c r="B25" i="5"/>
  <c r="AI24" i="5"/>
  <c r="AH24" i="5"/>
  <c r="AG24" i="5"/>
  <c r="AF24" i="5"/>
  <c r="AE24" i="5"/>
  <c r="AD24" i="5"/>
  <c r="AC24" i="5"/>
  <c r="Z24" i="5"/>
  <c r="Y24" i="5"/>
  <c r="X24" i="5"/>
  <c r="W24" i="5"/>
  <c r="V24" i="5"/>
  <c r="U24" i="5"/>
  <c r="T24" i="5"/>
  <c r="Q24" i="5"/>
  <c r="P24" i="5"/>
  <c r="O24" i="5"/>
  <c r="N24" i="5"/>
  <c r="N26" i="5" s="1"/>
  <c r="M24" i="5"/>
  <c r="L24" i="5"/>
  <c r="K24" i="5"/>
  <c r="H24" i="5"/>
  <c r="G24" i="5"/>
  <c r="F24" i="5"/>
  <c r="E24" i="5"/>
  <c r="D24" i="5"/>
  <c r="D26" i="5" s="1"/>
  <c r="C24" i="5"/>
  <c r="B24" i="5"/>
  <c r="AI19" i="5"/>
  <c r="AH19" i="5"/>
  <c r="AG19" i="5"/>
  <c r="AF19" i="5"/>
  <c r="AD19" i="5"/>
  <c r="AC19" i="5"/>
  <c r="Z19" i="5"/>
  <c r="Y19" i="5"/>
  <c r="X19" i="5"/>
  <c r="W19" i="5"/>
  <c r="U19" i="5"/>
  <c r="T19" i="5"/>
  <c r="Q19" i="5"/>
  <c r="P19" i="5"/>
  <c r="O19" i="5"/>
  <c r="N19" i="5"/>
  <c r="L19" i="5"/>
  <c r="K19" i="5"/>
  <c r="H19" i="5"/>
  <c r="G19" i="5"/>
  <c r="F19" i="5"/>
  <c r="E19" i="5"/>
  <c r="C19" i="5"/>
  <c r="B19" i="5"/>
  <c r="AJ18" i="5"/>
  <c r="R18" i="5"/>
  <c r="I18" i="5"/>
  <c r="AJ17" i="5"/>
  <c r="R17" i="5"/>
  <c r="I17" i="5"/>
  <c r="AJ16" i="5"/>
  <c r="AA16" i="5"/>
  <c r="R16" i="5"/>
  <c r="I16" i="5"/>
  <c r="AI15" i="5"/>
  <c r="AH15" i="5"/>
  <c r="AG15" i="5"/>
  <c r="AF15" i="5"/>
  <c r="AD15" i="5"/>
  <c r="AC15" i="5"/>
  <c r="Z15" i="5"/>
  <c r="Y15" i="5"/>
  <c r="X15" i="5"/>
  <c r="W15" i="5"/>
  <c r="U15" i="5"/>
  <c r="T15" i="5"/>
  <c r="Q15" i="5"/>
  <c r="P15" i="5"/>
  <c r="O15" i="5"/>
  <c r="N15" i="5"/>
  <c r="L15" i="5"/>
  <c r="K15" i="5"/>
  <c r="H15" i="5"/>
  <c r="G15" i="5"/>
  <c r="F15" i="5"/>
  <c r="E15" i="5"/>
  <c r="C15" i="5"/>
  <c r="B15" i="5"/>
  <c r="AJ14" i="5"/>
  <c r="R14" i="5"/>
  <c r="I14" i="5"/>
  <c r="AJ13" i="5"/>
  <c r="R13" i="5"/>
  <c r="I13" i="5"/>
  <c r="AJ12" i="5"/>
  <c r="AA12" i="5"/>
  <c r="R12" i="5"/>
  <c r="I12" i="5"/>
  <c r="AI11" i="5"/>
  <c r="AH11" i="5"/>
  <c r="AG11" i="5"/>
  <c r="AF11" i="5"/>
  <c r="AD11" i="5"/>
  <c r="AC11" i="5"/>
  <c r="Z11" i="5"/>
  <c r="Y11" i="5"/>
  <c r="W11" i="5"/>
  <c r="U11" i="5"/>
  <c r="T11" i="5"/>
  <c r="Q11" i="5"/>
  <c r="P11" i="5"/>
  <c r="O11" i="5"/>
  <c r="N11" i="5"/>
  <c r="L11" i="5"/>
  <c r="K11" i="5"/>
  <c r="H11" i="5"/>
  <c r="G11" i="5"/>
  <c r="F11" i="5"/>
  <c r="E11" i="5"/>
  <c r="C11" i="5"/>
  <c r="B11" i="5"/>
  <c r="AJ10" i="5"/>
  <c r="R10" i="5"/>
  <c r="I10" i="5"/>
  <c r="AJ9" i="5"/>
  <c r="R9" i="5"/>
  <c r="I9" i="5"/>
  <c r="AI6" i="5"/>
  <c r="AH6" i="5"/>
  <c r="AG6" i="5"/>
  <c r="AF6" i="5"/>
  <c r="AE6" i="5"/>
  <c r="AD6" i="5"/>
  <c r="AC6" i="5"/>
  <c r="Z6" i="5"/>
  <c r="Y6" i="5"/>
  <c r="X6" i="5"/>
  <c r="W6" i="5"/>
  <c r="V6" i="5"/>
  <c r="U6" i="5"/>
  <c r="T6" i="5"/>
  <c r="Q6" i="5"/>
  <c r="P6" i="5"/>
  <c r="O6" i="5"/>
  <c r="N6" i="5"/>
  <c r="L6" i="5"/>
  <c r="K6" i="5"/>
  <c r="H6" i="5"/>
  <c r="G6" i="5"/>
  <c r="F6" i="5"/>
  <c r="E6" i="5"/>
  <c r="C6" i="5"/>
  <c r="B6" i="5"/>
  <c r="AI5" i="5"/>
  <c r="AH5" i="5"/>
  <c r="AG5" i="5"/>
  <c r="AF5" i="5"/>
  <c r="AE5" i="5"/>
  <c r="AD5" i="5"/>
  <c r="AC5" i="5"/>
  <c r="Z5" i="5"/>
  <c r="Y5" i="5"/>
  <c r="X5" i="5"/>
  <c r="W5" i="5"/>
  <c r="V5" i="5"/>
  <c r="U5" i="5"/>
  <c r="T5" i="5"/>
  <c r="Q5" i="5"/>
  <c r="P5" i="5"/>
  <c r="O5" i="5"/>
  <c r="N5" i="5"/>
  <c r="L5" i="5"/>
  <c r="K5" i="5"/>
  <c r="H5" i="5"/>
  <c r="G5" i="5"/>
  <c r="F5" i="5"/>
  <c r="E5" i="5"/>
  <c r="C5" i="5"/>
  <c r="B5" i="5"/>
  <c r="AA19" i="4"/>
  <c r="Z19" i="4"/>
  <c r="Y19" i="4"/>
  <c r="X19" i="4"/>
  <c r="W19" i="4"/>
  <c r="T19" i="4"/>
  <c r="S19" i="4"/>
  <c r="R19" i="4"/>
  <c r="Q19" i="4"/>
  <c r="P19" i="4"/>
  <c r="M19" i="4"/>
  <c r="L19" i="4"/>
  <c r="K19" i="4"/>
  <c r="J19" i="4"/>
  <c r="I19" i="4"/>
  <c r="F19" i="4"/>
  <c r="E19" i="4"/>
  <c r="D19" i="4"/>
  <c r="C19" i="4"/>
  <c r="B19" i="4"/>
  <c r="AB18" i="4"/>
  <c r="U18" i="4"/>
  <c r="N18" i="4"/>
  <c r="G18" i="4"/>
  <c r="AB17" i="4"/>
  <c r="U17" i="4"/>
  <c r="N17" i="4"/>
  <c r="N19" i="4" s="1"/>
  <c r="G17" i="4"/>
  <c r="AA15" i="4"/>
  <c r="Z15" i="4"/>
  <c r="Y15" i="4"/>
  <c r="X15" i="4"/>
  <c r="W15" i="4"/>
  <c r="T15" i="4"/>
  <c r="S15" i="4"/>
  <c r="R15" i="4"/>
  <c r="Q15" i="4"/>
  <c r="P15" i="4"/>
  <c r="M15" i="4"/>
  <c r="L15" i="4"/>
  <c r="K15" i="4"/>
  <c r="J15" i="4"/>
  <c r="I15" i="4"/>
  <c r="F15" i="4"/>
  <c r="E15" i="4"/>
  <c r="D15" i="4"/>
  <c r="C15" i="4"/>
  <c r="B15" i="4"/>
  <c r="AB14" i="4"/>
  <c r="U14" i="4"/>
  <c r="N14" i="4"/>
  <c r="G14" i="4"/>
  <c r="AB13" i="4"/>
  <c r="AB15" i="4" s="1"/>
  <c r="U13" i="4"/>
  <c r="N13" i="4"/>
  <c r="G13" i="4"/>
  <c r="AA11" i="4"/>
  <c r="Z11" i="4"/>
  <c r="Y11" i="4"/>
  <c r="X11" i="4"/>
  <c r="W11" i="4"/>
  <c r="T11" i="4"/>
  <c r="S11" i="4"/>
  <c r="R11" i="4"/>
  <c r="Q11" i="4"/>
  <c r="P11" i="4"/>
  <c r="M11" i="4"/>
  <c r="L11" i="4"/>
  <c r="K11" i="4"/>
  <c r="J11" i="4"/>
  <c r="I11" i="4"/>
  <c r="F11" i="4"/>
  <c r="E11" i="4"/>
  <c r="D11" i="4"/>
  <c r="C11" i="4"/>
  <c r="B11" i="4"/>
  <c r="AB10" i="4"/>
  <c r="U10" i="4"/>
  <c r="N10" i="4"/>
  <c r="G10" i="4"/>
  <c r="AB9" i="4"/>
  <c r="U9" i="4"/>
  <c r="N9" i="4"/>
  <c r="G9" i="4"/>
  <c r="AA6" i="4"/>
  <c r="Z6" i="4"/>
  <c r="Y6" i="4"/>
  <c r="X6" i="4"/>
  <c r="W6" i="4"/>
  <c r="T6" i="4"/>
  <c r="S6" i="4"/>
  <c r="R6" i="4"/>
  <c r="Q6" i="4"/>
  <c r="P6" i="4"/>
  <c r="M6" i="4"/>
  <c r="L6" i="4"/>
  <c r="K6" i="4"/>
  <c r="J6" i="4"/>
  <c r="I6" i="4"/>
  <c r="F6" i="4"/>
  <c r="E6" i="4"/>
  <c r="D6" i="4"/>
  <c r="C6" i="4"/>
  <c r="B6" i="4"/>
  <c r="AA5" i="4"/>
  <c r="Z5" i="4"/>
  <c r="Y5" i="4"/>
  <c r="X5" i="4"/>
  <c r="X7" i="4" s="1"/>
  <c r="W5" i="4"/>
  <c r="T5" i="4"/>
  <c r="S5" i="4"/>
  <c r="R5" i="4"/>
  <c r="Q5" i="4"/>
  <c r="P5" i="4"/>
  <c r="M5" i="4"/>
  <c r="L5" i="4"/>
  <c r="K5" i="4"/>
  <c r="J5" i="4"/>
  <c r="I5" i="4"/>
  <c r="G5" i="4"/>
  <c r="F5" i="4"/>
  <c r="E5" i="4"/>
  <c r="D5" i="4"/>
  <c r="C5" i="4"/>
  <c r="B5" i="4"/>
  <c r="G11" i="4" l="1"/>
  <c r="G15" i="4"/>
  <c r="G19" i="4"/>
  <c r="M7" i="5"/>
  <c r="I19" i="5"/>
  <c r="E7" i="5"/>
  <c r="F7" i="5"/>
  <c r="G7" i="5"/>
  <c r="H7" i="5"/>
  <c r="F26" i="5"/>
  <c r="M26" i="5"/>
  <c r="K7" i="5"/>
  <c r="P7" i="5"/>
  <c r="Q7" i="5"/>
  <c r="G6" i="4"/>
  <c r="G1" i="4" s="1"/>
  <c r="F7" i="4"/>
  <c r="D7" i="4"/>
  <c r="C7" i="4"/>
  <c r="B7" i="4"/>
  <c r="E7" i="4"/>
  <c r="N15" i="4"/>
  <c r="J7" i="4"/>
  <c r="N11" i="4"/>
  <c r="N6" i="4"/>
  <c r="N1" i="4" s="1"/>
  <c r="M7" i="4"/>
  <c r="L7" i="4"/>
  <c r="N5" i="4"/>
  <c r="I7" i="4"/>
  <c r="K7" i="4"/>
  <c r="AG7" i="5"/>
  <c r="AJ15" i="5"/>
  <c r="AJ38" i="5"/>
  <c r="AG26" i="5"/>
  <c r="AE26" i="5"/>
  <c r="AF7" i="5"/>
  <c r="AJ11" i="5"/>
  <c r="AC7" i="5"/>
  <c r="AD7" i="5"/>
  <c r="AB19" i="4"/>
  <c r="AA7" i="4"/>
  <c r="AB6" i="4"/>
  <c r="AB1" i="4" s="1"/>
  <c r="Y7" i="4"/>
  <c r="Z7" i="4"/>
  <c r="AB11" i="4"/>
  <c r="W7" i="4"/>
  <c r="R7" i="4"/>
  <c r="U15" i="4"/>
  <c r="U6" i="4"/>
  <c r="U1" i="4" s="1"/>
  <c r="U19" i="4"/>
  <c r="P7" i="4"/>
  <c r="S7" i="4"/>
  <c r="U5" i="4"/>
  <c r="Q7" i="4"/>
  <c r="T7" i="4"/>
  <c r="U11" i="4"/>
  <c r="AA19" i="5"/>
  <c r="AA11" i="5"/>
  <c r="Z26" i="5"/>
  <c r="W26" i="5"/>
  <c r="AA38" i="5"/>
  <c r="AA34" i="5"/>
  <c r="AA30" i="5"/>
  <c r="U26" i="5"/>
  <c r="Q26" i="5"/>
  <c r="I30" i="5"/>
  <c r="I34" i="5"/>
  <c r="I38" i="5"/>
  <c r="I15" i="5"/>
  <c r="H26" i="5"/>
  <c r="AA24" i="5"/>
  <c r="AD26" i="5"/>
  <c r="X26" i="5"/>
  <c r="R34" i="5"/>
  <c r="R15" i="5"/>
  <c r="R24" i="5"/>
  <c r="Z7" i="5"/>
  <c r="L7" i="5"/>
  <c r="I11" i="5"/>
  <c r="AJ19" i="5"/>
  <c r="E26" i="5"/>
  <c r="O26" i="5"/>
  <c r="AI26" i="5"/>
  <c r="R25" i="5"/>
  <c r="R26" i="5" s="1"/>
  <c r="AJ30" i="5"/>
  <c r="R38" i="5"/>
  <c r="I5" i="5"/>
  <c r="N7" i="5"/>
  <c r="AH7" i="5"/>
  <c r="R6" i="5"/>
  <c r="R11" i="5"/>
  <c r="I25" i="5"/>
  <c r="C7" i="5"/>
  <c r="O7" i="5"/>
  <c r="Y7" i="5"/>
  <c r="AI7" i="5"/>
  <c r="AJ24" i="5"/>
  <c r="I24" i="5"/>
  <c r="L26" i="5"/>
  <c r="V26" i="5"/>
  <c r="AF26" i="5"/>
  <c r="AJ34" i="5"/>
  <c r="I6" i="5"/>
  <c r="AJ6" i="5"/>
  <c r="C26" i="5"/>
  <c r="AJ25" i="5"/>
  <c r="R30" i="5"/>
  <c r="R19" i="5"/>
  <c r="AA25" i="5"/>
  <c r="U7" i="5"/>
  <c r="T7" i="5"/>
  <c r="AA6" i="5"/>
  <c r="AA5" i="5"/>
  <c r="X7" i="5"/>
  <c r="B7" i="5"/>
  <c r="W7" i="5"/>
  <c r="R5" i="5"/>
  <c r="AJ5" i="5"/>
  <c r="AB5" i="4"/>
  <c r="G7" i="4" l="1"/>
  <c r="N7" i="4"/>
  <c r="AB7" i="4"/>
  <c r="U7" i="4"/>
  <c r="AA1" i="5"/>
  <c r="AA26" i="5"/>
  <c r="I26" i="5"/>
  <c r="AJ7" i="5"/>
  <c r="R7" i="5"/>
  <c r="I7" i="5"/>
  <c r="R1" i="5"/>
  <c r="AJ26" i="5"/>
  <c r="AJ1" i="5"/>
  <c r="I1" i="5"/>
  <c r="AA7" i="5"/>
</calcChain>
</file>

<file path=xl/sharedStrings.xml><?xml version="1.0" encoding="utf-8"?>
<sst xmlns="http://schemas.openxmlformats.org/spreadsheetml/2006/main" count="156" uniqueCount="40">
  <si>
    <t>TotVMT</t>
  </si>
  <si>
    <t>TotVHT</t>
  </si>
  <si>
    <t>AutoVMT</t>
  </si>
  <si>
    <t>AutoVHT</t>
  </si>
  <si>
    <t>SU VMT</t>
  </si>
  <si>
    <t>SU VHT</t>
  </si>
  <si>
    <t>COMB VMT</t>
  </si>
  <si>
    <t>COMB VHT</t>
  </si>
  <si>
    <t>Rural</t>
  </si>
  <si>
    <t>FC=1</t>
  </si>
  <si>
    <t>FC=4</t>
  </si>
  <si>
    <t>FC=5</t>
  </si>
  <si>
    <t>FC=6</t>
  </si>
  <si>
    <t>FC=7</t>
  </si>
  <si>
    <t>AvgSpeed</t>
  </si>
  <si>
    <t>AutoVMT (minutes)</t>
  </si>
  <si>
    <t>ALL</t>
  </si>
  <si>
    <t>Urban</t>
  </si>
  <si>
    <t>FC=2</t>
  </si>
  <si>
    <t>FC=3</t>
  </si>
  <si>
    <t>VHT is actually in minutes (divide VHT by 60 for hours)</t>
  </si>
  <si>
    <t>Kentucky's 5,999 zone Statewide Model</t>
  </si>
  <si>
    <t>The model ran in Caliper's TransCAD version 8</t>
  </si>
  <si>
    <t>The Standard unit of time in the model is minutes</t>
  </si>
  <si>
    <t>Note that VHT values are in (minutes)</t>
  </si>
  <si>
    <t>The base year used for calibration was 2017</t>
  </si>
  <si>
    <t>VMT values from the Division of Planning were used to adjust</t>
  </si>
  <si>
    <t>VMT values generated by the model.</t>
  </si>
  <si>
    <t>The 2017 factors were then applied to the subsequent years of</t>
  </si>
  <si>
    <t>The results in this spreadsheet were generated using</t>
  </si>
  <si>
    <t>Highlighted in yellow cells are the values that match VMT values from the Division of Planning</t>
  </si>
  <si>
    <t>The TABS provide separate totals for each county</t>
  </si>
  <si>
    <t>Vertical Columns with outvalues correspond to the absense of such functional class roads</t>
  </si>
  <si>
    <t>as Kentucky Highway Information System Database</t>
  </si>
  <si>
    <t>Note that Webster County contains no Urban class roads.</t>
  </si>
  <si>
    <t>to meet "Urban" Status</t>
  </si>
  <si>
    <t>The City of Providence population including the 2020 Census lacks the population required</t>
  </si>
  <si>
    <t>A community must have a population greater than 5000 to be considered an Urban area</t>
  </si>
  <si>
    <t>Speeds were calculated by multiplying by 60 the division of VMT/VHT</t>
  </si>
  <si>
    <t>60 * (VMT/VHT)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</si>
</sst>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164" fontId="0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2" borderId="0" xfId="1" applyNumberFormat="1" applyFont="1" applyFill="1" applyBorder="1"/>
    <xf numFmtId="164" fontId="2" fillId="0" borderId="0" xfId="1" applyNumberFormat="1" applyFont="1" applyBorder="1"/>
    <xf numFmtId="165" fontId="0" fillId="0" borderId="0" xfId="1" applyNumberFormat="1" applyFont="1" applyBorder="1"/>
    <xf numFmtId="164" fontId="0" fillId="0" borderId="0" xfId="0" applyNumberFormat="1"/>
    <xf numFmtId="164" fontId="0" fillId="3" borderId="0" xfId="1" applyNumberFormat="1" applyFont="1" applyFill="1" applyBorder="1"/>
    <xf numFmtId="164" fontId="0" fillId="3" borderId="0" xfId="0" applyNumberFormat="1" applyFill="1"/>
    <xf numFmtId="0" fontId="0" fillId="2" borderId="0" xfId="0" applyFont="1" applyFill="1"/>
    <xf numFmtId="0" fontId="0" fillId="3" borderId="0" xfId="0" applyFill="1"/>
    <xf numFmtId="0" fontId="3" fillId="0" borderId="0" xfId="0" applyFont="1"/>
    <xf numFmtId="0" fontId="0" fillId="0" borderId="0" xfId="0" quotePrefix="1"/>
    <xf numFmtId="43" fontId="0" fillId="0" borderId="0" xfId="0" applyNumberFormat="1" applyBorder="1"/>
    <xf numFmtId="164" fontId="4" fillId="0" borderId="0" xfId="1" applyNumberFormat="1" applyFont="1"/>
    <xf numFmtId="0" fontId="4" fillId="0" borderId="0" xfId="0" applyFont="1"/>
    <xf numFmtId="0" fontId="4" fillId="0" borderId="0" xfId="0" applyFont="1" applyFill="1" applyBorder="1"/>
    <xf numFmtId="164" fontId="4" fillId="0" borderId="0" xfId="1" applyNumberFormat="1" applyFont="1" applyBorder="1"/>
    <xf numFmtId="165" fontId="4" fillId="0" borderId="0" xfId="1" applyNumberFormat="1" applyFont="1" applyBorder="1"/>
    <xf numFmtId="43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9"/>
  <sheetViews>
    <sheetView tabSelected="1" topLeftCell="A3" workbookViewId="0">
      <selection activeCell="I5" sqref="I5"/>
    </sheetView>
  </sheetViews>
  <sheetFormatPr defaultRowHeight="15" x14ac:dyDescent="0.25"/>
  <sheetData>
    <row r="3" spans="3:5" x14ac:dyDescent="0.25">
      <c r="C3" t="s">
        <v>29</v>
      </c>
    </row>
    <row r="4" spans="3:5" x14ac:dyDescent="0.25">
      <c r="D4" t="s">
        <v>21</v>
      </c>
    </row>
    <row r="5" spans="3:5" x14ac:dyDescent="0.25">
      <c r="D5" t="s">
        <v>22</v>
      </c>
    </row>
    <row r="6" spans="3:5" x14ac:dyDescent="0.25">
      <c r="C6" t="s">
        <v>23</v>
      </c>
    </row>
    <row r="7" spans="3:5" x14ac:dyDescent="0.25">
      <c r="D7" s="16" t="s">
        <v>24</v>
      </c>
    </row>
    <row r="8" spans="3:5" x14ac:dyDescent="0.25">
      <c r="D8" t="s">
        <v>38</v>
      </c>
    </row>
    <row r="9" spans="3:5" x14ac:dyDescent="0.25">
      <c r="E9" s="17" t="s">
        <v>39</v>
      </c>
    </row>
    <row r="11" spans="3:5" x14ac:dyDescent="0.25">
      <c r="C11" t="s">
        <v>25</v>
      </c>
    </row>
    <row r="12" spans="3:5" x14ac:dyDescent="0.25">
      <c r="D12" t="s">
        <v>26</v>
      </c>
    </row>
    <row r="13" spans="3:5" x14ac:dyDescent="0.25">
      <c r="D13" t="s">
        <v>27</v>
      </c>
    </row>
    <row r="14" spans="3:5" x14ac:dyDescent="0.25">
      <c r="D14" t="s">
        <v>28</v>
      </c>
    </row>
    <row r="15" spans="3:5" x14ac:dyDescent="0.25">
      <c r="E15">
        <v>2021</v>
      </c>
    </row>
    <row r="16" spans="3:5" x14ac:dyDescent="0.25">
      <c r="E16">
        <v>2026</v>
      </c>
    </row>
    <row r="17" spans="3:5" x14ac:dyDescent="0.25">
      <c r="E17">
        <v>2033</v>
      </c>
    </row>
    <row r="18" spans="3:5" x14ac:dyDescent="0.25">
      <c r="C18" t="s">
        <v>30</v>
      </c>
    </row>
    <row r="21" spans="3:5" x14ac:dyDescent="0.25">
      <c r="C21" t="s">
        <v>31</v>
      </c>
    </row>
    <row r="23" spans="3:5" x14ac:dyDescent="0.25">
      <c r="C23" t="s">
        <v>32</v>
      </c>
    </row>
    <row r="24" spans="3:5" x14ac:dyDescent="0.25">
      <c r="D24" t="s">
        <v>33</v>
      </c>
    </row>
    <row r="26" spans="3:5" x14ac:dyDescent="0.25">
      <c r="D26" t="s">
        <v>34</v>
      </c>
    </row>
    <row r="27" spans="3:5" x14ac:dyDescent="0.25">
      <c r="D27" t="s">
        <v>36</v>
      </c>
    </row>
    <row r="28" spans="3:5" x14ac:dyDescent="0.25">
      <c r="E28" t="s">
        <v>35</v>
      </c>
    </row>
    <row r="29" spans="3:5" x14ac:dyDescent="0.25">
      <c r="D29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workbookViewId="0">
      <pane xSplit="1" topLeftCell="B1" activePane="topRight" state="frozen"/>
      <selection pane="topRight" activeCell="B17" sqref="B17:F18"/>
    </sheetView>
  </sheetViews>
  <sheetFormatPr defaultRowHeight="15" x14ac:dyDescent="0.25"/>
  <cols>
    <col min="1" max="1" width="15.5703125" customWidth="1"/>
    <col min="2" max="2" width="13.28515625" bestFit="1" customWidth="1"/>
    <col min="3" max="3" width="10.5703125" bestFit="1" customWidth="1"/>
    <col min="4" max="4" width="11.7109375" bestFit="1" customWidth="1"/>
    <col min="5" max="6" width="10.7109375" bestFit="1" customWidth="1"/>
    <col min="7" max="7" width="11.5703125" bestFit="1" customWidth="1"/>
  </cols>
  <sheetData>
    <row r="1" spans="1:28" x14ac:dyDescent="0.25">
      <c r="A1" s="15" t="s">
        <v>20</v>
      </c>
      <c r="B1" s="15"/>
      <c r="C1" s="15"/>
      <c r="D1" s="15"/>
      <c r="G1" s="13">
        <f>G6</f>
        <v>402741.63714400004</v>
      </c>
      <c r="N1" s="11">
        <f>N6</f>
        <v>459457.94779199996</v>
      </c>
      <c r="U1" s="11">
        <f>U6</f>
        <v>512970.86372300005</v>
      </c>
      <c r="AB1" s="11">
        <f>AB6</f>
        <v>557097.19393199997</v>
      </c>
    </row>
    <row r="2" spans="1:28" x14ac:dyDescent="0.25">
      <c r="D2">
        <v>2017</v>
      </c>
      <c r="K2">
        <v>2021</v>
      </c>
      <c r="R2">
        <v>2026</v>
      </c>
      <c r="Y2">
        <v>2033</v>
      </c>
    </row>
    <row r="3" spans="1:28" x14ac:dyDescent="0.25">
      <c r="B3" s="1"/>
      <c r="C3" s="1"/>
      <c r="D3" s="1" t="s">
        <v>8</v>
      </c>
      <c r="E3" s="1"/>
      <c r="F3" s="1"/>
      <c r="G3" s="1"/>
      <c r="I3" s="1"/>
      <c r="J3" s="1"/>
      <c r="K3" s="1" t="s">
        <v>8</v>
      </c>
      <c r="L3" s="1"/>
      <c r="M3" s="1"/>
      <c r="N3" s="1"/>
      <c r="P3" s="1"/>
      <c r="Q3" s="1"/>
      <c r="R3" s="1" t="s">
        <v>8</v>
      </c>
      <c r="S3" s="1"/>
      <c r="T3" s="1"/>
      <c r="U3" s="1"/>
      <c r="W3" s="1"/>
      <c r="X3" s="1"/>
      <c r="Y3" s="1" t="s">
        <v>8</v>
      </c>
      <c r="Z3" s="1"/>
      <c r="AA3" s="1"/>
      <c r="AB3" s="1"/>
    </row>
    <row r="4" spans="1:28" x14ac:dyDescent="0.25"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16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16</v>
      </c>
      <c r="P4" s="1" t="s">
        <v>9</v>
      </c>
      <c r="Q4" s="1" t="s">
        <v>10</v>
      </c>
      <c r="R4" s="1" t="s">
        <v>11</v>
      </c>
      <c r="S4" s="1" t="s">
        <v>12</v>
      </c>
      <c r="T4" s="1" t="s">
        <v>13</v>
      </c>
      <c r="U4" s="1" t="s">
        <v>16</v>
      </c>
      <c r="W4" s="1" t="s">
        <v>9</v>
      </c>
      <c r="X4" s="1" t="s">
        <v>10</v>
      </c>
      <c r="Y4" s="1" t="s">
        <v>11</v>
      </c>
      <c r="Z4" s="1" t="s">
        <v>12</v>
      </c>
      <c r="AA4" s="1" t="s">
        <v>13</v>
      </c>
      <c r="AB4" s="1" t="s">
        <v>16</v>
      </c>
    </row>
    <row r="5" spans="1:28" x14ac:dyDescent="0.25">
      <c r="A5" t="s">
        <v>0</v>
      </c>
      <c r="B5" s="8">
        <f>B9+B13+B17</f>
        <v>141117.60482100002</v>
      </c>
      <c r="C5" s="8">
        <f t="shared" ref="C5:G6" si="0">C9+C13+C17</f>
        <v>75306.717992999998</v>
      </c>
      <c r="D5" s="8">
        <f t="shared" si="0"/>
        <v>96506.769473000008</v>
      </c>
      <c r="E5" s="8">
        <f t="shared" si="0"/>
        <v>25558.284049999998</v>
      </c>
      <c r="F5" s="8">
        <f t="shared" si="0"/>
        <v>3437.2155039999998</v>
      </c>
      <c r="G5" s="8">
        <f t="shared" si="0"/>
        <v>341926.59184100002</v>
      </c>
      <c r="H5" s="4"/>
      <c r="I5" s="8">
        <f>I9+I13+I17</f>
        <v>193432.60988200002</v>
      </c>
      <c r="J5" s="8">
        <f t="shared" ref="J5:N6" si="1">J9+J13+J17</f>
        <v>79158.627441000004</v>
      </c>
      <c r="K5" s="8">
        <f t="shared" si="1"/>
        <v>96261.183653</v>
      </c>
      <c r="L5" s="8">
        <f t="shared" si="1"/>
        <v>26475.733830000001</v>
      </c>
      <c r="M5" s="8">
        <f t="shared" si="1"/>
        <v>3492.1660959999999</v>
      </c>
      <c r="N5" s="8">
        <f t="shared" si="1"/>
        <v>398820.32090200006</v>
      </c>
      <c r="P5" s="8">
        <f>P9+P13+P17</f>
        <v>240797.51588700002</v>
      </c>
      <c r="Q5" s="8">
        <f t="shared" ref="Q5:U6" si="2">Q9+Q13+Q17</f>
        <v>83686.711142</v>
      </c>
      <c r="R5" s="8">
        <f t="shared" si="2"/>
        <v>95530.960814999999</v>
      </c>
      <c r="S5" s="8">
        <f t="shared" si="2"/>
        <v>27375.120333000003</v>
      </c>
      <c r="T5" s="8">
        <f t="shared" si="2"/>
        <v>3535.5006519999997</v>
      </c>
      <c r="U5" s="8">
        <f t="shared" si="2"/>
        <v>450925.80882899993</v>
      </c>
      <c r="W5" s="8">
        <f>W9+W13+W17</f>
        <v>277594.32605500001</v>
      </c>
      <c r="X5" s="8">
        <f t="shared" ref="X5:AB6" si="3">X9+X13+X17</f>
        <v>88620.099116999991</v>
      </c>
      <c r="Y5" s="8">
        <f t="shared" si="3"/>
        <v>93874.461536000003</v>
      </c>
      <c r="Z5" s="8">
        <f t="shared" si="3"/>
        <v>28169.227052999999</v>
      </c>
      <c r="AA5" s="8">
        <f t="shared" si="3"/>
        <v>3542.6896849999994</v>
      </c>
      <c r="AB5" s="8">
        <f t="shared" si="3"/>
        <v>491800.80344600003</v>
      </c>
    </row>
    <row r="6" spans="1:28" x14ac:dyDescent="0.25">
      <c r="A6" t="s">
        <v>1</v>
      </c>
      <c r="B6" s="8">
        <f>B10+B14+B18</f>
        <v>134882.93152399999</v>
      </c>
      <c r="C6" s="8">
        <f t="shared" si="0"/>
        <v>97673.039216000005</v>
      </c>
      <c r="D6" s="8">
        <f t="shared" si="0"/>
        <v>129254.085821</v>
      </c>
      <c r="E6" s="8">
        <f t="shared" si="0"/>
        <v>35189.498146999998</v>
      </c>
      <c r="F6" s="8">
        <f t="shared" si="0"/>
        <v>5742.0824360000006</v>
      </c>
      <c r="G6" s="12">
        <f t="shared" si="0"/>
        <v>402741.63714400004</v>
      </c>
      <c r="H6" s="4"/>
      <c r="I6" s="8">
        <f>I10+I14+I18</f>
        <v>185340.49806400001</v>
      </c>
      <c r="J6" s="8">
        <f t="shared" si="1"/>
        <v>102896.246667</v>
      </c>
      <c r="K6" s="8">
        <f t="shared" si="1"/>
        <v>128920.07513000001</v>
      </c>
      <c r="L6" s="8">
        <f t="shared" si="1"/>
        <v>36452.326409000001</v>
      </c>
      <c r="M6" s="8">
        <f t="shared" si="1"/>
        <v>5848.8015219999997</v>
      </c>
      <c r="N6" s="8">
        <f t="shared" si="1"/>
        <v>459457.94779199996</v>
      </c>
      <c r="P6" s="8">
        <f>P10+P14+P18</f>
        <v>232209.78526999999</v>
      </c>
      <c r="Q6" s="8">
        <f t="shared" si="2"/>
        <v>109117.80192899999</v>
      </c>
      <c r="R6" s="8">
        <f t="shared" si="2"/>
        <v>127996.04512400001</v>
      </c>
      <c r="S6" s="8">
        <f t="shared" si="2"/>
        <v>37710.679449999996</v>
      </c>
      <c r="T6" s="8">
        <f t="shared" si="2"/>
        <v>5936.55195</v>
      </c>
      <c r="U6" s="8">
        <f t="shared" si="2"/>
        <v>512970.86372300005</v>
      </c>
      <c r="W6" s="8">
        <f>W10+W14+W18</f>
        <v>270212.35390599997</v>
      </c>
      <c r="X6" s="8">
        <f t="shared" si="3"/>
        <v>116069.98783599999</v>
      </c>
      <c r="Y6" s="8">
        <f t="shared" si="3"/>
        <v>126005.47112700001</v>
      </c>
      <c r="Z6" s="8">
        <f t="shared" si="3"/>
        <v>38842.820576999999</v>
      </c>
      <c r="AA6" s="8">
        <f t="shared" si="3"/>
        <v>5966.5604860000003</v>
      </c>
      <c r="AB6" s="8">
        <f t="shared" si="3"/>
        <v>557097.19393199997</v>
      </c>
    </row>
    <row r="7" spans="1:28" x14ac:dyDescent="0.25">
      <c r="A7" s="2" t="s">
        <v>14</v>
      </c>
      <c r="B7" s="10">
        <f>60*(B5/B6)</f>
        <v>62.77337090463103</v>
      </c>
      <c r="C7" s="10">
        <f t="shared" ref="C7:G7" si="4">60*(C5/C6)</f>
        <v>46.260494357995071</v>
      </c>
      <c r="D7" s="10">
        <f t="shared" si="4"/>
        <v>44.798631560467307</v>
      </c>
      <c r="E7" s="10">
        <f t="shared" si="4"/>
        <v>43.578258393853645</v>
      </c>
      <c r="F7" s="10">
        <f t="shared" si="4"/>
        <v>35.916051805007555</v>
      </c>
      <c r="G7" s="10">
        <f t="shared" si="4"/>
        <v>50.939842366297633</v>
      </c>
      <c r="H7" s="4"/>
      <c r="I7" s="10">
        <f>60*(I5/I6)</f>
        <v>62.619647158347135</v>
      </c>
      <c r="J7" s="10">
        <f t="shared" ref="J7:N7" si="5">60*(J5/J6)</f>
        <v>46.15831772591978</v>
      </c>
      <c r="K7" s="10">
        <f t="shared" si="5"/>
        <v>44.800400661851519</v>
      </c>
      <c r="L7" s="10">
        <f t="shared" si="5"/>
        <v>43.578673470009093</v>
      </c>
      <c r="M7" s="10">
        <f t="shared" si="5"/>
        <v>35.824427444128958</v>
      </c>
      <c r="N7" s="10">
        <f t="shared" si="5"/>
        <v>52.081413259071404</v>
      </c>
      <c r="P7" s="10">
        <f>60*(P5/P6)</f>
        <v>62.218958328654765</v>
      </c>
      <c r="Q7" s="10">
        <f t="shared" ref="Q7:U7" si="6">60*(Q5/Q6)</f>
        <v>46.016347284810237</v>
      </c>
      <c r="R7" s="10">
        <f t="shared" si="6"/>
        <v>44.781521517692916</v>
      </c>
      <c r="S7" s="10">
        <f t="shared" si="6"/>
        <v>43.555492606750164</v>
      </c>
      <c r="T7" s="10">
        <f t="shared" si="6"/>
        <v>35.732870007142779</v>
      </c>
      <c r="U7" s="10">
        <f t="shared" si="6"/>
        <v>52.742856257718692</v>
      </c>
      <c r="W7" s="10">
        <f>60*(W5/W6)</f>
        <v>61.639149071230413</v>
      </c>
      <c r="X7" s="10">
        <f t="shared" ref="X7:AB7" si="7">60*(X5/X6)</f>
        <v>45.810342933204197</v>
      </c>
      <c r="Y7" s="10">
        <f t="shared" si="7"/>
        <v>44.700183585545076</v>
      </c>
      <c r="Z7" s="10">
        <f t="shared" si="7"/>
        <v>43.512638837067115</v>
      </c>
      <c r="AA7" s="10">
        <f t="shared" si="7"/>
        <v>35.625446452567807</v>
      </c>
      <c r="AB7" s="10">
        <f t="shared" si="7"/>
        <v>52.967504644013324</v>
      </c>
    </row>
    <row r="8" spans="1:28" x14ac:dyDescent="0.25">
      <c r="B8" s="4"/>
      <c r="C8" s="4"/>
      <c r="D8" s="4"/>
      <c r="E8" s="4"/>
      <c r="F8" s="4"/>
      <c r="G8" s="4"/>
      <c r="H8" s="4"/>
      <c r="N8" s="4"/>
      <c r="U8" s="4"/>
      <c r="AB8" s="4"/>
    </row>
    <row r="9" spans="1:28" x14ac:dyDescent="0.25">
      <c r="A9" t="s">
        <v>2</v>
      </c>
      <c r="B9" s="20">
        <v>93908.955264000004</v>
      </c>
      <c r="C9" s="21">
        <v>53168.279448000001</v>
      </c>
      <c r="D9" s="20">
        <v>69595.469033000001</v>
      </c>
      <c r="E9" s="20">
        <v>15359.176024</v>
      </c>
      <c r="F9" s="20">
        <v>2717.2468220000001</v>
      </c>
      <c r="G9" s="3">
        <f>SUM(B9:F9)</f>
        <v>234749.12659099998</v>
      </c>
      <c r="I9" s="21">
        <v>143050.94469500001</v>
      </c>
      <c r="J9" s="21">
        <v>55881.197691000001</v>
      </c>
      <c r="K9" s="21">
        <v>68455.760590000005</v>
      </c>
      <c r="L9" s="21">
        <v>15927.780525</v>
      </c>
      <c r="M9" s="21">
        <v>2736.6675070000001</v>
      </c>
      <c r="N9" s="3">
        <f>SUM(I9:M9)</f>
        <v>286052.35100800003</v>
      </c>
      <c r="P9" s="20">
        <v>186450.481814</v>
      </c>
      <c r="Q9" s="20">
        <v>58985.542375999998</v>
      </c>
      <c r="R9" s="20">
        <v>66607.884663999997</v>
      </c>
      <c r="S9" s="20">
        <v>16391.110495000001</v>
      </c>
      <c r="T9" s="20">
        <v>2735.5896739999998</v>
      </c>
      <c r="U9" s="3">
        <f>SUM(P9:T9)</f>
        <v>331170.60902299994</v>
      </c>
      <c r="V9" s="3"/>
      <c r="W9" s="20">
        <v>217695.775341</v>
      </c>
      <c r="X9" s="20">
        <v>61925.695919999998</v>
      </c>
      <c r="Y9" s="20">
        <v>63386.670772999998</v>
      </c>
      <c r="Z9" s="20">
        <v>16574.738008</v>
      </c>
      <c r="AA9" s="20">
        <v>2680.6013589999998</v>
      </c>
      <c r="AB9" s="3">
        <f>SUM(W9:AA9)</f>
        <v>362263.48140100006</v>
      </c>
    </row>
    <row r="10" spans="1:28" x14ac:dyDescent="0.25">
      <c r="A10" t="s">
        <v>3</v>
      </c>
      <c r="B10" s="20">
        <v>88710.691949999993</v>
      </c>
      <c r="C10" s="21">
        <v>67095.873149000006</v>
      </c>
      <c r="D10" s="20">
        <v>91683.998674000002</v>
      </c>
      <c r="E10" s="20">
        <v>20539.875075</v>
      </c>
      <c r="F10" s="20">
        <v>4467.6937010000001</v>
      </c>
      <c r="G10" s="3">
        <f>SUM(B10:F10)</f>
        <v>272498.13254900003</v>
      </c>
      <c r="I10" s="21">
        <v>135794.34095499999</v>
      </c>
      <c r="J10" s="21">
        <v>70708.048511999994</v>
      </c>
      <c r="K10" s="21">
        <v>90088.306783000007</v>
      </c>
      <c r="L10" s="21">
        <v>21299.601345999999</v>
      </c>
      <c r="M10" s="21">
        <v>4511.3673699999999</v>
      </c>
      <c r="N10" s="3">
        <f>SUM(I10:M10)</f>
        <v>322401.66496599995</v>
      </c>
      <c r="P10" s="20">
        <v>178327.01835299999</v>
      </c>
      <c r="Q10" s="20">
        <v>74904.749605999998</v>
      </c>
      <c r="R10" s="20">
        <v>87588.232715000006</v>
      </c>
      <c r="S10" s="20">
        <v>21929.068738999998</v>
      </c>
      <c r="T10" s="20">
        <v>4520.309988</v>
      </c>
      <c r="U10" s="3">
        <f>SUM(P10:T10)</f>
        <v>367269.37940100004</v>
      </c>
      <c r="V10" s="3"/>
      <c r="W10" s="20">
        <v>210218.713812</v>
      </c>
      <c r="X10" s="20">
        <v>79010.907940999998</v>
      </c>
      <c r="Y10" s="20">
        <v>83383.482099000001</v>
      </c>
      <c r="Z10" s="20">
        <v>22181.034007999999</v>
      </c>
      <c r="AA10" s="20">
        <v>4439.9929730000003</v>
      </c>
      <c r="AB10" s="3">
        <f>SUM(W10:AA10)</f>
        <v>399234.130833</v>
      </c>
    </row>
    <row r="11" spans="1:28" x14ac:dyDescent="0.25">
      <c r="A11" s="2" t="s">
        <v>14</v>
      </c>
      <c r="B11" s="10">
        <f>60*(B9/B10)</f>
        <v>63.515876068420184</v>
      </c>
      <c r="C11" s="10">
        <f t="shared" ref="C11:G11" si="8">60*(C9/C10)</f>
        <v>47.545349917359935</v>
      </c>
      <c r="D11" s="10">
        <f t="shared" si="8"/>
        <v>45.544786466257875</v>
      </c>
      <c r="E11" s="10">
        <f t="shared" si="8"/>
        <v>44.866415110852373</v>
      </c>
      <c r="F11" s="10">
        <f t="shared" si="8"/>
        <v>36.491939741416935</v>
      </c>
      <c r="G11" s="10">
        <f t="shared" si="8"/>
        <v>51.688235305345714</v>
      </c>
      <c r="H11" s="6"/>
      <c r="I11" s="10">
        <f>60*(I9/I10)</f>
        <v>63.206291376636116</v>
      </c>
      <c r="J11" s="10">
        <f t="shared" ref="J11:N11" si="9">60*(J9/J10)</f>
        <v>47.418532006168689</v>
      </c>
      <c r="K11" s="10">
        <f t="shared" si="9"/>
        <v>45.592439041989756</v>
      </c>
      <c r="L11" s="10">
        <f t="shared" si="9"/>
        <v>44.86782714735979</v>
      </c>
      <c r="M11" s="10">
        <f t="shared" si="9"/>
        <v>36.396958383817015</v>
      </c>
      <c r="N11" s="10">
        <f t="shared" si="9"/>
        <v>53.235274272823631</v>
      </c>
      <c r="P11" s="10">
        <f>60*(P9/P10)</f>
        <v>62.733224679925797</v>
      </c>
      <c r="Q11" s="10">
        <f t="shared" ref="Q11:U11" si="10">60*(Q9/Q10)</f>
        <v>47.248439667389391</v>
      </c>
      <c r="R11" s="10">
        <f t="shared" si="10"/>
        <v>45.62796800392092</v>
      </c>
      <c r="S11" s="10">
        <f t="shared" si="10"/>
        <v>44.847624010177086</v>
      </c>
      <c r="T11" s="10">
        <f t="shared" si="10"/>
        <v>36.31064702990011</v>
      </c>
      <c r="U11" s="10">
        <f t="shared" si="10"/>
        <v>54.102622368865774</v>
      </c>
      <c r="W11" s="10">
        <f>60*(W9/W10)</f>
        <v>62.134080661064303</v>
      </c>
      <c r="X11" s="10">
        <f t="shared" ref="X11:AB11" si="11">60*(X9/X10)</f>
        <v>47.025681036022462</v>
      </c>
      <c r="Y11" s="10">
        <f t="shared" si="11"/>
        <v>45.610954959454865</v>
      </c>
      <c r="Z11" s="10">
        <f t="shared" si="11"/>
        <v>44.834892734095305</v>
      </c>
      <c r="AA11" s="10">
        <f t="shared" si="11"/>
        <v>36.22440002001327</v>
      </c>
      <c r="AB11" s="10">
        <f t="shared" si="11"/>
        <v>54.443764211011583</v>
      </c>
    </row>
    <row r="12" spans="1:28" x14ac:dyDescent="0.25">
      <c r="B12" s="4"/>
      <c r="C12" s="4"/>
      <c r="D12" s="4"/>
      <c r="E12" s="4"/>
      <c r="F12" s="4"/>
      <c r="G12" s="4"/>
      <c r="H12" s="6"/>
      <c r="I12" s="6"/>
      <c r="J12" s="6"/>
      <c r="K12" s="6"/>
      <c r="N12" s="4"/>
      <c r="U12" s="4"/>
      <c r="AB12" s="4"/>
    </row>
    <row r="13" spans="1:28" x14ac:dyDescent="0.25">
      <c r="A13" t="s">
        <v>4</v>
      </c>
      <c r="B13" s="21">
        <v>17690.649557000001</v>
      </c>
      <c r="C13" s="20">
        <v>13676.491194</v>
      </c>
      <c r="D13" s="21">
        <v>14158.703416</v>
      </c>
      <c r="E13" s="21">
        <v>6674.3734679999998</v>
      </c>
      <c r="F13" s="21">
        <v>443.492864</v>
      </c>
      <c r="G13" s="3">
        <f>SUM(B13:F13)</f>
        <v>52643.710499000001</v>
      </c>
      <c r="H13" s="6"/>
      <c r="I13" s="21">
        <v>18574.593120000001</v>
      </c>
      <c r="J13" s="21">
        <v>14530.093591999999</v>
      </c>
      <c r="K13" s="21">
        <v>14623.657272</v>
      </c>
      <c r="L13" s="21">
        <v>6888.4988370000001</v>
      </c>
      <c r="M13" s="21">
        <v>467.29967299999998</v>
      </c>
      <c r="N13" s="3">
        <f>SUM(I13:M13)</f>
        <v>55084.142494000007</v>
      </c>
      <c r="P13" s="20">
        <v>19679.522578</v>
      </c>
      <c r="Q13" s="20">
        <v>15597.096684</v>
      </c>
      <c r="R13" s="20">
        <v>15204.849462</v>
      </c>
      <c r="S13" s="20">
        <v>7156.1554990000004</v>
      </c>
      <c r="T13" s="20">
        <v>497.05819300000002</v>
      </c>
      <c r="U13" s="3">
        <f>SUM(P13:T13)</f>
        <v>58134.682415999996</v>
      </c>
      <c r="V13" s="3"/>
      <c r="W13" s="20">
        <v>21226.423845000001</v>
      </c>
      <c r="X13" s="20">
        <v>17090.900768</v>
      </c>
      <c r="Y13" s="20">
        <v>16018.518671</v>
      </c>
      <c r="Z13" s="20">
        <v>7530.8748809999997</v>
      </c>
      <c r="AA13" s="20">
        <v>538.72012099999995</v>
      </c>
      <c r="AB13" s="3">
        <f>SUM(W13:AA13)</f>
        <v>62405.438285999997</v>
      </c>
    </row>
    <row r="14" spans="1:28" x14ac:dyDescent="0.25">
      <c r="A14" t="s">
        <v>5</v>
      </c>
      <c r="B14" s="21">
        <v>17302.239573999999</v>
      </c>
      <c r="C14" s="20">
        <v>18858.644085</v>
      </c>
      <c r="D14" s="21">
        <v>19977.426722</v>
      </c>
      <c r="E14" s="21">
        <v>9584.1678379999994</v>
      </c>
      <c r="F14" s="21">
        <v>787.72794899999997</v>
      </c>
      <c r="G14" s="3">
        <f>SUM(B14:F14)</f>
        <v>66510.20616799999</v>
      </c>
      <c r="H14" s="6"/>
      <c r="I14" s="21">
        <v>18266.563996000001</v>
      </c>
      <c r="J14" s="21">
        <v>20062.079320000001</v>
      </c>
      <c r="K14" s="21">
        <v>20639.401519999999</v>
      </c>
      <c r="L14" s="21">
        <v>9892.3072470000006</v>
      </c>
      <c r="M14" s="21">
        <v>830.15218200000004</v>
      </c>
      <c r="N14" s="3">
        <f>SUM(I14:M14)</f>
        <v>69690.50426500001</v>
      </c>
      <c r="P14" s="20">
        <v>19511.220604999999</v>
      </c>
      <c r="Q14" s="20">
        <v>21574.675782999999</v>
      </c>
      <c r="R14" s="20">
        <v>21466.588779999998</v>
      </c>
      <c r="S14" s="20">
        <v>10277.474348</v>
      </c>
      <c r="T14" s="20">
        <v>883.18311000000006</v>
      </c>
      <c r="U14" s="3">
        <f>SUM(P14:T14)</f>
        <v>73713.142625999986</v>
      </c>
      <c r="V14" s="3"/>
      <c r="W14" s="20">
        <v>21259.299187000001</v>
      </c>
      <c r="X14" s="20">
        <v>23701.769650999999</v>
      </c>
      <c r="Y14" s="20">
        <v>22628.007265</v>
      </c>
      <c r="Z14" s="20">
        <v>10816.533308</v>
      </c>
      <c r="AA14" s="20">
        <v>957.42354</v>
      </c>
      <c r="AB14" s="3">
        <f>SUM(W14:AA14)</f>
        <v>79363.032951000001</v>
      </c>
    </row>
    <row r="15" spans="1:28" x14ac:dyDescent="0.25">
      <c r="A15" s="2" t="s">
        <v>14</v>
      </c>
      <c r="B15" s="10">
        <f>60*(B13/B14)</f>
        <v>61.34691228151874</v>
      </c>
      <c r="C15" s="10">
        <f t="shared" ref="C15:G15" si="12">60*(C13/C14)</f>
        <v>43.512644278211368</v>
      </c>
      <c r="D15" s="10">
        <f t="shared" si="12"/>
        <v>42.52410567095059</v>
      </c>
      <c r="E15" s="10">
        <f t="shared" si="12"/>
        <v>41.78374323665512</v>
      </c>
      <c r="F15" s="10">
        <f t="shared" si="12"/>
        <v>33.780154523881187</v>
      </c>
      <c r="G15" s="10">
        <f t="shared" si="12"/>
        <v>47.490795953354088</v>
      </c>
      <c r="H15" s="6"/>
      <c r="I15" s="10">
        <f>60*(I13/I14)</f>
        <v>61.011780181759811</v>
      </c>
      <c r="J15" s="10">
        <f t="shared" ref="J15:N15" si="13">60*(J13/J14)</f>
        <v>43.455396702120105</v>
      </c>
      <c r="K15" s="10">
        <f t="shared" si="13"/>
        <v>42.511864283940731</v>
      </c>
      <c r="L15" s="10">
        <f t="shared" si="13"/>
        <v>41.780943504897991</v>
      </c>
      <c r="M15" s="10">
        <f t="shared" si="13"/>
        <v>33.774506636182039</v>
      </c>
      <c r="N15" s="10">
        <f t="shared" si="13"/>
        <v>47.424661142821762</v>
      </c>
      <c r="P15" s="10">
        <f>60*(P13/P14)</f>
        <v>60.517554415709505</v>
      </c>
      <c r="Q15" s="10">
        <f t="shared" ref="Q15:U15" si="14">60*(Q13/Q14)</f>
        <v>43.376123490921437</v>
      </c>
      <c r="R15" s="10">
        <f t="shared" si="14"/>
        <v>42.498180641069702</v>
      </c>
      <c r="S15" s="10">
        <f t="shared" si="14"/>
        <v>41.777708744518094</v>
      </c>
      <c r="T15" s="10">
        <f t="shared" si="14"/>
        <v>33.768186056003721</v>
      </c>
      <c r="U15" s="10">
        <f t="shared" si="14"/>
        <v>47.319661334445527</v>
      </c>
      <c r="W15" s="10">
        <f>60*(W13/W14)</f>
        <v>59.907216107988823</v>
      </c>
      <c r="X15" s="10">
        <f t="shared" ref="X15:AB15" si="15">60*(X13/X14)</f>
        <v>43.264872673198695</v>
      </c>
      <c r="Y15" s="10">
        <f t="shared" si="15"/>
        <v>42.474403910352464</v>
      </c>
      <c r="Z15" s="10">
        <f t="shared" si="15"/>
        <v>41.774243188046768</v>
      </c>
      <c r="AA15" s="10">
        <f t="shared" si="15"/>
        <v>33.760614722299387</v>
      </c>
      <c r="AB15" s="10">
        <f t="shared" si="15"/>
        <v>47.179727864883979</v>
      </c>
    </row>
    <row r="16" spans="1:28" x14ac:dyDescent="0.25">
      <c r="B16" s="4"/>
      <c r="C16" s="4"/>
      <c r="D16" s="4"/>
      <c r="E16" s="4"/>
      <c r="F16" s="6"/>
      <c r="G16" s="6"/>
      <c r="H16" s="6"/>
      <c r="I16" s="6"/>
      <c r="J16" s="6"/>
      <c r="K16" s="6"/>
      <c r="N16" s="6"/>
      <c r="U16" s="6"/>
      <c r="AB16" s="6"/>
    </row>
    <row r="17" spans="1:29" x14ac:dyDescent="0.25">
      <c r="A17" t="s">
        <v>6</v>
      </c>
      <c r="B17" s="22">
        <v>29518</v>
      </c>
      <c r="C17" s="21">
        <v>8461.9473510000007</v>
      </c>
      <c r="D17" s="21">
        <v>12752.597024000001</v>
      </c>
      <c r="E17" s="21">
        <v>3524.7345580000001</v>
      </c>
      <c r="F17" s="21">
        <v>276.475818</v>
      </c>
      <c r="G17" s="3">
        <f>SUM(B17:F17)</f>
        <v>54533.754751000008</v>
      </c>
      <c r="I17" s="20">
        <v>31807.072067000001</v>
      </c>
      <c r="J17" s="20">
        <v>8747.3361580000001</v>
      </c>
      <c r="K17" s="20">
        <v>13181.765791</v>
      </c>
      <c r="L17" s="20">
        <v>3659.4544679999999</v>
      </c>
      <c r="M17" s="20">
        <v>288.198916</v>
      </c>
      <c r="N17" s="3">
        <f>SUM(I17:M17)</f>
        <v>57683.827400000002</v>
      </c>
      <c r="P17" s="20">
        <v>34667.511494999999</v>
      </c>
      <c r="Q17" s="20">
        <v>9104.0720820000006</v>
      </c>
      <c r="R17" s="20">
        <v>13718.226688999999</v>
      </c>
      <c r="S17" s="20">
        <v>3827.854339</v>
      </c>
      <c r="T17" s="20">
        <v>302.85278499999998</v>
      </c>
      <c r="U17" s="3">
        <f>SUM(P17:T17)</f>
        <v>61620.517390000001</v>
      </c>
      <c r="V17" s="3"/>
      <c r="W17" s="20">
        <v>38672.126869</v>
      </c>
      <c r="X17" s="20">
        <v>9603.5024290000001</v>
      </c>
      <c r="Y17" s="20">
        <v>14469.272091999999</v>
      </c>
      <c r="Z17" s="20">
        <v>4063.6141640000001</v>
      </c>
      <c r="AA17" s="20">
        <v>323.36820499999999</v>
      </c>
      <c r="AB17" s="3">
        <f>SUM(W17:AA17)</f>
        <v>67131.883759000004</v>
      </c>
      <c r="AC17" s="3"/>
    </row>
    <row r="18" spans="1:29" x14ac:dyDescent="0.25">
      <c r="A18" t="s">
        <v>7</v>
      </c>
      <c r="B18" s="22">
        <v>28870</v>
      </c>
      <c r="C18" s="21">
        <v>11718.521982</v>
      </c>
      <c r="D18" s="21">
        <v>17592.660424999998</v>
      </c>
      <c r="E18" s="21">
        <v>5065.455234</v>
      </c>
      <c r="F18" s="21">
        <v>486.66078599999997</v>
      </c>
      <c r="G18" s="3">
        <f>SUM(B18:F18)</f>
        <v>63733.298427000002</v>
      </c>
      <c r="I18" s="20">
        <v>31279.593112999999</v>
      </c>
      <c r="J18" s="20">
        <v>12126.118834999999</v>
      </c>
      <c r="K18" s="20">
        <v>18192.366827000002</v>
      </c>
      <c r="L18" s="20">
        <v>5260.4178160000001</v>
      </c>
      <c r="M18" s="20">
        <v>507.28197</v>
      </c>
      <c r="N18" s="3">
        <f>SUM(I18:M18)</f>
        <v>67365.778560999999</v>
      </c>
      <c r="P18" s="20">
        <v>34371.546311999999</v>
      </c>
      <c r="Q18" s="20">
        <v>12638.376539999999</v>
      </c>
      <c r="R18" s="20">
        <v>18941.223629</v>
      </c>
      <c r="S18" s="20">
        <v>5504.1363629999996</v>
      </c>
      <c r="T18" s="20">
        <v>533.058852</v>
      </c>
      <c r="U18" s="3">
        <f>SUM(P18:T18)</f>
        <v>71988.341696000003</v>
      </c>
      <c r="V18" s="3"/>
      <c r="W18" s="20">
        <v>38734.340906999998</v>
      </c>
      <c r="X18" s="20">
        <v>13357.310244</v>
      </c>
      <c r="Y18" s="20">
        <v>19993.981763</v>
      </c>
      <c r="Z18" s="20">
        <v>5845.2532609999998</v>
      </c>
      <c r="AA18" s="20">
        <v>569.14397299999996</v>
      </c>
      <c r="AB18" s="3">
        <f>SUM(W18:AA18)</f>
        <v>78500.030148000005</v>
      </c>
      <c r="AC18" s="3"/>
    </row>
    <row r="19" spans="1:29" x14ac:dyDescent="0.25">
      <c r="A19" s="2" t="s">
        <v>14</v>
      </c>
      <c r="B19" s="10">
        <f>60*(B17/B18)</f>
        <v>61.346726705923103</v>
      </c>
      <c r="C19" s="10">
        <f t="shared" ref="C19:G19" si="16">60*(C17/C18)</f>
        <v>43.32601345458653</v>
      </c>
      <c r="D19" s="10">
        <f t="shared" si="16"/>
        <v>43.492900047833452</v>
      </c>
      <c r="E19" s="10">
        <f t="shared" si="16"/>
        <v>41.750260087285177</v>
      </c>
      <c r="F19" s="10">
        <f t="shared" si="16"/>
        <v>34.086471639405936</v>
      </c>
      <c r="G19" s="10">
        <f t="shared" si="16"/>
        <v>51.339336984226108</v>
      </c>
      <c r="H19" s="6"/>
      <c r="I19" s="10">
        <f>60*(I17/I18)</f>
        <v>61.011801436344342</v>
      </c>
      <c r="J19" s="10">
        <f t="shared" ref="J19:N19" si="17">60*(J17/J18)</f>
        <v>43.281793343896418</v>
      </c>
      <c r="K19" s="10">
        <f t="shared" si="17"/>
        <v>43.474604210716862</v>
      </c>
      <c r="L19" s="10">
        <f t="shared" si="17"/>
        <v>41.739511149127317</v>
      </c>
      <c r="M19" s="10">
        <f t="shared" si="17"/>
        <v>34.087422740453398</v>
      </c>
      <c r="N19" s="10">
        <f t="shared" si="17"/>
        <v>51.376674001711763</v>
      </c>
      <c r="P19" s="10">
        <f>60*(P17/P18)</f>
        <v>60.516645681832479</v>
      </c>
      <c r="Q19" s="10">
        <f t="shared" ref="Q19:U19" si="18">60*(Q17/Q18)</f>
        <v>43.221083276887398</v>
      </c>
      <c r="R19" s="10">
        <f t="shared" si="18"/>
        <v>43.45514405309067</v>
      </c>
      <c r="S19" s="10">
        <f t="shared" si="18"/>
        <v>41.727029490748102</v>
      </c>
      <c r="T19" s="10">
        <f t="shared" si="18"/>
        <v>34.088482035000517</v>
      </c>
      <c r="U19" s="10">
        <f t="shared" si="18"/>
        <v>51.358747212334173</v>
      </c>
      <c r="W19" s="10">
        <f>60*(W17/W18)</f>
        <v>59.903629642518965</v>
      </c>
      <c r="X19" s="10">
        <f t="shared" ref="X19:AB19" si="19">60*(X17/X18)</f>
        <v>43.138186896484576</v>
      </c>
      <c r="Y19" s="10">
        <f t="shared" si="19"/>
        <v>43.42088213397156</v>
      </c>
      <c r="Z19" s="10">
        <f t="shared" si="19"/>
        <v>41.711939406760294</v>
      </c>
      <c r="AA19" s="10">
        <f t="shared" si="19"/>
        <v>34.08995477494058</v>
      </c>
      <c r="AB19" s="10">
        <f t="shared" si="19"/>
        <v>51.310974249894883</v>
      </c>
    </row>
    <row r="20" spans="1:29" x14ac:dyDescent="0.25">
      <c r="B20" s="4"/>
      <c r="C20" s="4"/>
      <c r="D20" s="4"/>
      <c r="E20" s="4"/>
      <c r="F20" s="4"/>
      <c r="G20" s="4"/>
      <c r="H20" s="6"/>
      <c r="I20" s="6"/>
      <c r="J20" s="6"/>
      <c r="K20" s="6"/>
    </row>
    <row r="21" spans="1:29" x14ac:dyDescent="0.25">
      <c r="B21" s="18"/>
      <c r="C21" s="4"/>
      <c r="D21" s="4"/>
      <c r="E21" s="4"/>
      <c r="F21" s="4"/>
      <c r="G21" s="4"/>
      <c r="H21" s="6"/>
      <c r="I21" s="6"/>
      <c r="J21" s="6"/>
      <c r="K21" s="6"/>
    </row>
    <row r="22" spans="1:29" x14ac:dyDescent="0.25">
      <c r="H22" s="6"/>
      <c r="I22" s="6"/>
      <c r="J22" s="6"/>
      <c r="K22" s="6"/>
    </row>
    <row r="23" spans="1:29" x14ac:dyDescent="0.25">
      <c r="H23" s="6"/>
      <c r="I23" s="6"/>
      <c r="J23" s="6"/>
      <c r="K23" s="6"/>
    </row>
    <row r="24" spans="1:29" x14ac:dyDescent="0.25">
      <c r="H24" s="6"/>
      <c r="I24" s="6"/>
      <c r="J24" s="6"/>
      <c r="K24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workbookViewId="0">
      <pane xSplit="1" ySplit="4" topLeftCell="Q5" activePane="bottomRight" state="frozen"/>
      <selection activeCell="W19" sqref="W19:AB19"/>
      <selection pane="topRight" activeCell="W19" sqref="W19:AB19"/>
      <selection pane="bottomLeft" activeCell="W19" sqref="W19:AB19"/>
      <selection pane="bottomRight" activeCell="AF7" sqref="AF7"/>
    </sheetView>
  </sheetViews>
  <sheetFormatPr defaultRowHeight="15" x14ac:dyDescent="0.25"/>
  <cols>
    <col min="1" max="1" width="20.7109375" customWidth="1"/>
    <col min="2" max="2" width="10.7109375" bestFit="1" customWidth="1"/>
    <col min="3" max="4" width="10.7109375" customWidth="1"/>
    <col min="5" max="5" width="11.5703125" bestFit="1" customWidth="1"/>
    <col min="6" max="6" width="11.85546875" bestFit="1" customWidth="1"/>
    <col min="7" max="8" width="10.85546875" bestFit="1" customWidth="1"/>
    <col min="9" max="9" width="11.5703125" bestFit="1" customWidth="1"/>
    <col min="13" max="13" width="10.5703125" bestFit="1" customWidth="1"/>
    <col min="18" max="18" width="10.5703125" bestFit="1" customWidth="1"/>
    <col min="22" max="22" width="10.5703125" bestFit="1" customWidth="1"/>
    <col min="27" max="27" width="10.5703125" bestFit="1" customWidth="1"/>
    <col min="31" max="31" width="10.5703125" bestFit="1" customWidth="1"/>
    <col min="36" max="36" width="10.5703125" bestFit="1" customWidth="1"/>
  </cols>
  <sheetData>
    <row r="1" spans="1:36" x14ac:dyDescent="0.25">
      <c r="I1" s="13">
        <f>I6+I25</f>
        <v>1567543.920006</v>
      </c>
      <c r="R1" s="11">
        <f>R6+R25</f>
        <v>1777139.4178260001</v>
      </c>
      <c r="AA1" s="11">
        <f>AA6+AA25</f>
        <v>2010455.3375289999</v>
      </c>
      <c r="AJ1" s="11">
        <f>AJ6+AJ25</f>
        <v>2256307.5744019998</v>
      </c>
    </row>
    <row r="2" spans="1:36" x14ac:dyDescent="0.25">
      <c r="F2">
        <v>2017</v>
      </c>
      <c r="O2">
        <v>2021</v>
      </c>
      <c r="X2">
        <v>2026</v>
      </c>
      <c r="AG2">
        <v>2033</v>
      </c>
    </row>
    <row r="3" spans="1:36" x14ac:dyDescent="0.25">
      <c r="B3" s="1"/>
      <c r="C3" s="1"/>
      <c r="D3" s="1"/>
      <c r="E3" s="1"/>
      <c r="F3" s="1" t="s">
        <v>8</v>
      </c>
      <c r="G3" s="1"/>
      <c r="H3" s="1"/>
      <c r="I3" s="1"/>
      <c r="K3" s="1"/>
      <c r="L3" s="1"/>
      <c r="M3" s="1"/>
      <c r="N3" s="1"/>
      <c r="O3" s="1" t="s">
        <v>8</v>
      </c>
      <c r="P3" s="1"/>
      <c r="Q3" s="1"/>
      <c r="R3" s="1"/>
      <c r="T3" s="1"/>
      <c r="U3" s="1"/>
      <c r="V3" s="1"/>
      <c r="W3" s="1"/>
      <c r="X3" s="1" t="s">
        <v>8</v>
      </c>
      <c r="Y3" s="1"/>
      <c r="Z3" s="1"/>
      <c r="AA3" s="1"/>
      <c r="AC3" s="1"/>
      <c r="AD3" s="1"/>
      <c r="AE3" s="1"/>
      <c r="AF3" s="1"/>
      <c r="AG3" s="1" t="s">
        <v>8</v>
      </c>
      <c r="AH3" s="1"/>
      <c r="AI3" s="1"/>
      <c r="AJ3" s="1"/>
    </row>
    <row r="4" spans="1:36" x14ac:dyDescent="0.25">
      <c r="B4" s="1" t="s">
        <v>9</v>
      </c>
      <c r="C4" s="1" t="s">
        <v>18</v>
      </c>
      <c r="D4" s="1" t="s">
        <v>19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16</v>
      </c>
      <c r="K4" s="1" t="s">
        <v>9</v>
      </c>
      <c r="L4" s="1" t="s">
        <v>18</v>
      </c>
      <c r="M4" s="1" t="s">
        <v>19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16</v>
      </c>
      <c r="T4" s="1" t="s">
        <v>9</v>
      </c>
      <c r="U4" s="14" t="s">
        <v>18</v>
      </c>
      <c r="V4" s="14" t="s">
        <v>19</v>
      </c>
      <c r="W4" s="1" t="s">
        <v>10</v>
      </c>
      <c r="X4" s="1" t="s">
        <v>11</v>
      </c>
      <c r="Y4" s="1" t="s">
        <v>12</v>
      </c>
      <c r="Z4" s="1" t="s">
        <v>13</v>
      </c>
      <c r="AA4" s="1" t="s">
        <v>16</v>
      </c>
      <c r="AC4" s="1" t="s">
        <v>9</v>
      </c>
      <c r="AD4" s="1" t="s">
        <v>18</v>
      </c>
      <c r="AE4" s="14" t="s">
        <v>19</v>
      </c>
      <c r="AF4" s="1" t="s">
        <v>10</v>
      </c>
      <c r="AG4" s="1" t="s">
        <v>11</v>
      </c>
      <c r="AH4" s="1" t="s">
        <v>12</v>
      </c>
      <c r="AI4" s="1" t="s">
        <v>13</v>
      </c>
      <c r="AJ4" s="1" t="s">
        <v>16</v>
      </c>
    </row>
    <row r="5" spans="1:36" x14ac:dyDescent="0.25">
      <c r="A5" t="s">
        <v>0</v>
      </c>
      <c r="B5" s="8">
        <f>B9+B13+B17</f>
        <v>147882.664399</v>
      </c>
      <c r="C5" s="8">
        <f t="shared" ref="C5:H6" si="0">C9+C13+C17</f>
        <v>165916.904668</v>
      </c>
      <c r="D5" s="8">
        <f t="shared" si="0"/>
        <v>59605.413913999997</v>
      </c>
      <c r="E5" s="8">
        <f t="shared" si="0"/>
        <v>35047.256413000003</v>
      </c>
      <c r="F5" s="8">
        <f t="shared" si="0"/>
        <v>76853.765899999999</v>
      </c>
      <c r="G5" s="8">
        <f t="shared" si="0"/>
        <v>37671.289055000001</v>
      </c>
      <c r="H5" s="8">
        <f t="shared" si="0"/>
        <v>19672.803392000002</v>
      </c>
      <c r="I5" s="8">
        <f>SUM(B5:H5)</f>
        <v>542650.09774100001</v>
      </c>
      <c r="J5" s="4"/>
      <c r="K5" s="8">
        <f t="shared" ref="K5:Q6" si="1">K9+K13+K17</f>
        <v>203688.12145000001</v>
      </c>
      <c r="L5" s="8">
        <f t="shared" si="1"/>
        <v>186166.58569600002</v>
      </c>
      <c r="M5" s="8">
        <f t="shared" si="1"/>
        <v>59239.327751999997</v>
      </c>
      <c r="N5" s="8">
        <f t="shared" si="1"/>
        <v>35470.333363999998</v>
      </c>
      <c r="O5" s="8">
        <f t="shared" si="1"/>
        <v>76533.748659999983</v>
      </c>
      <c r="P5" s="8">
        <f t="shared" si="1"/>
        <v>36909.564865</v>
      </c>
      <c r="Q5" s="8">
        <f t="shared" si="1"/>
        <v>19689.353726999998</v>
      </c>
      <c r="R5" s="8">
        <f>SUM(J5:Q5)</f>
        <v>617697.03551399987</v>
      </c>
      <c r="S5" s="3"/>
      <c r="T5" s="8">
        <f t="shared" ref="T5:Z6" si="2">T9+T13+T17</f>
        <v>255030.48452</v>
      </c>
      <c r="U5" s="8">
        <f t="shared" si="2"/>
        <v>203941.66329599998</v>
      </c>
      <c r="V5" s="8">
        <f t="shared" si="2"/>
        <v>58300.131395000004</v>
      </c>
      <c r="W5" s="8">
        <f t="shared" si="2"/>
        <v>41070.154784000006</v>
      </c>
      <c r="X5" s="8">
        <f t="shared" si="2"/>
        <v>73256.662595999995</v>
      </c>
      <c r="Y5" s="8">
        <f t="shared" si="2"/>
        <v>41836.543535999997</v>
      </c>
      <c r="Z5" s="8">
        <f t="shared" si="2"/>
        <v>19646.101357</v>
      </c>
      <c r="AA5" s="8">
        <f>SUM(S5:Z5)</f>
        <v>693081.74148399988</v>
      </c>
      <c r="AC5" s="8">
        <f t="shared" ref="AC5:AI6" si="3">AC9+AC13+AC17</f>
        <v>294448.65754400002</v>
      </c>
      <c r="AD5" s="8">
        <f t="shared" si="3"/>
        <v>223938.920621</v>
      </c>
      <c r="AE5" s="8">
        <f t="shared" si="3"/>
        <v>57553.72438</v>
      </c>
      <c r="AF5" s="8">
        <f t="shared" si="3"/>
        <v>41728.232978</v>
      </c>
      <c r="AG5" s="8">
        <f t="shared" si="3"/>
        <v>73467.391768999994</v>
      </c>
      <c r="AH5" s="8">
        <f t="shared" si="3"/>
        <v>43388.453644000001</v>
      </c>
      <c r="AI5" s="8">
        <f t="shared" si="3"/>
        <v>19751.180053999997</v>
      </c>
      <c r="AJ5" s="8">
        <f>SUM(AB5:AI5)</f>
        <v>754276.56098999991</v>
      </c>
    </row>
    <row r="6" spans="1:36" x14ac:dyDescent="0.25">
      <c r="A6" t="s">
        <v>1</v>
      </c>
      <c r="B6" s="8">
        <f>B10+B14+B18</f>
        <v>156438.97568499998</v>
      </c>
      <c r="C6" s="8">
        <f t="shared" si="0"/>
        <v>177852.218704</v>
      </c>
      <c r="D6" s="8">
        <f t="shared" si="0"/>
        <v>69181.106350000002</v>
      </c>
      <c r="E6" s="8">
        <f t="shared" si="0"/>
        <v>42421.280643999999</v>
      </c>
      <c r="F6" s="8">
        <f t="shared" si="0"/>
        <v>100364.199632</v>
      </c>
      <c r="G6" s="8">
        <f t="shared" si="0"/>
        <v>53137.505970000006</v>
      </c>
      <c r="H6" s="8">
        <f t="shared" si="0"/>
        <v>34041.695358999998</v>
      </c>
      <c r="I6" s="12">
        <f>SUM(B6:H6)</f>
        <v>633436.98234400002</v>
      </c>
      <c r="J6" s="4"/>
      <c r="K6" s="8">
        <f t="shared" si="1"/>
        <v>215803.10476300001</v>
      </c>
      <c r="L6" s="8">
        <f t="shared" si="1"/>
        <v>202481.45433100002</v>
      </c>
      <c r="M6" s="8">
        <f t="shared" si="1"/>
        <v>68762.944552000001</v>
      </c>
      <c r="N6" s="8">
        <f t="shared" si="1"/>
        <v>42949.244218999993</v>
      </c>
      <c r="O6" s="8">
        <f t="shared" si="1"/>
        <v>100102.108901</v>
      </c>
      <c r="P6" s="8">
        <f t="shared" si="1"/>
        <v>52177.151564999993</v>
      </c>
      <c r="Q6" s="8">
        <f t="shared" si="1"/>
        <v>34115.090079000001</v>
      </c>
      <c r="R6" s="8">
        <f>SUM(J6:Q6)</f>
        <v>716391.09840999998</v>
      </c>
      <c r="S6" s="3"/>
      <c r="T6" s="8">
        <f t="shared" si="2"/>
        <v>271727.63590899995</v>
      </c>
      <c r="U6" s="8">
        <f>U10+U14+U18</f>
        <v>224624.732388</v>
      </c>
      <c r="V6" s="8">
        <f t="shared" si="2"/>
        <v>67643.739486999999</v>
      </c>
      <c r="W6" s="8">
        <f t="shared" si="2"/>
        <v>49947.225888999994</v>
      </c>
      <c r="X6" s="8">
        <f t="shared" si="2"/>
        <v>95622.295203000001</v>
      </c>
      <c r="Y6" s="8">
        <f t="shared" si="2"/>
        <v>60280.933488000002</v>
      </c>
      <c r="Z6" s="8">
        <f t="shared" si="2"/>
        <v>34093.481391000001</v>
      </c>
      <c r="AA6" s="8">
        <f>SUM(S6:Z6)</f>
        <v>803940.04375499988</v>
      </c>
      <c r="AC6" s="8">
        <f t="shared" si="3"/>
        <v>315585.80283</v>
      </c>
      <c r="AD6" s="8">
        <f t="shared" si="3"/>
        <v>249873.037553</v>
      </c>
      <c r="AE6" s="8">
        <f t="shared" si="3"/>
        <v>66795.801322999992</v>
      </c>
      <c r="AF6" s="8">
        <f t="shared" si="3"/>
        <v>50805.011860000006</v>
      </c>
      <c r="AG6" s="8">
        <f t="shared" si="3"/>
        <v>96014.967137</v>
      </c>
      <c r="AH6" s="8">
        <f t="shared" si="3"/>
        <v>62784.283412999997</v>
      </c>
      <c r="AI6" s="8">
        <f t="shared" si="3"/>
        <v>34351.335129999999</v>
      </c>
      <c r="AJ6" s="8">
        <f>SUM(AB6:AI6)</f>
        <v>876210.23924599984</v>
      </c>
    </row>
    <row r="7" spans="1:36" x14ac:dyDescent="0.25">
      <c r="A7" s="2" t="s">
        <v>14</v>
      </c>
      <c r="B7" s="10">
        <f>60*(B5/B6)</f>
        <v>56.718345444847962</v>
      </c>
      <c r="C7" s="10">
        <f t="shared" ref="C7:I7" si="4">60*(C5/C6)</f>
        <v>55.973517522703283</v>
      </c>
      <c r="D7" s="10">
        <f t="shared" si="4"/>
        <v>51.695109019313911</v>
      </c>
      <c r="E7" s="10">
        <f t="shared" si="4"/>
        <v>49.570294740204218</v>
      </c>
      <c r="F7" s="10">
        <f t="shared" si="4"/>
        <v>45.94492828028055</v>
      </c>
      <c r="G7" s="10">
        <f t="shared" si="4"/>
        <v>42.536383709391465</v>
      </c>
      <c r="H7" s="10">
        <f t="shared" si="4"/>
        <v>34.674189727390662</v>
      </c>
      <c r="I7" s="10">
        <f t="shared" si="4"/>
        <v>51.400544603469669</v>
      </c>
      <c r="J7" s="4"/>
      <c r="K7" s="10">
        <f>60*(K5/K6)</f>
        <v>56.631656437110586</v>
      </c>
      <c r="L7" s="10">
        <f t="shared" ref="L7:R7" si="5">60*(L5/L6)</f>
        <v>55.165522090236536</v>
      </c>
      <c r="M7" s="10">
        <f t="shared" si="5"/>
        <v>51.690044518557777</v>
      </c>
      <c r="N7" s="10">
        <f t="shared" si="5"/>
        <v>49.551977934422247</v>
      </c>
      <c r="O7" s="10">
        <f t="shared" si="5"/>
        <v>45.873408362869426</v>
      </c>
      <c r="P7" s="10">
        <f t="shared" si="5"/>
        <v>42.44336506451836</v>
      </c>
      <c r="Q7" s="10">
        <f t="shared" si="5"/>
        <v>34.628700111426717</v>
      </c>
      <c r="R7" s="10">
        <f t="shared" si="5"/>
        <v>51.73406287863871</v>
      </c>
      <c r="S7" s="3"/>
      <c r="T7" s="10">
        <f>60*(T5/T6)</f>
        <v>56.313113018524533</v>
      </c>
      <c r="U7" s="10">
        <f t="shared" ref="U7:AA7" si="6">60*(U5/U6)</f>
        <v>54.475300505304922</v>
      </c>
      <c r="V7" s="10">
        <f t="shared" si="6"/>
        <v>51.712219197642959</v>
      </c>
      <c r="W7" s="10">
        <f t="shared" si="6"/>
        <v>49.336259285276931</v>
      </c>
      <c r="X7" s="10">
        <f t="shared" si="6"/>
        <v>45.966264943011964</v>
      </c>
      <c r="Y7" s="10">
        <f t="shared" si="6"/>
        <v>41.641568351951591</v>
      </c>
      <c r="Z7" s="10">
        <f t="shared" si="6"/>
        <v>34.574529597061648</v>
      </c>
      <c r="AA7" s="10">
        <f t="shared" si="6"/>
        <v>51.726375383427175</v>
      </c>
      <c r="AC7" s="10">
        <f>60*(AC5/AC6)</f>
        <v>55.981350536724968</v>
      </c>
      <c r="AD7" s="10">
        <f t="shared" ref="AD7:AJ7" si="7">60*(AD5/AD6)</f>
        <v>53.772649377626621</v>
      </c>
      <c r="AE7" s="10">
        <f t="shared" si="7"/>
        <v>51.698211480411445</v>
      </c>
      <c r="AF7" s="10">
        <f t="shared" si="7"/>
        <v>49.280452597457575</v>
      </c>
      <c r="AG7" s="10">
        <f t="shared" si="7"/>
        <v>45.90996214007275</v>
      </c>
      <c r="AH7" s="10">
        <f t="shared" si="7"/>
        <v>41.464313632684771</v>
      </c>
      <c r="AI7" s="10">
        <f t="shared" si="7"/>
        <v>34.498536920186361</v>
      </c>
      <c r="AJ7" s="10">
        <f t="shared" si="7"/>
        <v>51.650382102752403</v>
      </c>
    </row>
    <row r="8" spans="1:36" x14ac:dyDescent="0.25">
      <c r="B8" s="4"/>
      <c r="C8" s="4"/>
      <c r="D8" s="4"/>
      <c r="E8" s="4"/>
      <c r="F8" s="4"/>
      <c r="G8" s="4"/>
      <c r="H8" s="4"/>
      <c r="I8" s="4"/>
      <c r="J8" s="4"/>
      <c r="R8" s="4"/>
      <c r="S8" s="3"/>
      <c r="T8" s="3"/>
      <c r="U8" s="3"/>
      <c r="V8" s="3"/>
      <c r="W8" s="3"/>
      <c r="X8" s="3"/>
      <c r="Y8" s="3"/>
      <c r="Z8" s="3"/>
      <c r="AA8" s="4"/>
      <c r="AJ8" s="4"/>
    </row>
    <row r="9" spans="1:36" x14ac:dyDescent="0.25">
      <c r="A9" t="s">
        <v>15</v>
      </c>
      <c r="B9" s="19">
        <v>111322.75814599999</v>
      </c>
      <c r="C9" s="19">
        <v>133238.38865199999</v>
      </c>
      <c r="D9" s="19">
        <v>53483.519443999998</v>
      </c>
      <c r="E9" s="19">
        <v>31359.925297999998</v>
      </c>
      <c r="F9" s="19">
        <v>63561.555064</v>
      </c>
      <c r="G9" s="19">
        <v>29147.07274</v>
      </c>
      <c r="H9" s="19">
        <v>16275.276231</v>
      </c>
      <c r="I9" s="3">
        <f>SUM(B9:H9)</f>
        <v>438388.49557499995</v>
      </c>
      <c r="J9" s="3"/>
      <c r="K9" s="20">
        <v>164384.00020899999</v>
      </c>
      <c r="L9" s="20">
        <v>151191.627798</v>
      </c>
      <c r="M9" s="19">
        <v>52708.484931999999</v>
      </c>
      <c r="N9" s="19">
        <v>31601.501675</v>
      </c>
      <c r="O9" s="19">
        <v>62517.778362999998</v>
      </c>
      <c r="P9" s="19">
        <v>27866.849203999998</v>
      </c>
      <c r="Q9" s="19">
        <v>16090.696344</v>
      </c>
      <c r="R9" s="3">
        <f>SUM(J9:Q9)</f>
        <v>506360.93852499995</v>
      </c>
      <c r="S9" s="3"/>
      <c r="T9" s="19">
        <v>212296.09432800001</v>
      </c>
      <c r="U9" s="20">
        <v>166096.152925</v>
      </c>
      <c r="V9" s="20">
        <v>51258.103151000003</v>
      </c>
      <c r="W9" s="20">
        <v>36974.447352000003</v>
      </c>
      <c r="X9" s="20">
        <v>58335.992992</v>
      </c>
      <c r="Y9" s="20">
        <v>32145.703701999999</v>
      </c>
      <c r="Z9" s="20">
        <v>15796.031179</v>
      </c>
      <c r="AA9" s="11">
        <f>SUM(T9:Z9)</f>
        <v>572902.52562900004</v>
      </c>
      <c r="AC9" s="20">
        <v>246911.891042</v>
      </c>
      <c r="AD9" s="20">
        <v>182074.636929</v>
      </c>
      <c r="AE9" s="20">
        <v>49796.036512999999</v>
      </c>
      <c r="AF9" s="20">
        <v>37314.899551000002</v>
      </c>
      <c r="AG9" s="20">
        <v>57280.143190000003</v>
      </c>
      <c r="AH9" s="20">
        <v>32790.24005</v>
      </c>
      <c r="AI9" s="20">
        <v>15549.131998999999</v>
      </c>
      <c r="AJ9" s="11">
        <f>SUM(AC9:AI9)</f>
        <v>621716.97927399992</v>
      </c>
    </row>
    <row r="10" spans="1:36" x14ac:dyDescent="0.25">
      <c r="A10" t="s">
        <v>3</v>
      </c>
      <c r="B10" s="19">
        <v>117039.252975</v>
      </c>
      <c r="C10" s="19">
        <v>142645.901446</v>
      </c>
      <c r="D10" s="19">
        <v>61617.290242000003</v>
      </c>
      <c r="E10" s="19">
        <v>37701.319357</v>
      </c>
      <c r="F10" s="19">
        <v>82737.080575</v>
      </c>
      <c r="G10" s="19">
        <v>40371.855041000003</v>
      </c>
      <c r="H10" s="19">
        <v>27833.731142000001</v>
      </c>
      <c r="I10" s="3">
        <f t="shared" ref="I10:I18" si="8">SUM(B10:H10)</f>
        <v>509946.43077800004</v>
      </c>
      <c r="J10" s="3"/>
      <c r="K10" s="20">
        <v>173328.48153799999</v>
      </c>
      <c r="L10" s="20">
        <v>164490.98396000001</v>
      </c>
      <c r="M10" s="19">
        <v>60699.272807000001</v>
      </c>
      <c r="N10" s="19">
        <v>37996.853711999996</v>
      </c>
      <c r="O10" s="19">
        <v>81514.010234999994</v>
      </c>
      <c r="P10" s="19">
        <v>38628.252080999999</v>
      </c>
      <c r="Q10" s="19">
        <v>27536.584375999999</v>
      </c>
      <c r="R10" s="3">
        <f t="shared" ref="R10:R18" si="9">SUM(J10:Q10)</f>
        <v>584194.43870900001</v>
      </c>
      <c r="S10" s="3"/>
      <c r="T10" s="19">
        <v>225315.92141099999</v>
      </c>
      <c r="U10" s="20">
        <v>183181.66868599999</v>
      </c>
      <c r="V10" s="20">
        <v>58959.770376</v>
      </c>
      <c r="W10" s="20">
        <v>44700.690138999998</v>
      </c>
      <c r="X10" s="20">
        <v>75839.402629000004</v>
      </c>
      <c r="Y10" s="20">
        <v>45749.905212999998</v>
      </c>
      <c r="Z10" s="20">
        <v>27050.470991999999</v>
      </c>
      <c r="AA10" s="11">
        <f>SUM(T10:Z10)</f>
        <v>660797.82944599993</v>
      </c>
      <c r="AC10" s="20">
        <v>263633.98644000001</v>
      </c>
      <c r="AD10" s="20">
        <v>203615.301385</v>
      </c>
      <c r="AE10" s="20">
        <v>57236.346243</v>
      </c>
      <c r="AF10" s="20">
        <v>45151.073802999999</v>
      </c>
      <c r="AG10" s="20">
        <v>74540.270904000005</v>
      </c>
      <c r="AH10" s="20">
        <v>46871.514380000001</v>
      </c>
      <c r="AI10" s="20">
        <v>26654.534555999999</v>
      </c>
      <c r="AJ10" s="11">
        <f t="shared" ref="AJ10:AJ18" si="10">SUM(AC10:AI10)</f>
        <v>717703.02771100006</v>
      </c>
    </row>
    <row r="11" spans="1:36" x14ac:dyDescent="0.25">
      <c r="A11" s="2" t="s">
        <v>14</v>
      </c>
      <c r="B11" s="10">
        <f>60*(B9/B10)</f>
        <v>57.069447377511338</v>
      </c>
      <c r="C11" s="10">
        <f t="shared" ref="C11:I11" si="11">60*(C9/C10)</f>
        <v>56.042993440973987</v>
      </c>
      <c r="D11" s="10">
        <f t="shared" si="11"/>
        <v>52.07971908593688</v>
      </c>
      <c r="E11" s="10">
        <f t="shared" si="11"/>
        <v>49.90794884557917</v>
      </c>
      <c r="F11" s="10">
        <f t="shared" si="11"/>
        <v>46.094124633548567</v>
      </c>
      <c r="G11" s="10">
        <f t="shared" si="11"/>
        <v>43.317909534351735</v>
      </c>
      <c r="H11" s="10">
        <f t="shared" si="11"/>
        <v>35.08392636539034</v>
      </c>
      <c r="I11" s="10">
        <f t="shared" si="11"/>
        <v>51.58053502672886</v>
      </c>
      <c r="J11" s="10"/>
      <c r="K11" s="10">
        <f>60*(K9/K10)</f>
        <v>56.903746718496798</v>
      </c>
      <c r="L11" s="10">
        <f t="shared" ref="L11:R11" si="12">60*(L9/L10)</f>
        <v>55.14890512227683</v>
      </c>
      <c r="M11" s="10">
        <f t="shared" si="12"/>
        <v>52.101268263551439</v>
      </c>
      <c r="N11" s="10">
        <f t="shared" si="12"/>
        <v>49.901239583454917</v>
      </c>
      <c r="O11" s="10">
        <f t="shared" si="12"/>
        <v>46.017447687408577</v>
      </c>
      <c r="P11" s="10">
        <f t="shared" si="12"/>
        <v>43.284665035682742</v>
      </c>
      <c r="Q11" s="10">
        <f t="shared" si="12"/>
        <v>35.060331646703723</v>
      </c>
      <c r="R11" s="10">
        <f t="shared" si="12"/>
        <v>52.006069038657458</v>
      </c>
      <c r="S11" s="3"/>
      <c r="T11" s="10">
        <f>60*(T9/T10)</f>
        <v>56.532914229549597</v>
      </c>
      <c r="U11" s="10">
        <f>60*(U9/U10)</f>
        <v>54.403747094272724</v>
      </c>
      <c r="V11" s="10">
        <f>60*(V9/V10)</f>
        <v>52.162451947267058</v>
      </c>
      <c r="W11" s="10">
        <f t="shared" ref="W11:AA11" si="13">60*(W9/W10)</f>
        <v>49.629364428636748</v>
      </c>
      <c r="X11" s="10">
        <f t="shared" si="13"/>
        <v>46.152256718614822</v>
      </c>
      <c r="Y11" s="10">
        <f t="shared" si="13"/>
        <v>42.15838728277717</v>
      </c>
      <c r="Z11" s="10">
        <f t="shared" si="13"/>
        <v>35.036797363724069</v>
      </c>
      <c r="AA11" s="10">
        <f t="shared" si="13"/>
        <v>52.01916532709955</v>
      </c>
      <c r="AC11" s="10">
        <f>60*(AC9/AC10)</f>
        <v>56.194247420719613</v>
      </c>
      <c r="AD11" s="10">
        <f t="shared" ref="AD11:AJ11" si="14">60*(AD9/AD10)</f>
        <v>53.652540557763743</v>
      </c>
      <c r="AE11" s="10">
        <f t="shared" si="14"/>
        <v>52.2004353334382</v>
      </c>
      <c r="AF11" s="10">
        <f t="shared" si="14"/>
        <v>49.586727058332777</v>
      </c>
      <c r="AG11" s="10">
        <f t="shared" si="14"/>
        <v>46.106735992766197</v>
      </c>
      <c r="AH11" s="10">
        <f t="shared" si="14"/>
        <v>41.974628492897438</v>
      </c>
      <c r="AI11" s="10">
        <f t="shared" si="14"/>
        <v>35.001471062265885</v>
      </c>
      <c r="AJ11" s="10">
        <f t="shared" si="14"/>
        <v>51.975562755269479</v>
      </c>
    </row>
    <row r="12" spans="1:36" x14ac:dyDescent="0.25">
      <c r="B12" s="4"/>
      <c r="C12" s="4"/>
      <c r="D12" s="4"/>
      <c r="E12" s="6"/>
      <c r="H12" s="4"/>
      <c r="I12" s="3">
        <f t="shared" si="8"/>
        <v>0</v>
      </c>
      <c r="K12" s="3"/>
      <c r="L12" s="3"/>
      <c r="M12" s="3"/>
      <c r="N12" s="3"/>
      <c r="O12" s="3"/>
      <c r="P12" s="3"/>
      <c r="Q12" s="3"/>
      <c r="R12" s="3">
        <f t="shared" si="9"/>
        <v>0</v>
      </c>
      <c r="S12" s="3"/>
      <c r="T12" s="3"/>
      <c r="U12" s="3"/>
      <c r="V12" s="3"/>
      <c r="W12" s="3"/>
      <c r="X12" s="3"/>
      <c r="Y12" s="3"/>
      <c r="Z12" s="3"/>
      <c r="AA12" s="11">
        <f t="shared" ref="AA12:AA16" si="15">SUM(T12:Z12)</f>
        <v>0</v>
      </c>
      <c r="AC12" s="3"/>
      <c r="AD12" s="3"/>
      <c r="AE12" s="3"/>
      <c r="AF12" s="3"/>
      <c r="AG12" s="3"/>
      <c r="AH12" s="3"/>
      <c r="AI12" s="3"/>
      <c r="AJ12" s="11">
        <f t="shared" si="10"/>
        <v>0</v>
      </c>
    </row>
    <row r="13" spans="1:36" x14ac:dyDescent="0.25">
      <c r="A13" t="s">
        <v>4</v>
      </c>
      <c r="B13" s="23">
        <v>13422.349037</v>
      </c>
      <c r="C13" s="23">
        <v>9782.4237319999993</v>
      </c>
      <c r="D13" s="23">
        <v>4201.1567459999997</v>
      </c>
      <c r="E13" s="23">
        <v>2385.3738979999998</v>
      </c>
      <c r="F13" s="23">
        <v>7966.5412669999996</v>
      </c>
      <c r="G13" s="23">
        <v>3197.7317349999998</v>
      </c>
      <c r="H13" s="23">
        <v>1543.3272790000001</v>
      </c>
      <c r="I13" s="3">
        <f t="shared" si="8"/>
        <v>42498.903694000001</v>
      </c>
      <c r="J13" s="3"/>
      <c r="K13" s="20">
        <v>14175.228158</v>
      </c>
      <c r="L13" s="20">
        <v>10348.577171000001</v>
      </c>
      <c r="M13" s="19">
        <v>4455.3891990000002</v>
      </c>
      <c r="N13" s="19">
        <v>2480.479875</v>
      </c>
      <c r="O13" s="19">
        <v>8318.4318239999993</v>
      </c>
      <c r="P13" s="19">
        <v>3367.0058990000002</v>
      </c>
      <c r="Q13" s="19">
        <v>1623.335302</v>
      </c>
      <c r="R13" s="3">
        <f t="shared" si="9"/>
        <v>44768.447428000007</v>
      </c>
      <c r="S13" s="3"/>
      <c r="T13" s="19">
        <v>15116.327165999999</v>
      </c>
      <c r="U13" s="20">
        <v>11056.268972</v>
      </c>
      <c r="V13" s="20">
        <v>4773.1797479999996</v>
      </c>
      <c r="W13" s="20">
        <v>2599.3623640000001</v>
      </c>
      <c r="X13" s="20">
        <v>8758.2950899999996</v>
      </c>
      <c r="Y13" s="20">
        <v>3578.598579</v>
      </c>
      <c r="Z13" s="20">
        <v>1723.345335</v>
      </c>
      <c r="AA13" s="11">
        <f>SUM(T13:Z13)</f>
        <v>47605.377253999992</v>
      </c>
      <c r="AC13" s="20">
        <v>16433.865555</v>
      </c>
      <c r="AD13" s="20">
        <v>12047.037431999999</v>
      </c>
      <c r="AE13" s="20">
        <v>5218.0865480000002</v>
      </c>
      <c r="AF13" s="20">
        <v>2765.7978210000001</v>
      </c>
      <c r="AG13" s="20">
        <v>9374.1035780000002</v>
      </c>
      <c r="AH13" s="20">
        <v>3874.8283040000001</v>
      </c>
      <c r="AI13" s="20">
        <v>1863.359357</v>
      </c>
      <c r="AJ13" s="11">
        <f t="shared" si="10"/>
        <v>51577.078595000006</v>
      </c>
    </row>
    <row r="14" spans="1:36" x14ac:dyDescent="0.25">
      <c r="A14" t="s">
        <v>5</v>
      </c>
      <c r="B14" s="20">
        <v>14390.562107</v>
      </c>
      <c r="C14" s="20">
        <v>10618.940842</v>
      </c>
      <c r="D14" s="20">
        <v>5193.4061080000001</v>
      </c>
      <c r="E14" s="20">
        <v>3056.025314</v>
      </c>
      <c r="F14" s="20">
        <v>10687.771851</v>
      </c>
      <c r="G14" s="20">
        <v>4727.2767270000004</v>
      </c>
      <c r="H14" s="20">
        <v>2827.972068</v>
      </c>
      <c r="I14" s="3">
        <f t="shared" si="8"/>
        <v>51501.955017</v>
      </c>
      <c r="J14" s="3"/>
      <c r="K14" s="20">
        <v>15241.581459000001</v>
      </c>
      <c r="L14" s="20">
        <v>11333.212265</v>
      </c>
      <c r="M14" s="19">
        <v>5503.5822070000004</v>
      </c>
      <c r="N14" s="19">
        <v>3178.0112100000001</v>
      </c>
      <c r="O14" s="19">
        <v>11162.244650000001</v>
      </c>
      <c r="P14" s="19">
        <v>4980.0140069999998</v>
      </c>
      <c r="Q14" s="19">
        <v>2976.104996</v>
      </c>
      <c r="R14" s="3">
        <f t="shared" si="9"/>
        <v>54374.750794</v>
      </c>
      <c r="S14" s="3"/>
      <c r="T14" s="19">
        <v>16336.076800999999</v>
      </c>
      <c r="U14" s="20">
        <v>12213.158681000001</v>
      </c>
      <c r="V14" s="20">
        <v>5888.337141</v>
      </c>
      <c r="W14" s="20">
        <v>3332.700112</v>
      </c>
      <c r="X14" s="20">
        <v>11750.217925999999</v>
      </c>
      <c r="Y14" s="20">
        <v>5296.5463460000001</v>
      </c>
      <c r="Z14" s="20">
        <v>3161.3919040000001</v>
      </c>
      <c r="AA14" s="11">
        <f>SUM(T14:Z14)</f>
        <v>57978.428910999995</v>
      </c>
      <c r="AC14" s="20">
        <v>17873.386468000001</v>
      </c>
      <c r="AD14" s="20">
        <v>13434.088594999999</v>
      </c>
      <c r="AE14" s="20">
        <v>6432.2043279999998</v>
      </c>
      <c r="AF14" s="20">
        <v>3546.599091</v>
      </c>
      <c r="AG14" s="20">
        <v>12584.601978999999</v>
      </c>
      <c r="AH14" s="20">
        <v>5741.0923050000001</v>
      </c>
      <c r="AI14" s="20">
        <v>3422.0636039999999</v>
      </c>
      <c r="AJ14" s="11">
        <f t="shared" si="10"/>
        <v>63034.036369999994</v>
      </c>
    </row>
    <row r="15" spans="1:36" x14ac:dyDescent="0.25">
      <c r="A15" s="2" t="s">
        <v>14</v>
      </c>
      <c r="B15" s="10">
        <f>60*(B13/B14)</f>
        <v>55.96313307513249</v>
      </c>
      <c r="C15" s="10">
        <f t="shared" ref="C15:I15" si="16">60*(C13/C14)</f>
        <v>55.273443241958304</v>
      </c>
      <c r="D15" s="10">
        <f t="shared" si="16"/>
        <v>48.536432452626521</v>
      </c>
      <c r="E15" s="10">
        <f t="shared" si="16"/>
        <v>46.832869225375795</v>
      </c>
      <c r="F15" s="10">
        <f t="shared" si="16"/>
        <v>44.723304603033483</v>
      </c>
      <c r="G15" s="10">
        <f t="shared" si="16"/>
        <v>40.586560757943964</v>
      </c>
      <c r="H15" s="10">
        <f t="shared" si="16"/>
        <v>32.744183645876099</v>
      </c>
      <c r="I15" s="10">
        <f t="shared" si="16"/>
        <v>49.511406330076326</v>
      </c>
      <c r="J15" s="10"/>
      <c r="K15" s="10">
        <f>60*(K13/K14)</f>
        <v>55.802194264938315</v>
      </c>
      <c r="L15" s="10">
        <f t="shared" ref="L15:R15" si="17">60*(L13/L14)</f>
        <v>54.787170286887772</v>
      </c>
      <c r="M15" s="10">
        <f t="shared" si="17"/>
        <v>48.572609963014948</v>
      </c>
      <c r="N15" s="10">
        <f t="shared" si="17"/>
        <v>46.830795319944762</v>
      </c>
      <c r="O15" s="10">
        <f t="shared" si="17"/>
        <v>44.713758306668176</v>
      </c>
      <c r="P15" s="10">
        <f t="shared" si="17"/>
        <v>40.566222033921285</v>
      </c>
      <c r="Q15" s="10">
        <f t="shared" si="17"/>
        <v>32.727379662649504</v>
      </c>
      <c r="R15" s="10">
        <f t="shared" si="17"/>
        <v>49.399892532038962</v>
      </c>
      <c r="S15" s="3"/>
      <c r="T15" s="10">
        <f>60*(T13/T14)</f>
        <v>55.520039542448771</v>
      </c>
      <c r="U15" s="10">
        <f t="shared" ref="U15:AA15" si="18">60*(U13/U14)</f>
        <v>54.316508582829897</v>
      </c>
      <c r="V15" s="10">
        <f t="shared" si="18"/>
        <v>48.636954376454575</v>
      </c>
      <c r="W15" s="10">
        <f t="shared" si="18"/>
        <v>46.797412487979656</v>
      </c>
      <c r="X15" s="10">
        <f t="shared" si="18"/>
        <v>44.722379508997712</v>
      </c>
      <c r="Y15" s="10">
        <f t="shared" si="18"/>
        <v>40.538853191033702</v>
      </c>
      <c r="Z15" s="10">
        <f t="shared" si="18"/>
        <v>32.707340070419818</v>
      </c>
      <c r="AA15" s="10">
        <f t="shared" si="18"/>
        <v>49.265264493879407</v>
      </c>
      <c r="AC15" s="10">
        <f>60*(AC13/AC14)</f>
        <v>55.167605482338971</v>
      </c>
      <c r="AD15" s="10">
        <f t="shared" ref="AD15:AJ15" si="19">60*(AD13/AD14)</f>
        <v>53.805082556104729</v>
      </c>
      <c r="AE15" s="10">
        <f t="shared" si="19"/>
        <v>48.674634217869958</v>
      </c>
      <c r="AF15" s="10">
        <f t="shared" si="19"/>
        <v>46.790704278111484</v>
      </c>
      <c r="AG15" s="10">
        <f t="shared" si="19"/>
        <v>44.693206477134311</v>
      </c>
      <c r="AH15" s="10">
        <f t="shared" si="19"/>
        <v>40.495725532495157</v>
      </c>
      <c r="AI15" s="10">
        <f t="shared" si="19"/>
        <v>32.670801702609154</v>
      </c>
      <c r="AJ15" s="10">
        <f t="shared" si="19"/>
        <v>49.094503444695086</v>
      </c>
    </row>
    <row r="16" spans="1:36" x14ac:dyDescent="0.25">
      <c r="B16" s="4"/>
      <c r="C16" s="4"/>
      <c r="D16" s="4"/>
      <c r="E16" s="6"/>
      <c r="H16" s="6"/>
      <c r="I16" s="3">
        <f t="shared" si="8"/>
        <v>0</v>
      </c>
      <c r="K16" s="3"/>
      <c r="L16" s="3"/>
      <c r="M16" s="3"/>
      <c r="N16" s="3"/>
      <c r="O16" s="3"/>
      <c r="P16" s="3"/>
      <c r="Q16" s="3"/>
      <c r="R16" s="3">
        <f t="shared" si="9"/>
        <v>0</v>
      </c>
      <c r="S16" s="3"/>
      <c r="T16" s="3"/>
      <c r="U16" s="3"/>
      <c r="V16" s="3"/>
      <c r="W16" s="3"/>
      <c r="X16" s="3"/>
      <c r="Y16" s="3"/>
      <c r="Z16" s="3"/>
      <c r="AA16" s="11">
        <f t="shared" si="15"/>
        <v>0</v>
      </c>
      <c r="AC16" s="3"/>
      <c r="AD16" s="3"/>
      <c r="AE16" s="3"/>
      <c r="AF16" s="3"/>
      <c r="AG16" s="3"/>
      <c r="AH16" s="3"/>
      <c r="AI16" s="3"/>
      <c r="AJ16" s="11">
        <f t="shared" si="10"/>
        <v>0</v>
      </c>
    </row>
    <row r="17" spans="1:37" x14ac:dyDescent="0.25">
      <c r="A17" t="s">
        <v>6</v>
      </c>
      <c r="B17" s="19">
        <v>23137.557216000001</v>
      </c>
      <c r="C17" s="24">
        <v>22896.092283999998</v>
      </c>
      <c r="D17" s="19">
        <v>1920.7377240000001</v>
      </c>
      <c r="E17" s="19">
        <v>1301.9572169999999</v>
      </c>
      <c r="F17" s="19">
        <v>5325.6695689999997</v>
      </c>
      <c r="G17" s="19">
        <v>5326.4845800000003</v>
      </c>
      <c r="H17" s="19">
        <v>1854.1998819999999</v>
      </c>
      <c r="I17" s="3">
        <f t="shared" si="8"/>
        <v>61762.698472000004</v>
      </c>
      <c r="J17" s="3"/>
      <c r="K17" s="19">
        <v>25128.893082999999</v>
      </c>
      <c r="L17" s="19">
        <v>24626.380727</v>
      </c>
      <c r="M17" s="19">
        <v>2075.4536210000001</v>
      </c>
      <c r="N17" s="19">
        <v>1388.3518140000001</v>
      </c>
      <c r="O17" s="19">
        <v>5697.5384729999996</v>
      </c>
      <c r="P17" s="19">
        <v>5675.7097620000004</v>
      </c>
      <c r="Q17" s="19">
        <v>1975.322081</v>
      </c>
      <c r="R17" s="3">
        <f t="shared" si="9"/>
        <v>66567.649560999998</v>
      </c>
      <c r="S17" s="3"/>
      <c r="T17" s="19">
        <v>27618.063026</v>
      </c>
      <c r="U17" s="20">
        <v>26789.241398999999</v>
      </c>
      <c r="V17" s="20">
        <v>2268.8484960000001</v>
      </c>
      <c r="W17" s="20">
        <v>1496.3450680000001</v>
      </c>
      <c r="X17" s="20">
        <v>6162.3745140000001</v>
      </c>
      <c r="Y17" s="20">
        <v>6112.2412549999999</v>
      </c>
      <c r="Z17" s="20">
        <v>2126.724843</v>
      </c>
      <c r="AA17" s="11">
        <f>SUM(T17:Z17)</f>
        <v>72573.838600999996</v>
      </c>
      <c r="AC17" s="20">
        <v>31102.900946999998</v>
      </c>
      <c r="AD17" s="20">
        <v>29817.24626</v>
      </c>
      <c r="AE17" s="20">
        <v>2539.6013189999999</v>
      </c>
      <c r="AF17" s="20">
        <v>1647.5356059999999</v>
      </c>
      <c r="AG17" s="20">
        <v>6813.1450009999999</v>
      </c>
      <c r="AH17" s="20">
        <v>6723.3852900000002</v>
      </c>
      <c r="AI17" s="20">
        <v>2338.6886979999999</v>
      </c>
      <c r="AJ17" s="11">
        <f t="shared" si="10"/>
        <v>80982.503121000002</v>
      </c>
    </row>
    <row r="18" spans="1:37" x14ac:dyDescent="0.25">
      <c r="A18" t="s">
        <v>7</v>
      </c>
      <c r="B18" s="19">
        <v>25009.160603</v>
      </c>
      <c r="C18" s="24">
        <v>24587.376415999999</v>
      </c>
      <c r="D18" s="19">
        <v>2370.41</v>
      </c>
      <c r="E18" s="19">
        <v>1663.9359730000001</v>
      </c>
      <c r="F18" s="19">
        <v>6939.3472060000004</v>
      </c>
      <c r="G18" s="19">
        <v>8038.374202</v>
      </c>
      <c r="H18" s="19">
        <v>3379.9921490000002</v>
      </c>
      <c r="I18" s="3">
        <f t="shared" si="8"/>
        <v>71988.596548999994</v>
      </c>
      <c r="J18" s="3"/>
      <c r="K18" s="19">
        <v>27233.041765999998</v>
      </c>
      <c r="L18" s="19">
        <v>26657.258106000001</v>
      </c>
      <c r="M18" s="19">
        <v>2560.0895380000002</v>
      </c>
      <c r="N18" s="19">
        <v>1774.379297</v>
      </c>
      <c r="O18" s="19">
        <v>7425.8540160000002</v>
      </c>
      <c r="P18" s="19">
        <v>8568.8854769999998</v>
      </c>
      <c r="Q18" s="19">
        <v>3602.4007069999998</v>
      </c>
      <c r="R18" s="3">
        <f t="shared" si="9"/>
        <v>77821.908907000005</v>
      </c>
      <c r="S18" s="3"/>
      <c r="T18" s="19">
        <v>30075.637696999998</v>
      </c>
      <c r="U18" s="20">
        <v>29229.905020999999</v>
      </c>
      <c r="V18" s="20">
        <v>2795.6319699999999</v>
      </c>
      <c r="W18" s="20">
        <v>1913.835638</v>
      </c>
      <c r="X18" s="20">
        <v>8032.6746480000002</v>
      </c>
      <c r="Y18" s="20">
        <v>9234.4819289999996</v>
      </c>
      <c r="Z18" s="20">
        <v>3881.6184950000002</v>
      </c>
      <c r="AA18" s="11">
        <f>SUM(T18:Z18)</f>
        <v>85163.785398000007</v>
      </c>
      <c r="AC18" s="20">
        <v>34078.429922000003</v>
      </c>
      <c r="AD18" s="20">
        <v>32823.647573000002</v>
      </c>
      <c r="AE18" s="20">
        <v>3127.2507519999999</v>
      </c>
      <c r="AF18" s="20">
        <v>2107.3389659999998</v>
      </c>
      <c r="AG18" s="20">
        <v>8890.0942539999996</v>
      </c>
      <c r="AH18" s="20">
        <v>10171.676728</v>
      </c>
      <c r="AI18" s="20">
        <v>4274.7369699999999</v>
      </c>
      <c r="AJ18" s="11">
        <f t="shared" si="10"/>
        <v>95473.175164999993</v>
      </c>
    </row>
    <row r="19" spans="1:37" x14ac:dyDescent="0.25">
      <c r="A19" s="2" t="s">
        <v>14</v>
      </c>
      <c r="B19" s="10">
        <f>60*(B17/B18)</f>
        <v>55.509797189813341</v>
      </c>
      <c r="C19" s="10">
        <f t="shared" ref="C19:I19" si="20">60*(C17/C18)</f>
        <v>55.872798862185036</v>
      </c>
      <c r="D19" s="10">
        <f t="shared" si="20"/>
        <v>48.617860808889603</v>
      </c>
      <c r="E19" s="10">
        <f t="shared" si="20"/>
        <v>46.947379158560921</v>
      </c>
      <c r="F19" s="10">
        <f t="shared" si="20"/>
        <v>46.047584110464236</v>
      </c>
      <c r="G19" s="10">
        <f t="shared" si="20"/>
        <v>39.757924521663114</v>
      </c>
      <c r="H19" s="10">
        <f t="shared" si="20"/>
        <v>32.914867258764154</v>
      </c>
      <c r="I19" s="10">
        <f t="shared" si="20"/>
        <v>51.477068396487276</v>
      </c>
      <c r="J19" s="10"/>
      <c r="K19" s="10">
        <f>60*(K17/K18)</f>
        <v>55.364127075308211</v>
      </c>
      <c r="L19" s="10">
        <f t="shared" ref="L19:R19" si="21">60*(L17/L18)</f>
        <v>55.428913121692233</v>
      </c>
      <c r="M19" s="10">
        <f t="shared" si="21"/>
        <v>48.641742959226143</v>
      </c>
      <c r="N19" s="10">
        <f t="shared" si="21"/>
        <v>46.946619012541376</v>
      </c>
      <c r="O19" s="10">
        <f t="shared" si="21"/>
        <v>46.035419985826984</v>
      </c>
      <c r="P19" s="10">
        <f t="shared" si="21"/>
        <v>39.7417594894996</v>
      </c>
      <c r="Q19" s="10">
        <f t="shared" si="21"/>
        <v>32.900094825569887</v>
      </c>
      <c r="R19" s="10">
        <f t="shared" si="21"/>
        <v>51.323066084552678</v>
      </c>
      <c r="S19" s="3"/>
      <c r="T19" s="10">
        <f>60*(T17/T18)</f>
        <v>55.0972118448312</v>
      </c>
      <c r="U19" s="10">
        <f t="shared" ref="U19:AA19" si="22">60*(U17/U18)</f>
        <v>54.990068656918609</v>
      </c>
      <c r="V19" s="10">
        <f t="shared" si="22"/>
        <v>48.694145445761237</v>
      </c>
      <c r="W19" s="10">
        <f t="shared" si="22"/>
        <v>46.91139735166746</v>
      </c>
      <c r="X19" s="10">
        <f t="shared" si="22"/>
        <v>46.02980788373641</v>
      </c>
      <c r="Y19" s="10">
        <f t="shared" si="22"/>
        <v>39.713594993164236</v>
      </c>
      <c r="Z19" s="10">
        <f t="shared" si="22"/>
        <v>32.873784671102761</v>
      </c>
      <c r="AA19" s="10">
        <f t="shared" si="22"/>
        <v>51.130070084487571</v>
      </c>
      <c r="AC19" s="10">
        <f>60*(AC17/AC18)</f>
        <v>54.76115129398184</v>
      </c>
      <c r="AD19" s="10">
        <f t="shared" ref="AD19:AJ19" si="23">60*(AD17/AD18)</f>
        <v>54.50444749082731</v>
      </c>
      <c r="AE19" s="10">
        <f t="shared" si="23"/>
        <v>48.725251418534157</v>
      </c>
      <c r="AF19" s="10">
        <f t="shared" si="23"/>
        <v>46.908512562473071</v>
      </c>
      <c r="AG19" s="10">
        <f t="shared" si="23"/>
        <v>45.982493366262119</v>
      </c>
      <c r="AH19" s="10">
        <f t="shared" si="23"/>
        <v>39.659451257385655</v>
      </c>
      <c r="AI19" s="10">
        <f t="shared" si="23"/>
        <v>32.825720708612394</v>
      </c>
      <c r="AJ19" s="10">
        <f t="shared" si="23"/>
        <v>50.893354901652707</v>
      </c>
    </row>
    <row r="20" spans="1:37" x14ac:dyDescent="0.25">
      <c r="B20" s="4"/>
      <c r="C20" s="4"/>
      <c r="D20" s="4"/>
      <c r="E20" s="4"/>
      <c r="F20" s="4"/>
      <c r="G20" s="4"/>
      <c r="H20" s="4"/>
      <c r="I20" s="4"/>
      <c r="J20" s="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37" x14ac:dyDescent="0.25">
      <c r="F21">
        <v>2017</v>
      </c>
      <c r="O21">
        <v>2021</v>
      </c>
      <c r="X21">
        <v>2026</v>
      </c>
      <c r="AG21">
        <v>2033</v>
      </c>
    </row>
    <row r="22" spans="1:37" x14ac:dyDescent="0.25">
      <c r="B22" s="1"/>
      <c r="C22" s="1"/>
      <c r="D22" s="1"/>
      <c r="E22" s="1"/>
      <c r="F22" s="1" t="s">
        <v>17</v>
      </c>
      <c r="G22" s="1"/>
      <c r="H22" s="1"/>
      <c r="I22" s="1"/>
      <c r="K22" s="1"/>
      <c r="L22" s="1"/>
      <c r="M22" s="1"/>
      <c r="N22" s="1"/>
      <c r="O22" s="1" t="s">
        <v>17</v>
      </c>
      <c r="P22" s="1"/>
      <c r="Q22" s="1"/>
      <c r="R22" s="1"/>
      <c r="T22" s="1"/>
      <c r="U22" s="1"/>
      <c r="V22" s="1"/>
      <c r="W22" s="1"/>
      <c r="X22" s="1" t="s">
        <v>17</v>
      </c>
      <c r="Y22" s="1"/>
      <c r="Z22" s="1"/>
      <c r="AA22" s="1"/>
      <c r="AC22" s="1"/>
      <c r="AD22" s="1"/>
      <c r="AE22" s="1"/>
      <c r="AF22" s="1"/>
      <c r="AG22" s="1" t="s">
        <v>17</v>
      </c>
      <c r="AH22" s="1"/>
      <c r="AI22" s="1"/>
      <c r="AJ22" s="1"/>
    </row>
    <row r="23" spans="1:37" x14ac:dyDescent="0.25">
      <c r="B23" s="1" t="s">
        <v>9</v>
      </c>
      <c r="C23" s="1" t="s">
        <v>18</v>
      </c>
      <c r="D23" s="1" t="s">
        <v>19</v>
      </c>
      <c r="E23" s="1" t="s">
        <v>10</v>
      </c>
      <c r="F23" s="1" t="s">
        <v>11</v>
      </c>
      <c r="G23" s="1" t="s">
        <v>12</v>
      </c>
      <c r="H23" s="1" t="s">
        <v>13</v>
      </c>
      <c r="I23" s="1" t="s">
        <v>16</v>
      </c>
      <c r="K23" s="1" t="s">
        <v>9</v>
      </c>
      <c r="L23" s="14" t="s">
        <v>18</v>
      </c>
      <c r="M23" s="14" t="s">
        <v>19</v>
      </c>
      <c r="N23" s="1" t="s">
        <v>10</v>
      </c>
      <c r="O23" s="1" t="s">
        <v>11</v>
      </c>
      <c r="P23" s="1" t="s">
        <v>12</v>
      </c>
      <c r="Q23" s="1" t="s">
        <v>13</v>
      </c>
      <c r="R23" s="1" t="s">
        <v>16</v>
      </c>
      <c r="T23" s="1" t="s">
        <v>9</v>
      </c>
      <c r="U23" s="14" t="s">
        <v>18</v>
      </c>
      <c r="V23" s="14" t="s">
        <v>19</v>
      </c>
      <c r="W23" s="1" t="s">
        <v>10</v>
      </c>
      <c r="X23" s="1" t="s">
        <v>11</v>
      </c>
      <c r="Y23" s="1" t="s">
        <v>12</v>
      </c>
      <c r="Z23" s="1" t="s">
        <v>13</v>
      </c>
      <c r="AA23" s="1" t="s">
        <v>16</v>
      </c>
      <c r="AC23" s="1" t="s">
        <v>9</v>
      </c>
      <c r="AD23" s="1" t="s">
        <v>18</v>
      </c>
      <c r="AE23" s="14" t="s">
        <v>19</v>
      </c>
      <c r="AF23" s="1" t="s">
        <v>10</v>
      </c>
      <c r="AG23" s="1" t="s">
        <v>11</v>
      </c>
      <c r="AH23" s="1" t="s">
        <v>12</v>
      </c>
      <c r="AI23" s="1" t="s">
        <v>13</v>
      </c>
      <c r="AJ23" s="1" t="s">
        <v>16</v>
      </c>
    </row>
    <row r="24" spans="1:37" x14ac:dyDescent="0.25">
      <c r="A24" t="s">
        <v>0</v>
      </c>
      <c r="B24" s="8">
        <f>B28+B32+B36</f>
        <v>0</v>
      </c>
      <c r="C24" s="8">
        <f t="shared" ref="C24:H25" si="24">C28+C32+C36</f>
        <v>27601.125364</v>
      </c>
      <c r="D24" s="8">
        <f t="shared" si="24"/>
        <v>307618.54752900003</v>
      </c>
      <c r="E24" s="8">
        <f t="shared" si="24"/>
        <v>119280.97539400001</v>
      </c>
      <c r="F24" s="8">
        <f t="shared" si="24"/>
        <v>18090.933756999999</v>
      </c>
      <c r="G24" s="8">
        <f t="shared" si="24"/>
        <v>0</v>
      </c>
      <c r="H24" s="8">
        <f t="shared" si="24"/>
        <v>1400.9687270000002</v>
      </c>
      <c r="I24" s="8">
        <f>SUM(B24:H24)</f>
        <v>473992.55077100004</v>
      </c>
      <c r="J24" s="4"/>
      <c r="K24" s="8">
        <f>K28+K32+K36</f>
        <v>0</v>
      </c>
      <c r="L24" s="8">
        <f t="shared" ref="L24:Q25" si="25">L28+L32+L36</f>
        <v>31336.111581000001</v>
      </c>
      <c r="M24" s="8">
        <f t="shared" si="25"/>
        <v>348828.18752200005</v>
      </c>
      <c r="N24" s="8">
        <f t="shared" si="25"/>
        <v>118852.05879000001</v>
      </c>
      <c r="O24" s="8">
        <f t="shared" si="25"/>
        <v>18774.674361000001</v>
      </c>
      <c r="P24" s="8">
        <f t="shared" si="25"/>
        <v>0</v>
      </c>
      <c r="Q24" s="8">
        <f t="shared" si="25"/>
        <v>1427.1596749999999</v>
      </c>
      <c r="R24" s="8">
        <f>SUM(K24:Q24)</f>
        <v>519218.19192900002</v>
      </c>
      <c r="T24" s="8">
        <f>T28+T32+T36</f>
        <v>0</v>
      </c>
      <c r="U24" s="8">
        <f t="shared" ref="U24:Z25" si="26">U28+U32+U36</f>
        <v>34670.343412000002</v>
      </c>
      <c r="V24" s="8">
        <f t="shared" si="26"/>
        <v>387063.47100100003</v>
      </c>
      <c r="W24" s="8">
        <f t="shared" si="26"/>
        <v>117138.817079</v>
      </c>
      <c r="X24" s="8">
        <f t="shared" si="26"/>
        <v>24553.214158000002</v>
      </c>
      <c r="Y24" s="8">
        <f t="shared" si="26"/>
        <v>0</v>
      </c>
      <c r="Z24" s="8">
        <f t="shared" si="26"/>
        <v>1175.012864</v>
      </c>
      <c r="AA24" s="8">
        <f>SUM(T24:Z24)</f>
        <v>564600.85851400008</v>
      </c>
      <c r="AC24" s="8">
        <f t="shared" ref="AC24:AI25" si="27">AC28+AC32+AC36</f>
        <v>0</v>
      </c>
      <c r="AD24" s="8">
        <f t="shared" si="27"/>
        <v>37772.675004999997</v>
      </c>
      <c r="AE24" s="8">
        <f t="shared" si="27"/>
        <v>422843.11324900005</v>
      </c>
      <c r="AF24" s="8">
        <f t="shared" si="27"/>
        <v>118638.54557</v>
      </c>
      <c r="AG24" s="8">
        <f t="shared" si="27"/>
        <v>26229.570140999997</v>
      </c>
      <c r="AH24" s="8">
        <f t="shared" si="27"/>
        <v>0</v>
      </c>
      <c r="AI24" s="8">
        <f t="shared" si="27"/>
        <v>1160.3219140000001</v>
      </c>
      <c r="AJ24" s="8">
        <f>SUM(AC24:AI24)</f>
        <v>606644.22587899992</v>
      </c>
    </row>
    <row r="25" spans="1:37" x14ac:dyDescent="0.25">
      <c r="A25" t="s">
        <v>1</v>
      </c>
      <c r="B25" s="8">
        <f>B29+B33+B37</f>
        <v>0</v>
      </c>
      <c r="C25" s="8">
        <f t="shared" si="24"/>
        <v>49849.257236999998</v>
      </c>
      <c r="D25" s="8">
        <f t="shared" si="24"/>
        <v>601550.54200799996</v>
      </c>
      <c r="E25" s="8">
        <f t="shared" si="24"/>
        <v>243738.43224699999</v>
      </c>
      <c r="F25" s="8">
        <f t="shared" si="24"/>
        <v>34647.798152999996</v>
      </c>
      <c r="G25" s="8">
        <f t="shared" si="24"/>
        <v>0</v>
      </c>
      <c r="H25" s="8">
        <f t="shared" si="24"/>
        <v>4320.9080169999997</v>
      </c>
      <c r="I25" s="12">
        <f>SUM(B25:H25)</f>
        <v>934106.93766199984</v>
      </c>
      <c r="J25" s="4"/>
      <c r="K25" s="8">
        <f>K29+K33+K37</f>
        <v>0</v>
      </c>
      <c r="L25" s="8">
        <f t="shared" si="25"/>
        <v>55916.593879</v>
      </c>
      <c r="M25" s="8">
        <f t="shared" si="25"/>
        <v>722171.86412699986</v>
      </c>
      <c r="N25" s="8">
        <f t="shared" si="25"/>
        <v>242281.47925900001</v>
      </c>
      <c r="O25" s="8">
        <f t="shared" si="25"/>
        <v>35955.160702000001</v>
      </c>
      <c r="P25" s="8">
        <f t="shared" si="25"/>
        <v>0</v>
      </c>
      <c r="Q25" s="8">
        <f t="shared" si="25"/>
        <v>4423.2214489999997</v>
      </c>
      <c r="R25" s="8">
        <f>SUM(K25:Q25)</f>
        <v>1060748.319416</v>
      </c>
      <c r="T25" s="8">
        <f>T29+T33+T37</f>
        <v>0</v>
      </c>
      <c r="U25" s="8">
        <f t="shared" si="26"/>
        <v>61679.101006999997</v>
      </c>
      <c r="V25" s="8">
        <f t="shared" si="26"/>
        <v>859344.93741500005</v>
      </c>
      <c r="W25" s="8">
        <f t="shared" si="26"/>
        <v>237495.47950699998</v>
      </c>
      <c r="X25" s="8">
        <f t="shared" si="26"/>
        <v>44478.086671999998</v>
      </c>
      <c r="Y25" s="8">
        <f t="shared" si="26"/>
        <v>0</v>
      </c>
      <c r="Z25" s="8">
        <f t="shared" si="26"/>
        <v>3517.6891730000002</v>
      </c>
      <c r="AA25" s="8">
        <f>SUM(T25:Z25)</f>
        <v>1206515.2937739999</v>
      </c>
      <c r="AC25" s="8">
        <f t="shared" si="27"/>
        <v>0</v>
      </c>
      <c r="AD25" s="8">
        <f t="shared" si="27"/>
        <v>68407.499436999991</v>
      </c>
      <c r="AE25" s="8">
        <f t="shared" si="27"/>
        <v>1020310.241654</v>
      </c>
      <c r="AF25" s="8">
        <f t="shared" si="27"/>
        <v>240619.56558200001</v>
      </c>
      <c r="AG25" s="8">
        <f t="shared" si="27"/>
        <v>47287.741374000005</v>
      </c>
      <c r="AH25" s="8">
        <f t="shared" si="27"/>
        <v>0</v>
      </c>
      <c r="AI25" s="8">
        <f t="shared" si="27"/>
        <v>3472.2871089999999</v>
      </c>
      <c r="AJ25" s="8">
        <f>SUM(AC25:AI25)</f>
        <v>1380097.3351559998</v>
      </c>
    </row>
    <row r="26" spans="1:37" x14ac:dyDescent="0.25">
      <c r="A26" s="2" t="s">
        <v>14</v>
      </c>
      <c r="B26" s="10"/>
      <c r="C26" s="10">
        <f t="shared" ref="C26:D26" si="28">60*(C24/C25)</f>
        <v>33.221508476375135</v>
      </c>
      <c r="D26" s="10">
        <f t="shared" si="28"/>
        <v>30.682563746230556</v>
      </c>
      <c r="E26" s="10">
        <f>60*(E24/E25)</f>
        <v>29.362864352829568</v>
      </c>
      <c r="F26" s="10">
        <f t="shared" ref="F26:H26" si="29">60*(F24/F25)</f>
        <v>31.328282987183567</v>
      </c>
      <c r="G26" s="10"/>
      <c r="H26" s="10">
        <f t="shared" si="29"/>
        <v>19.453810006897911</v>
      </c>
      <c r="I26" s="10">
        <f>60*(I24/I25)</f>
        <v>30.44571440336594</v>
      </c>
      <c r="J26" s="4"/>
      <c r="K26" s="10"/>
      <c r="L26" s="10">
        <f>60*(L24/L25)</f>
        <v>33.624485406399444</v>
      </c>
      <c r="M26" s="10">
        <f t="shared" ref="M26:R26" si="30">60*(M24/M25)</f>
        <v>28.981593289598646</v>
      </c>
      <c r="N26" s="10">
        <f t="shared" si="30"/>
        <v>29.433217715237724</v>
      </c>
      <c r="O26" s="10">
        <f t="shared" si="30"/>
        <v>31.330146762418437</v>
      </c>
      <c r="P26" s="10"/>
      <c r="Q26" s="10">
        <f t="shared" si="30"/>
        <v>19.35909867668034</v>
      </c>
      <c r="R26" s="10">
        <f t="shared" si="30"/>
        <v>29.368975604780104</v>
      </c>
      <c r="T26" s="3"/>
      <c r="U26" s="10">
        <f>60*(U24/U25)</f>
        <v>33.726506559878601</v>
      </c>
      <c r="V26" s="10">
        <f t="shared" ref="V26:AA26" si="31">60*(V24/V25)</f>
        <v>27.025013180294817</v>
      </c>
      <c r="W26" s="10">
        <f t="shared" si="31"/>
        <v>29.593527587681287</v>
      </c>
      <c r="X26" s="10">
        <f t="shared" si="31"/>
        <v>33.121767587350149</v>
      </c>
      <c r="Y26" s="10"/>
      <c r="Z26" s="10">
        <f t="shared" si="31"/>
        <v>20.041785494047684</v>
      </c>
      <c r="AA26" s="10">
        <f t="shared" si="31"/>
        <v>28.07759809233346</v>
      </c>
      <c r="AC26" s="10"/>
      <c r="AD26" s="10">
        <f>60*(AD24/AD25)</f>
        <v>33.130293008111032</v>
      </c>
      <c r="AE26" s="10">
        <f>60*(AE24/AE25)</f>
        <v>24.865561237347144</v>
      </c>
      <c r="AF26" s="10">
        <f t="shared" ref="AF26:AJ26" si="32">60*(AF24/AF25)</f>
        <v>29.583266501967696</v>
      </c>
      <c r="AG26" s="10">
        <f t="shared" si="32"/>
        <v>33.280807302953583</v>
      </c>
      <c r="AH26" s="10"/>
      <c r="AI26" s="10">
        <f t="shared" si="32"/>
        <v>20.049987991934803</v>
      </c>
      <c r="AJ26" s="10">
        <f t="shared" si="32"/>
        <v>26.373975679494855</v>
      </c>
    </row>
    <row r="27" spans="1:37" x14ac:dyDescent="0.25">
      <c r="B27" s="4"/>
      <c r="C27" s="4"/>
      <c r="D27" s="4"/>
      <c r="E27" s="4"/>
      <c r="F27" s="4"/>
      <c r="G27" s="4"/>
      <c r="H27" s="4"/>
      <c r="I27" s="4"/>
      <c r="J27" s="4"/>
      <c r="R27" s="4"/>
      <c r="T27" s="3"/>
      <c r="U27" s="3"/>
      <c r="V27" s="3"/>
      <c r="W27" s="3"/>
      <c r="X27" s="3"/>
      <c r="Y27" s="3"/>
      <c r="Z27" s="3"/>
      <c r="AA27" s="4"/>
      <c r="AJ27" s="4"/>
    </row>
    <row r="28" spans="1:37" x14ac:dyDescent="0.25">
      <c r="A28" t="s">
        <v>15</v>
      </c>
      <c r="B28" s="9"/>
      <c r="C28" s="19">
        <v>22778.562961</v>
      </c>
      <c r="D28" s="19">
        <v>259152.028934</v>
      </c>
      <c r="E28" s="19">
        <v>105883.34550700001</v>
      </c>
      <c r="F28" s="19">
        <v>16519.611810999999</v>
      </c>
      <c r="G28" s="19"/>
      <c r="H28" s="19">
        <v>1331.2336780000001</v>
      </c>
      <c r="I28" s="3">
        <f>SUM(B28:H28)</f>
        <v>405664.78289099998</v>
      </c>
      <c r="J28" s="3"/>
      <c r="K28" s="19"/>
      <c r="L28" s="20">
        <v>26158.885681</v>
      </c>
      <c r="M28" s="20">
        <v>296079.68515600002</v>
      </c>
      <c r="N28" s="20">
        <v>104559.13379000001</v>
      </c>
      <c r="O28" s="20">
        <v>17118.935914000002</v>
      </c>
      <c r="P28" s="19"/>
      <c r="Q28" s="20">
        <v>1353.292735</v>
      </c>
      <c r="R28" s="3">
        <f>SUM(L28:Q28)</f>
        <v>445269.93327600008</v>
      </c>
      <c r="T28" s="3"/>
      <c r="U28" s="20">
        <v>29049.788106</v>
      </c>
      <c r="V28" s="20">
        <v>328962.488771</v>
      </c>
      <c r="W28" s="20">
        <v>101726.773076</v>
      </c>
      <c r="X28" s="20">
        <v>22791.955064000002</v>
      </c>
      <c r="Y28" s="19"/>
      <c r="Z28" s="20">
        <v>1095.981061</v>
      </c>
      <c r="AA28" s="11">
        <f>SUM(U28:Z28)</f>
        <v>483626.98607799999</v>
      </c>
      <c r="AD28" s="20">
        <v>31531.458535999998</v>
      </c>
      <c r="AE28" s="20">
        <v>357248.65921900002</v>
      </c>
      <c r="AF28" s="20">
        <v>101659.73512300001</v>
      </c>
      <c r="AG28" s="20">
        <v>24320.582193999999</v>
      </c>
      <c r="AH28" s="19"/>
      <c r="AI28" s="20">
        <v>1074.0593040000001</v>
      </c>
      <c r="AJ28" s="11">
        <f>SUM(AD28:AI28)</f>
        <v>515834.49437600002</v>
      </c>
      <c r="AK28" s="3"/>
    </row>
    <row r="29" spans="1:37" x14ac:dyDescent="0.25">
      <c r="A29" t="s">
        <v>3</v>
      </c>
      <c r="B29" s="5"/>
      <c r="C29" s="19">
        <v>41184.696356</v>
      </c>
      <c r="D29" s="19">
        <v>511945.61051700002</v>
      </c>
      <c r="E29" s="19">
        <v>214965.555391</v>
      </c>
      <c r="F29" s="19">
        <v>31615.306341</v>
      </c>
      <c r="G29" s="19"/>
      <c r="H29" s="19">
        <v>4085.6498630000001</v>
      </c>
      <c r="I29" s="3">
        <f t="shared" ref="I29:I37" si="33">SUM(B29:H29)</f>
        <v>803796.81846800004</v>
      </c>
      <c r="J29" s="3"/>
      <c r="K29" s="19"/>
      <c r="L29" s="20">
        <v>46473.295617999996</v>
      </c>
      <c r="M29" s="20">
        <v>615141.54755699995</v>
      </c>
      <c r="N29" s="20">
        <v>211564.782397</v>
      </c>
      <c r="O29" s="20">
        <v>32750.307903000001</v>
      </c>
      <c r="P29" s="19"/>
      <c r="Q29" s="20">
        <v>4172.83331</v>
      </c>
      <c r="R29" s="3">
        <f t="shared" ref="R29:R37" si="34">SUM(L29:Q29)</f>
        <v>910102.76678499999</v>
      </c>
      <c r="T29" s="3"/>
      <c r="U29" s="20">
        <v>51251.003046999998</v>
      </c>
      <c r="V29" s="20">
        <v>730074.93383800006</v>
      </c>
      <c r="W29" s="20">
        <v>204404.73624100001</v>
      </c>
      <c r="X29" s="20">
        <v>41057.257898999997</v>
      </c>
      <c r="Y29" s="19"/>
      <c r="Z29" s="20">
        <v>3259.7679800000001</v>
      </c>
      <c r="AA29" s="11">
        <f t="shared" ref="AA29:AA37" si="35">SUM(U29:Z29)</f>
        <v>1030047.6990050001</v>
      </c>
      <c r="AD29" s="20">
        <v>56446.274663999997</v>
      </c>
      <c r="AE29" s="20">
        <v>860060.84479500004</v>
      </c>
      <c r="AF29" s="20">
        <v>203968.49180300001</v>
      </c>
      <c r="AG29" s="20">
        <v>43560.167802000004</v>
      </c>
      <c r="AH29" s="19"/>
      <c r="AI29" s="20">
        <v>3191.1469689999999</v>
      </c>
      <c r="AJ29" s="11">
        <f t="shared" ref="AJ29:AJ37" si="36">SUM(AD29:AI29)</f>
        <v>1167226.9260330002</v>
      </c>
      <c r="AK29" s="3"/>
    </row>
    <row r="30" spans="1:37" x14ac:dyDescent="0.25">
      <c r="A30" s="2" t="s">
        <v>14</v>
      </c>
      <c r="B30" s="10"/>
      <c r="C30" s="10">
        <f>60*(C28/C29)</f>
        <v>33.184990993891113</v>
      </c>
      <c r="D30" s="10">
        <f t="shared" ref="D30:I30" si="37">60*(D28/D29)</f>
        <v>30.37260485608493</v>
      </c>
      <c r="E30" s="10">
        <f t="shared" si="37"/>
        <v>29.553575310540111</v>
      </c>
      <c r="F30" s="10">
        <f t="shared" si="37"/>
        <v>31.351165728690162</v>
      </c>
      <c r="G30" s="10"/>
      <c r="H30" s="10">
        <f t="shared" si="37"/>
        <v>19.549893739878705</v>
      </c>
      <c r="I30" s="10">
        <f t="shared" si="37"/>
        <v>30.28114370973838</v>
      </c>
      <c r="J30" s="10"/>
      <c r="K30" s="10"/>
      <c r="L30" s="10">
        <f>60*(L28/L29)</f>
        <v>33.772796183021072</v>
      </c>
      <c r="M30" s="10">
        <f t="shared" ref="M30:R30" si="38">60*(M28/M29)</f>
        <v>28.879176150451599</v>
      </c>
      <c r="N30" s="10">
        <f t="shared" si="38"/>
        <v>29.653082882328338</v>
      </c>
      <c r="O30" s="10">
        <f t="shared" si="38"/>
        <v>31.362641166067089</v>
      </c>
      <c r="P30" s="10"/>
      <c r="Q30" s="10">
        <f t="shared" si="38"/>
        <v>19.458616740192767</v>
      </c>
      <c r="R30" s="10">
        <f t="shared" si="38"/>
        <v>29.355142047240211</v>
      </c>
      <c r="T30" s="3"/>
      <c r="U30" s="10">
        <f>60*(U28/U29)</f>
        <v>34.008842417417362</v>
      </c>
      <c r="V30" s="10">
        <f t="shared" ref="V30:AA30" si="39">60*(V28/V29)</f>
        <v>27.03523763307248</v>
      </c>
      <c r="W30" s="10">
        <f t="shared" si="39"/>
        <v>29.8603960789032</v>
      </c>
      <c r="X30" s="10">
        <f t="shared" si="39"/>
        <v>33.307565429821551</v>
      </c>
      <c r="Y30" s="10"/>
      <c r="Z30" s="10">
        <f t="shared" si="39"/>
        <v>20.172866309337756</v>
      </c>
      <c r="AA30" s="10">
        <f t="shared" si="39"/>
        <v>28.171141193471215</v>
      </c>
      <c r="AD30" s="10">
        <f>60*(AD28/AD29)</f>
        <v>33.516605363623725</v>
      </c>
      <c r="AE30" s="10">
        <f t="shared" ref="AE30:AJ30" si="40">60*(AE28/AE29)</f>
        <v>24.922561796484437</v>
      </c>
      <c r="AF30" s="10">
        <f t="shared" si="40"/>
        <v>29.90454090954006</v>
      </c>
      <c r="AG30" s="10">
        <f t="shared" si="40"/>
        <v>33.499295463526686</v>
      </c>
      <c r="AH30" s="10"/>
      <c r="AI30" s="10">
        <f t="shared" si="40"/>
        <v>20.194481440694815</v>
      </c>
      <c r="AJ30" s="10">
        <f t="shared" si="40"/>
        <v>26.515897613627335</v>
      </c>
      <c r="AK30" s="3"/>
    </row>
    <row r="31" spans="1:37" x14ac:dyDescent="0.25">
      <c r="B31" s="4"/>
      <c r="C31" s="5"/>
      <c r="D31" s="5"/>
      <c r="E31" s="7"/>
      <c r="F31" s="3"/>
      <c r="G31" s="3"/>
      <c r="H31" s="5"/>
      <c r="I31" s="3">
        <f t="shared" si="33"/>
        <v>0</v>
      </c>
      <c r="L31" s="3"/>
      <c r="M31" s="3"/>
      <c r="N31" s="3"/>
      <c r="O31" s="3"/>
      <c r="P31" s="3"/>
      <c r="Q31" s="3"/>
      <c r="R31" s="3">
        <f t="shared" si="34"/>
        <v>0</v>
      </c>
      <c r="T31" s="3"/>
      <c r="U31" s="3"/>
      <c r="V31" s="3"/>
      <c r="W31" s="3"/>
      <c r="X31" s="3"/>
      <c r="Y31" s="3"/>
      <c r="Z31" s="3"/>
      <c r="AA31" s="11">
        <f t="shared" si="35"/>
        <v>0</v>
      </c>
      <c r="AD31" s="3"/>
      <c r="AE31" s="3"/>
      <c r="AF31" s="3"/>
      <c r="AG31" s="3"/>
      <c r="AH31" s="3"/>
      <c r="AI31" s="3"/>
      <c r="AJ31" s="11">
        <f t="shared" si="36"/>
        <v>0</v>
      </c>
      <c r="AK31" s="3"/>
    </row>
    <row r="32" spans="1:37" x14ac:dyDescent="0.25">
      <c r="A32" t="s">
        <v>4</v>
      </c>
      <c r="B32" s="9"/>
      <c r="C32" s="23">
        <v>1668.962491</v>
      </c>
      <c r="D32" s="23">
        <v>16646.113535</v>
      </c>
      <c r="E32" s="23">
        <v>7804.3588259999997</v>
      </c>
      <c r="F32" s="23">
        <v>771.35289499999999</v>
      </c>
      <c r="G32" s="19"/>
      <c r="H32" s="23">
        <v>45.982238000000002</v>
      </c>
      <c r="I32" s="3">
        <f t="shared" si="33"/>
        <v>26936.769984999999</v>
      </c>
      <c r="J32" s="3"/>
      <c r="K32" s="19"/>
      <c r="L32" s="20">
        <v>1763.8720559999999</v>
      </c>
      <c r="M32" s="20">
        <v>17703.466818000001</v>
      </c>
      <c r="N32" s="20">
        <v>8217.4740330000004</v>
      </c>
      <c r="O32" s="20">
        <v>812.76962900000001</v>
      </c>
      <c r="P32" s="19"/>
      <c r="Q32" s="20">
        <v>48.641472999999998</v>
      </c>
      <c r="R32" s="3">
        <f t="shared" si="34"/>
        <v>28546.224008999998</v>
      </c>
      <c r="T32" s="3"/>
      <c r="U32" s="20">
        <v>1882.5090170000001</v>
      </c>
      <c r="V32" s="20">
        <v>19025.158384999999</v>
      </c>
      <c r="W32" s="20">
        <v>8733.8680839999997</v>
      </c>
      <c r="X32" s="20">
        <v>864.54055500000004</v>
      </c>
      <c r="Y32" s="19"/>
      <c r="Z32" s="20">
        <v>51.965516999999998</v>
      </c>
      <c r="AA32" s="11">
        <f t="shared" si="35"/>
        <v>30558.041558000001</v>
      </c>
      <c r="AD32" s="20">
        <v>2048.6007719999998</v>
      </c>
      <c r="AE32" s="20">
        <v>20875.526759</v>
      </c>
      <c r="AF32" s="20">
        <v>9456.8197409999993</v>
      </c>
      <c r="AG32" s="20">
        <v>937.01983299999995</v>
      </c>
      <c r="AH32" s="19"/>
      <c r="AI32" s="20">
        <v>56.619177999999998</v>
      </c>
      <c r="AJ32" s="11">
        <f t="shared" si="36"/>
        <v>33374.586282999997</v>
      </c>
      <c r="AK32" s="3"/>
    </row>
    <row r="33" spans="1:37" x14ac:dyDescent="0.25">
      <c r="A33" t="s">
        <v>5</v>
      </c>
      <c r="B33" s="5"/>
      <c r="C33" s="20">
        <v>3098.7838670000001</v>
      </c>
      <c r="D33" s="20">
        <v>31978.873645</v>
      </c>
      <c r="E33" s="20">
        <v>16715.783556999999</v>
      </c>
      <c r="F33" s="20">
        <v>1551.9933269999999</v>
      </c>
      <c r="G33" s="19"/>
      <c r="H33" s="20">
        <v>155.62747999999999</v>
      </c>
      <c r="I33" s="3">
        <f t="shared" si="33"/>
        <v>53501.061875999992</v>
      </c>
      <c r="J33" s="3"/>
      <c r="K33" s="19"/>
      <c r="L33" s="20">
        <v>3315.853838</v>
      </c>
      <c r="M33" s="20">
        <v>36136.772515999997</v>
      </c>
      <c r="N33" s="20">
        <v>17598.362337999999</v>
      </c>
      <c r="O33" s="20">
        <v>1639.455925</v>
      </c>
      <c r="P33" s="19"/>
      <c r="Q33" s="20">
        <v>165.42669900000001</v>
      </c>
      <c r="R33" s="3">
        <f t="shared" si="34"/>
        <v>58855.871316000004</v>
      </c>
      <c r="T33" s="3"/>
      <c r="U33" s="20">
        <v>3588.188443</v>
      </c>
      <c r="V33" s="20">
        <v>41378.429027999999</v>
      </c>
      <c r="W33" s="20">
        <v>18655.663461</v>
      </c>
      <c r="X33" s="20">
        <v>1747.9598020000001</v>
      </c>
      <c r="Y33" s="19"/>
      <c r="Z33" s="20">
        <v>170.089741</v>
      </c>
      <c r="AA33" s="11">
        <f t="shared" si="35"/>
        <v>65540.330474999995</v>
      </c>
      <c r="AD33" s="20">
        <v>4017.4202110000001</v>
      </c>
      <c r="AE33" s="20">
        <v>48596.430985999999</v>
      </c>
      <c r="AF33" s="20">
        <v>20287.240094000001</v>
      </c>
      <c r="AG33" s="20">
        <v>1901.466588</v>
      </c>
      <c r="AH33" s="19"/>
      <c r="AI33" s="20">
        <v>185.07746599999999</v>
      </c>
      <c r="AJ33" s="11">
        <f t="shared" si="36"/>
        <v>74987.635344999988</v>
      </c>
      <c r="AK33" s="3"/>
    </row>
    <row r="34" spans="1:37" x14ac:dyDescent="0.25">
      <c r="A34" s="2" t="s">
        <v>14</v>
      </c>
      <c r="B34" s="10"/>
      <c r="C34" s="10">
        <f>60*(C32/C33)</f>
        <v>32.315177101055944</v>
      </c>
      <c r="D34" s="10">
        <f t="shared" ref="D34:I34" si="41">60*(D32/D33)</f>
        <v>31.232082254909574</v>
      </c>
      <c r="E34" s="10">
        <f t="shared" si="41"/>
        <v>28.013136683856381</v>
      </c>
      <c r="F34" s="10">
        <f t="shared" si="41"/>
        <v>29.820472095367457</v>
      </c>
      <c r="G34" s="10"/>
      <c r="H34" s="10">
        <f t="shared" si="41"/>
        <v>17.727809253224432</v>
      </c>
      <c r="I34" s="10">
        <f t="shared" si="41"/>
        <v>30.208862075408874</v>
      </c>
      <c r="J34" s="10"/>
      <c r="K34" s="10"/>
      <c r="L34" s="10">
        <f>60*(L32/L33)</f>
        <v>31.917065266011278</v>
      </c>
      <c r="M34" s="10">
        <f t="shared" ref="M34:R34" si="42">60*(M32/M33)</f>
        <v>29.394102879821226</v>
      </c>
      <c r="N34" s="10">
        <f t="shared" si="42"/>
        <v>28.01672294900785</v>
      </c>
      <c r="O34" s="10">
        <f t="shared" si="42"/>
        <v>29.745342339715538</v>
      </c>
      <c r="P34" s="10"/>
      <c r="Q34" s="10">
        <f t="shared" si="42"/>
        <v>17.642184711670996</v>
      </c>
      <c r="R34" s="10">
        <f t="shared" si="42"/>
        <v>29.101148317795463</v>
      </c>
      <c r="T34" s="3"/>
      <c r="U34" s="10">
        <f>60*(U32/U33)</f>
        <v>31.478430638265117</v>
      </c>
      <c r="V34" s="10">
        <f t="shared" ref="V34:AA34" si="43">60*(V32/V33)</f>
        <v>27.587067221125338</v>
      </c>
      <c r="W34" s="10">
        <f t="shared" si="43"/>
        <v>28.08970509869555</v>
      </c>
      <c r="X34" s="10">
        <f t="shared" si="43"/>
        <v>29.675987537383882</v>
      </c>
      <c r="Y34" s="10"/>
      <c r="Z34" s="10">
        <f t="shared" si="43"/>
        <v>18.331093937052909</v>
      </c>
      <c r="AA34" s="10">
        <f t="shared" si="43"/>
        <v>27.974874099534365</v>
      </c>
      <c r="AD34" s="10">
        <f>60*(AD32/AD33)</f>
        <v>30.595765407722737</v>
      </c>
      <c r="AE34" s="10">
        <f t="shared" ref="AE34:AJ34" si="44">60*(AE32/AE33)</f>
        <v>25.774148021298892</v>
      </c>
      <c r="AF34" s="10">
        <f t="shared" si="44"/>
        <v>27.968771593914965</v>
      </c>
      <c r="AG34" s="10">
        <f t="shared" si="44"/>
        <v>29.567277350444822</v>
      </c>
      <c r="AH34" s="10"/>
      <c r="AI34" s="10">
        <f t="shared" si="44"/>
        <v>18.355290643540581</v>
      </c>
      <c r="AJ34" s="10">
        <f t="shared" si="44"/>
        <v>26.704071514818352</v>
      </c>
      <c r="AK34" s="3"/>
    </row>
    <row r="35" spans="1:37" x14ac:dyDescent="0.25">
      <c r="B35" s="4"/>
      <c r="C35" s="5"/>
      <c r="D35" s="5"/>
      <c r="E35" s="7"/>
      <c r="F35" s="3"/>
      <c r="G35" s="3"/>
      <c r="H35" s="7"/>
      <c r="I35" s="3">
        <f t="shared" si="33"/>
        <v>0</v>
      </c>
      <c r="L35" s="3"/>
      <c r="M35" s="3"/>
      <c r="N35" s="3"/>
      <c r="O35" s="3"/>
      <c r="P35" s="3"/>
      <c r="Q35" s="3"/>
      <c r="R35" s="3">
        <f t="shared" si="34"/>
        <v>0</v>
      </c>
      <c r="T35" s="3"/>
      <c r="U35" s="3"/>
      <c r="V35" s="3"/>
      <c r="W35" s="3"/>
      <c r="X35" s="3"/>
      <c r="Y35" s="3"/>
      <c r="Z35" s="3"/>
      <c r="AA35" s="11">
        <f t="shared" si="35"/>
        <v>0</v>
      </c>
      <c r="AD35" s="3"/>
      <c r="AE35" s="3"/>
      <c r="AF35" s="3"/>
      <c r="AG35" s="3"/>
      <c r="AH35" s="3"/>
      <c r="AI35" s="3"/>
      <c r="AJ35" s="11">
        <f t="shared" si="36"/>
        <v>0</v>
      </c>
      <c r="AK35" s="3"/>
    </row>
    <row r="36" spans="1:37" x14ac:dyDescent="0.25">
      <c r="A36" t="s">
        <v>6</v>
      </c>
      <c r="B36" s="5"/>
      <c r="C36" s="19">
        <v>3153.5999120000001</v>
      </c>
      <c r="D36" s="19">
        <v>31820.405060000001</v>
      </c>
      <c r="E36" s="19">
        <v>5593.2710610000004</v>
      </c>
      <c r="F36" s="19">
        <v>799.96905100000004</v>
      </c>
      <c r="G36" s="19"/>
      <c r="H36" s="19">
        <v>23.752811000000001</v>
      </c>
      <c r="I36" s="3">
        <f t="shared" si="33"/>
        <v>41390.997895</v>
      </c>
      <c r="J36" s="3"/>
      <c r="K36" s="19"/>
      <c r="L36" s="20">
        <v>3413.3538440000002</v>
      </c>
      <c r="M36" s="20">
        <v>35045.035548</v>
      </c>
      <c r="N36" s="20">
        <v>6075.4509669999998</v>
      </c>
      <c r="O36" s="20">
        <v>842.96881800000006</v>
      </c>
      <c r="P36" s="19"/>
      <c r="Q36" s="20">
        <v>25.225466999999998</v>
      </c>
      <c r="R36" s="3">
        <f t="shared" si="34"/>
        <v>45402.034643999992</v>
      </c>
      <c r="T36" s="3"/>
      <c r="U36" s="20">
        <v>3738.0462889999999</v>
      </c>
      <c r="V36" s="20">
        <v>39075.823844999999</v>
      </c>
      <c r="W36" s="20">
        <v>6678.1759190000002</v>
      </c>
      <c r="X36" s="20">
        <v>896.71853899999996</v>
      </c>
      <c r="Y36" s="19"/>
      <c r="Z36" s="20">
        <v>27.066286000000002</v>
      </c>
      <c r="AA36" s="11">
        <f t="shared" si="35"/>
        <v>50415.830878000001</v>
      </c>
      <c r="AD36" s="20">
        <v>4192.6156970000002</v>
      </c>
      <c r="AE36" s="20">
        <v>44718.927271</v>
      </c>
      <c r="AF36" s="20">
        <v>7521.9907059999996</v>
      </c>
      <c r="AG36" s="20">
        <v>971.96811400000001</v>
      </c>
      <c r="AH36" s="19"/>
      <c r="AI36" s="20">
        <v>29.643432000000001</v>
      </c>
      <c r="AJ36" s="11">
        <f t="shared" si="36"/>
        <v>57435.145219999999</v>
      </c>
      <c r="AK36" s="3"/>
    </row>
    <row r="37" spans="1:37" x14ac:dyDescent="0.25">
      <c r="A37" t="s">
        <v>7</v>
      </c>
      <c r="B37" s="5"/>
      <c r="C37" s="19">
        <v>5565.7770140000002</v>
      </c>
      <c r="D37" s="19">
        <v>57626.057846000003</v>
      </c>
      <c r="E37" s="19">
        <v>12057.093299</v>
      </c>
      <c r="F37" s="19">
        <v>1480.4984850000001</v>
      </c>
      <c r="G37" s="19"/>
      <c r="H37" s="19">
        <v>79.630673999999999</v>
      </c>
      <c r="I37" s="3">
        <f t="shared" si="33"/>
        <v>76809.057318000006</v>
      </c>
      <c r="J37" s="3"/>
      <c r="K37" s="19"/>
      <c r="L37" s="20">
        <v>6127.4444229999999</v>
      </c>
      <c r="M37" s="20">
        <v>70893.544053999998</v>
      </c>
      <c r="N37" s="20">
        <v>13118.334524</v>
      </c>
      <c r="O37" s="20">
        <v>1565.396874</v>
      </c>
      <c r="P37" s="19"/>
      <c r="Q37" s="20">
        <v>84.961439999999996</v>
      </c>
      <c r="R37" s="3">
        <f t="shared" si="34"/>
        <v>91789.681314999994</v>
      </c>
      <c r="T37" s="3"/>
      <c r="U37" s="20">
        <v>6839.9095170000001</v>
      </c>
      <c r="V37" s="20">
        <v>87891.574548999997</v>
      </c>
      <c r="W37" s="20">
        <v>14435.079804999999</v>
      </c>
      <c r="X37" s="20">
        <v>1672.8689710000001</v>
      </c>
      <c r="Y37" s="19"/>
      <c r="Z37" s="20">
        <v>87.831451999999999</v>
      </c>
      <c r="AA37" s="11">
        <f t="shared" si="35"/>
        <v>110927.26429400001</v>
      </c>
      <c r="AD37" s="20">
        <v>7943.8045620000003</v>
      </c>
      <c r="AE37" s="20">
        <v>111652.96587299999</v>
      </c>
      <c r="AF37" s="20">
        <v>16363.833685</v>
      </c>
      <c r="AG37" s="20">
        <v>1826.106984</v>
      </c>
      <c r="AH37" s="19"/>
      <c r="AI37" s="20">
        <v>96.062674000000001</v>
      </c>
      <c r="AJ37" s="11">
        <f t="shared" si="36"/>
        <v>137882.773778</v>
      </c>
      <c r="AK37" s="3"/>
    </row>
    <row r="38" spans="1:37" x14ac:dyDescent="0.25">
      <c r="A38" s="2" t="s">
        <v>14</v>
      </c>
      <c r="B38" s="10"/>
      <c r="C38" s="10">
        <f>60*(C36/C37)</f>
        <v>33.996330475340883</v>
      </c>
      <c r="D38" s="10">
        <f t="shared" ref="D38:I38" si="45">60*(D36/D37)</f>
        <v>33.131266912309272</v>
      </c>
      <c r="E38" s="10">
        <f t="shared" si="45"/>
        <v>27.833927741757954</v>
      </c>
      <c r="F38" s="10">
        <f t="shared" si="45"/>
        <v>32.420258140284425</v>
      </c>
      <c r="G38" s="10"/>
      <c r="H38" s="10">
        <f t="shared" si="45"/>
        <v>17.897232164580199</v>
      </c>
      <c r="I38" s="10">
        <f t="shared" si="45"/>
        <v>32.332903962330072</v>
      </c>
      <c r="J38" s="10"/>
      <c r="K38" s="10"/>
      <c r="L38" s="10">
        <f>60*(L36/L37)</f>
        <v>33.423596609258063</v>
      </c>
      <c r="M38" s="10">
        <f t="shared" ref="M38:R38" si="46">60*(M36/M37)</f>
        <v>29.659994586790024</v>
      </c>
      <c r="N38" s="10">
        <f t="shared" si="46"/>
        <v>27.787601951535656</v>
      </c>
      <c r="O38" s="10">
        <f t="shared" si="46"/>
        <v>32.310099707021642</v>
      </c>
      <c r="P38" s="10"/>
      <c r="Q38" s="10">
        <f t="shared" si="46"/>
        <v>17.814293401806751</v>
      </c>
      <c r="R38" s="10">
        <f t="shared" si="46"/>
        <v>29.677868357462437</v>
      </c>
      <c r="T38" s="3"/>
      <c r="U38" s="10">
        <f>60*(U36/U37)</f>
        <v>32.790313495019873</v>
      </c>
      <c r="V38" s="10">
        <f t="shared" ref="V38:AA38" si="47">60*(V36/V37)</f>
        <v>26.675474216165075</v>
      </c>
      <c r="W38" s="10">
        <f t="shared" si="47"/>
        <v>27.758111527808076</v>
      </c>
      <c r="X38" s="10">
        <f t="shared" si="47"/>
        <v>32.162179628352966</v>
      </c>
      <c r="Y38" s="10"/>
      <c r="Z38" s="10">
        <f t="shared" si="47"/>
        <v>18.489699566847648</v>
      </c>
      <c r="AA38" s="10">
        <f t="shared" si="47"/>
        <v>27.269669651842463</v>
      </c>
      <c r="AD38" s="10">
        <f>60*(AD36/AD37)</f>
        <v>31.667060771276812</v>
      </c>
      <c r="AE38" s="10">
        <f t="shared" ref="AE38:AJ38" si="48">60*(AE36/AE37)</f>
        <v>24.031028779942496</v>
      </c>
      <c r="AF38" s="10">
        <f t="shared" si="48"/>
        <v>27.580300010852863</v>
      </c>
      <c r="AG38" s="10">
        <f t="shared" si="48"/>
        <v>31.935744921284417</v>
      </c>
      <c r="AH38" s="10"/>
      <c r="AI38" s="10">
        <f t="shared" si="48"/>
        <v>18.515057367651455</v>
      </c>
      <c r="AJ38" s="10">
        <f t="shared" si="48"/>
        <v>24.993032985748119</v>
      </c>
      <c r="AK38" s="3"/>
    </row>
    <row r="39" spans="1:37" x14ac:dyDescent="0.25">
      <c r="C39" s="3"/>
      <c r="D39" s="3"/>
      <c r="E39" s="3"/>
      <c r="F39" s="3"/>
      <c r="G39" s="3"/>
      <c r="H39" s="3"/>
      <c r="I39" s="3"/>
      <c r="L39" s="3"/>
      <c r="M39" s="3"/>
      <c r="N39" s="3"/>
      <c r="O39" s="3"/>
      <c r="P39" s="3"/>
      <c r="Q39" s="3"/>
      <c r="R39" s="3"/>
    </row>
    <row r="40" spans="1:37" x14ac:dyDescent="0.25">
      <c r="C40" s="3"/>
      <c r="D40" s="3"/>
      <c r="E40" s="3"/>
      <c r="F40" s="3"/>
      <c r="G40" s="3"/>
      <c r="H40" s="3"/>
      <c r="I40" s="3"/>
      <c r="L40" s="3"/>
      <c r="M40" s="3"/>
      <c r="N40" s="3"/>
      <c r="O40" s="3"/>
      <c r="P40" s="3"/>
      <c r="Q40" s="3"/>
      <c r="R40" s="3"/>
    </row>
    <row r="41" spans="1:37" x14ac:dyDescent="0.25">
      <c r="C41" s="3"/>
      <c r="D41" s="3"/>
      <c r="E41" s="3"/>
      <c r="F41" s="3"/>
      <c r="G41" s="3"/>
      <c r="H41" s="3"/>
      <c r="I41" s="3"/>
      <c r="L41" s="3"/>
      <c r="M41" s="3"/>
      <c r="N41" s="3"/>
      <c r="O41" s="3"/>
      <c r="P41" s="3"/>
      <c r="Q41" s="3"/>
      <c r="R41" s="3"/>
    </row>
    <row r="42" spans="1:37" x14ac:dyDescent="0.25">
      <c r="C42" s="3"/>
      <c r="D42" s="3"/>
      <c r="E42" s="3"/>
      <c r="F42" s="3"/>
      <c r="G42" s="3"/>
      <c r="H42" s="3"/>
      <c r="I42" s="3"/>
    </row>
    <row r="43" spans="1:37" x14ac:dyDescent="0.25">
      <c r="C43" s="3"/>
      <c r="D43" s="3"/>
      <c r="E43" s="3"/>
      <c r="F43" s="3"/>
      <c r="G43" s="3"/>
      <c r="H43" s="3"/>
      <c r="I43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B2369FDA23BA40B774AD1AFE453095" ma:contentTypeVersion="5" ma:contentTypeDescription="Create a new document." ma:contentTypeScope="" ma:versionID="c3c660b3e0aba76260f076ea7c57b626">
  <xsd:schema xmlns:xsd="http://www.w3.org/2001/XMLSchema" xmlns:xs="http://www.w3.org/2001/XMLSchema" xmlns:p="http://schemas.microsoft.com/office/2006/metadata/properties" xmlns:ns1="http://schemas.microsoft.com/sharepoint/v3" xmlns:ns2="e309d946-9fb8-48a3-ae4d-f86d881f4691" targetNamespace="http://schemas.microsoft.com/office/2006/metadata/properties" ma:root="true" ma:fieldsID="20261d9b2e4425bd7bf603dabfb47abf" ns1:_="" ns2:_="">
    <xsd:import namespace="http://schemas.microsoft.com/sharepoint/v3"/>
    <xsd:import namespace="e309d946-9fb8-48a3-ae4d-f86d881f469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9d946-9fb8-48a3-ae4d-f86d881f4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1B7B18-77D3-4FA1-A91E-1E3B4EC01BD3}"/>
</file>

<file path=customXml/itemProps2.xml><?xml version="1.0" encoding="utf-8"?>
<ds:datastoreItem xmlns:ds="http://schemas.openxmlformats.org/officeDocument/2006/customXml" ds:itemID="{BE836765-CE5A-4921-912C-FA94D074E08B}"/>
</file>

<file path=customXml/itemProps3.xml><?xml version="1.0" encoding="utf-8"?>
<ds:datastoreItem xmlns:ds="http://schemas.openxmlformats.org/officeDocument/2006/customXml" ds:itemID="{7E60B6C8-50E7-47BA-8084-EE9B334F8A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Webster (2)</vt:lpstr>
      <vt:lpstr>Henderson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Thomson, Scott S (KYTC)</dc:creator>
  <cp:lastModifiedBy>kevin_davis</cp:lastModifiedBy>
  <dcterms:created xsi:type="dcterms:W3CDTF">2022-07-18T18:56:07Z</dcterms:created>
  <dcterms:modified xsi:type="dcterms:W3CDTF">2023-04-26T14:47:16Z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2a5ee90c-7db8-4a01-b508-277a1f6d6eb4</vt:lpwstr>
  </property>
  <property fmtid="{D5CDD505-2E9C-101B-9397-08002B2CF9AE}" pid="3" name="ContentTypeId">
    <vt:lpwstr>0x010100D0B2369FDA23BA40B774AD1AFE453095</vt:lpwstr>
  </property>
</Properties>
</file>