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DOWKPDES\PretreatmentCopy\Local Limits\"/>
    </mc:Choice>
  </mc:AlternateContent>
  <bookViews>
    <workbookView xWindow="0" yWindow="90" windowWidth="28755" windowHeight="12585" tabRatio="859"/>
  </bookViews>
  <sheets>
    <sheet name="General Info" sheetId="1" r:id="rId1"/>
    <sheet name="Re-eval Process" sheetId="23" r:id="rId2"/>
    <sheet name="WWTP Info" sheetId="2" r:id="rId3"/>
    <sheet name="SIU Info" sheetId="4" r:id="rId4"/>
    <sheet name="Sludge, Biosolids" sheetId="19" r:id="rId5"/>
    <sheet name="Removal Efficiencies" sheetId="5" r:id="rId6"/>
    <sheet name="Background" sheetId="6" r:id="rId7"/>
    <sheet name="SSTWAM Results" sheetId="21" r:id="rId8"/>
    <sheet name="Sampling Plan" sheetId="14" r:id="rId9"/>
    <sheet name="Calculation Table Instructions" sheetId="22" r:id="rId10"/>
    <sheet name="Table 1 Daily Limits" sheetId="7" r:id="rId11"/>
    <sheet name="Table 2 Monthly Limits" sheetId="9" r:id="rId12"/>
    <sheet name="Table 3 Inhibition" sheetId="10" r:id="rId13"/>
    <sheet name="Table 4 Nitrification" sheetId="11" r:id="rId14"/>
    <sheet name="Table 5 40 CFR 503 Regs" sheetId="12" r:id="rId15"/>
    <sheet name="Table 6 Summary Table" sheetId="13" r:id="rId16"/>
    <sheet name="Proposed Limits &amp; Justification" sheetId="30" r:id="rId17"/>
    <sheet name="Final Submission Reqts" sheetId="15" r:id="rId18"/>
    <sheet name="lists" sheetId="3" state="hidden" r:id="rId19"/>
    <sheet name="Sheet1" sheetId="24" r:id="rId20"/>
    <sheet name="Sheet2" sheetId="25" r:id="rId21"/>
    <sheet name="ESRI_MAPINFO_SHEET" sheetId="27" state="veryHidden" r:id="rId22"/>
  </sheets>
  <definedNames>
    <definedName name="a">lists!#REF!</definedName>
    <definedName name="BOD">lists!$I$2:$I$7</definedName>
    <definedName name="NDOption2">lists!$A$12:$A$14</definedName>
    <definedName name="NDOptions">lists!$A$12:$A$14</definedName>
    <definedName name="NDOPtions2">lists!$A$12:$A$14</definedName>
    <definedName name="SamplingResultsSource">lists!$C$12:$C$15</definedName>
    <definedName name="ShortPOCList">lists!$I$2:$I$7</definedName>
    <definedName name="Sludge">lists!$C$2:$C$7</definedName>
    <definedName name="TechJust">lists!$J$2:$J$9</definedName>
    <definedName name="Test">lists!$H$2:$H$4</definedName>
    <definedName name="Text1" localSheetId="0">'General Info'!$D$17</definedName>
    <definedName name="Text86" localSheetId="0">'General Info'!$C$22</definedName>
    <definedName name="Text87" localSheetId="0">'General Info'!$C$23</definedName>
    <definedName name="Text88" localSheetId="0">'General Info'!$C$24</definedName>
    <definedName name="Text89" localSheetId="0">'General Info'!$C$25</definedName>
    <definedName name="YesNo">lists!#REF!</definedName>
    <definedName name="YesNo1">'SIU Info'!#REF!</definedName>
    <definedName name="YesNo3">lists!$A$2:$A$3</definedName>
  </definedNames>
  <calcPr calcId="152511"/>
</workbook>
</file>

<file path=xl/calcChain.xml><?xml version="1.0" encoding="utf-8"?>
<calcChain xmlns="http://schemas.openxmlformats.org/spreadsheetml/2006/main">
  <c r="D27" i="11" l="1"/>
  <c r="D28" i="11"/>
  <c r="D29" i="11"/>
  <c r="E27" i="11"/>
  <c r="E28" i="11"/>
  <c r="E29" i="11"/>
  <c r="G29" i="11"/>
  <c r="C29" i="11"/>
  <c r="B3" i="7" l="1"/>
  <c r="B2" i="7"/>
  <c r="F15" i="9" l="1"/>
  <c r="F16" i="9"/>
  <c r="F17" i="9"/>
  <c r="F18" i="9"/>
  <c r="F19" i="9"/>
  <c r="F20" i="9"/>
  <c r="F21" i="9"/>
  <c r="F22" i="9"/>
  <c r="F23" i="9"/>
  <c r="F24" i="9"/>
  <c r="F25" i="9"/>
  <c r="F26" i="9"/>
  <c r="F27" i="9"/>
  <c r="F14" i="9"/>
  <c r="G15" i="7"/>
  <c r="G16" i="7"/>
  <c r="G17" i="7"/>
  <c r="G18" i="7"/>
  <c r="G19" i="7"/>
  <c r="G20" i="7"/>
  <c r="G21" i="7"/>
  <c r="G22" i="7"/>
  <c r="G23" i="7"/>
  <c r="G24" i="7"/>
  <c r="G25" i="7"/>
  <c r="G26" i="7"/>
  <c r="G27" i="7"/>
  <c r="G14" i="7"/>
  <c r="F15" i="7"/>
  <c r="F16" i="7"/>
  <c r="F17" i="7"/>
  <c r="F18" i="7"/>
  <c r="F19" i="7"/>
  <c r="F20" i="7"/>
  <c r="F21" i="7"/>
  <c r="F22" i="7"/>
  <c r="F23" i="7"/>
  <c r="F24" i="7"/>
  <c r="F25" i="7"/>
  <c r="F26" i="7"/>
  <c r="F27" i="7"/>
  <c r="F14" i="7"/>
  <c r="E15" i="7"/>
  <c r="E16" i="7"/>
  <c r="E17" i="7"/>
  <c r="E18" i="7"/>
  <c r="E19" i="7"/>
  <c r="E20" i="7"/>
  <c r="E21" i="7"/>
  <c r="E22" i="7"/>
  <c r="E23" i="7"/>
  <c r="E24" i="7"/>
  <c r="E25" i="7"/>
  <c r="E26" i="7"/>
  <c r="E27" i="7"/>
  <c r="E14" i="7"/>
  <c r="D14" i="7"/>
  <c r="C12" i="30" l="1"/>
  <c r="C13" i="30"/>
  <c r="C14" i="30"/>
  <c r="C15" i="30"/>
  <c r="C16" i="30"/>
  <c r="C17" i="30"/>
  <c r="C18" i="30"/>
  <c r="C19" i="30"/>
  <c r="C20" i="30"/>
  <c r="C21" i="30"/>
  <c r="C22" i="30"/>
  <c r="C23" i="30"/>
  <c r="C24" i="30"/>
  <c r="B16" i="30"/>
  <c r="B17" i="30"/>
  <c r="B18" i="30"/>
  <c r="B19" i="30"/>
  <c r="B20" i="30"/>
  <c r="B21" i="30"/>
  <c r="B22" i="30"/>
  <c r="B23" i="30"/>
  <c r="B24" i="30"/>
  <c r="B12" i="30"/>
  <c r="B13" i="30"/>
  <c r="B14" i="30"/>
  <c r="B15" i="30"/>
  <c r="B11" i="30"/>
  <c r="C11" i="30" l="1"/>
  <c r="L27" i="7" l="1"/>
  <c r="K26" i="7"/>
  <c r="L25" i="7"/>
  <c r="L24" i="7"/>
  <c r="L23" i="7"/>
  <c r="K22" i="7"/>
  <c r="L21" i="7"/>
  <c r="K20" i="7"/>
  <c r="L19" i="7"/>
  <c r="K18" i="7"/>
  <c r="L17" i="7"/>
  <c r="K16" i="7"/>
  <c r="L15" i="7"/>
  <c r="K14" i="7"/>
  <c r="D27" i="7"/>
  <c r="K24" i="7" l="1"/>
  <c r="I14" i="7"/>
  <c r="L14" i="7"/>
  <c r="I16" i="7"/>
  <c r="L16" i="7"/>
  <c r="I18" i="7"/>
  <c r="L18" i="7"/>
  <c r="I20" i="7"/>
  <c r="L20" i="7"/>
  <c r="I22" i="7"/>
  <c r="L22" i="7"/>
  <c r="I26" i="7"/>
  <c r="L26" i="7"/>
  <c r="I24" i="7"/>
  <c r="K17" i="7"/>
  <c r="K19" i="7"/>
  <c r="I15" i="7"/>
  <c r="I17" i="7"/>
  <c r="I19" i="7"/>
  <c r="I21" i="7"/>
  <c r="I23" i="7"/>
  <c r="I25" i="7"/>
  <c r="I27" i="7"/>
  <c r="D16" i="7"/>
  <c r="D18" i="7"/>
  <c r="D20" i="7"/>
  <c r="D26" i="7"/>
  <c r="K15" i="7"/>
  <c r="K21" i="7"/>
  <c r="K23" i="7"/>
  <c r="K25" i="7"/>
  <c r="K27" i="7"/>
  <c r="D15" i="7"/>
  <c r="D17" i="7"/>
  <c r="D19" i="7"/>
  <c r="D21" i="7"/>
  <c r="D25" i="7"/>
  <c r="D22" i="7" l="1"/>
  <c r="D23" i="7"/>
  <c r="D24" i="7"/>
  <c r="B3" i="30" l="1"/>
  <c r="B2" i="30"/>
  <c r="D14" i="12" l="1"/>
  <c r="E14" i="12"/>
  <c r="F14" i="12"/>
  <c r="G14" i="12"/>
  <c r="D35" i="4" l="1"/>
  <c r="C14" i="7" s="1"/>
  <c r="C27" i="7" l="1"/>
  <c r="H27" i="7" s="1"/>
  <c r="J27" i="7" s="1"/>
  <c r="C15" i="7"/>
  <c r="C19" i="7"/>
  <c r="H19" i="7" s="1"/>
  <c r="J19" i="7" s="1"/>
  <c r="C16" i="7"/>
  <c r="C18" i="7"/>
  <c r="H18" i="7" s="1"/>
  <c r="J18" i="7" s="1"/>
  <c r="C20" i="7"/>
  <c r="H20" i="7" s="1"/>
  <c r="J20" i="7" s="1"/>
  <c r="C26" i="7"/>
  <c r="H26" i="7" s="1"/>
  <c r="J26" i="7" s="1"/>
  <c r="H14" i="7"/>
  <c r="J14" i="7" s="1"/>
  <c r="C25" i="7"/>
  <c r="H25" i="7" s="1"/>
  <c r="J25" i="7" s="1"/>
  <c r="C17" i="7"/>
  <c r="C21" i="7"/>
  <c r="H21" i="7" s="1"/>
  <c r="J21" i="7" s="1"/>
  <c r="C14" i="10"/>
  <c r="C14" i="9"/>
  <c r="C14" i="12"/>
  <c r="C16" i="11"/>
  <c r="L22" i="11"/>
  <c r="L23" i="11"/>
  <c r="L24" i="11"/>
  <c r="L25" i="11"/>
  <c r="L26" i="11"/>
  <c r="L27" i="11"/>
  <c r="K22" i="11"/>
  <c r="K23" i="11"/>
  <c r="K24" i="11"/>
  <c r="K25" i="11"/>
  <c r="K26" i="11"/>
  <c r="K27" i="11"/>
  <c r="I22" i="11"/>
  <c r="I23" i="11"/>
  <c r="I24" i="11"/>
  <c r="I25" i="11"/>
  <c r="I26" i="11"/>
  <c r="I27" i="11"/>
  <c r="L22" i="10"/>
  <c r="L23" i="10"/>
  <c r="E19" i="13" s="1"/>
  <c r="L24" i="10"/>
  <c r="L25" i="10"/>
  <c r="L26" i="10"/>
  <c r="K22" i="10"/>
  <c r="K23" i="10"/>
  <c r="K24" i="10"/>
  <c r="K25" i="10"/>
  <c r="I22" i="10"/>
  <c r="I23" i="10"/>
  <c r="I24" i="10"/>
  <c r="I25" i="10"/>
  <c r="I26" i="10"/>
  <c r="G22" i="10"/>
  <c r="G23" i="10"/>
  <c r="G24" i="10"/>
  <c r="G25" i="10"/>
  <c r="G26" i="10"/>
  <c r="G27" i="10"/>
  <c r="G22" i="9"/>
  <c r="G23" i="9"/>
  <c r="G24" i="9"/>
  <c r="L22" i="9"/>
  <c r="L23" i="9"/>
  <c r="D19" i="13" s="1"/>
  <c r="L24" i="9"/>
  <c r="E22" i="9"/>
  <c r="E23" i="9"/>
  <c r="E24" i="9"/>
  <c r="E25" i="9"/>
  <c r="C19" i="13"/>
  <c r="K20" i="12"/>
  <c r="K26" i="12"/>
  <c r="C24" i="7" l="1"/>
  <c r="H24" i="7" s="1"/>
  <c r="J24" i="7" s="1"/>
  <c r="H17" i="7"/>
  <c r="J17" i="7" s="1"/>
  <c r="C23" i="7"/>
  <c r="H23" i="7" s="1"/>
  <c r="J23" i="7" s="1"/>
  <c r="H16" i="7"/>
  <c r="J16" i="7" s="1"/>
  <c r="C22" i="7"/>
  <c r="H22" i="7" s="1"/>
  <c r="J22" i="7" s="1"/>
  <c r="H15" i="7"/>
  <c r="J15" i="7" s="1"/>
  <c r="I22" i="9"/>
  <c r="K22" i="9"/>
  <c r="I24" i="9"/>
  <c r="K24" i="9"/>
  <c r="I23" i="9"/>
  <c r="K23" i="9"/>
  <c r="B2" i="19"/>
  <c r="B1" i="19"/>
  <c r="A1" i="2"/>
  <c r="A2" i="2"/>
  <c r="A2" i="14" l="1"/>
  <c r="A1" i="14"/>
  <c r="D27" i="12"/>
  <c r="D16" i="11"/>
  <c r="D14" i="10"/>
  <c r="D14" i="9"/>
  <c r="L14" i="9"/>
  <c r="B2" i="21"/>
  <c r="B1" i="21"/>
  <c r="B2" i="6"/>
  <c r="B1" i="6"/>
  <c r="B2" i="5"/>
  <c r="B1" i="5"/>
  <c r="C2" i="4"/>
  <c r="C1" i="4"/>
  <c r="B3" i="13"/>
  <c r="F26" i="12"/>
  <c r="E26" i="12"/>
  <c r="B3" i="12"/>
  <c r="B2" i="12"/>
  <c r="B5" i="11"/>
  <c r="B3" i="10"/>
  <c r="B3" i="9"/>
  <c r="B2" i="13"/>
  <c r="F19" i="13"/>
  <c r="O15" i="12"/>
  <c r="O16" i="12"/>
  <c r="O17" i="12"/>
  <c r="O18" i="12"/>
  <c r="O19" i="12"/>
  <c r="O20" i="12"/>
  <c r="O21" i="12"/>
  <c r="O22" i="12"/>
  <c r="O23" i="12"/>
  <c r="O24" i="12"/>
  <c r="O25" i="12"/>
  <c r="O26" i="12"/>
  <c r="O27" i="12"/>
  <c r="M17" i="11"/>
  <c r="M18" i="11"/>
  <c r="M19" i="11"/>
  <c r="M20" i="11"/>
  <c r="M21" i="11"/>
  <c r="M22" i="11"/>
  <c r="M23" i="11"/>
  <c r="M24" i="11"/>
  <c r="M25" i="11"/>
  <c r="M26" i="11"/>
  <c r="M27" i="11"/>
  <c r="M28" i="11"/>
  <c r="M29" i="11"/>
  <c r="M16" i="11"/>
  <c r="M15" i="10"/>
  <c r="M16" i="10"/>
  <c r="M17" i="10"/>
  <c r="M18" i="10"/>
  <c r="M19" i="10"/>
  <c r="M20" i="10"/>
  <c r="M21" i="10"/>
  <c r="M22" i="10"/>
  <c r="M23" i="10"/>
  <c r="M24" i="10"/>
  <c r="M25" i="10"/>
  <c r="M26" i="10"/>
  <c r="M27" i="10"/>
  <c r="M14" i="10"/>
  <c r="M15" i="9"/>
  <c r="M16" i="9"/>
  <c r="M17" i="9"/>
  <c r="M18" i="9"/>
  <c r="M19" i="9"/>
  <c r="M20" i="9"/>
  <c r="M21" i="9"/>
  <c r="M22" i="9"/>
  <c r="M23" i="9"/>
  <c r="M24" i="9"/>
  <c r="M25" i="9"/>
  <c r="M26" i="9"/>
  <c r="M27" i="9"/>
  <c r="M14" i="9"/>
  <c r="O14" i="12"/>
  <c r="I15" i="12"/>
  <c r="I16" i="12"/>
  <c r="I17" i="12"/>
  <c r="I18" i="12"/>
  <c r="I19" i="12"/>
  <c r="I20" i="12"/>
  <c r="I21" i="12"/>
  <c r="I22" i="12"/>
  <c r="I23" i="12"/>
  <c r="I24" i="12"/>
  <c r="I25" i="12"/>
  <c r="I26" i="12"/>
  <c r="I27" i="12"/>
  <c r="I14" i="12"/>
  <c r="G15" i="12"/>
  <c r="G16" i="12"/>
  <c r="G17" i="12"/>
  <c r="G18" i="12"/>
  <c r="G19" i="12"/>
  <c r="G20" i="12"/>
  <c r="G21" i="12"/>
  <c r="G22" i="12"/>
  <c r="G23" i="12"/>
  <c r="G24" i="12"/>
  <c r="G25" i="12"/>
  <c r="G26" i="12"/>
  <c r="G27" i="12"/>
  <c r="N26" i="12"/>
  <c r="G22" i="13" s="1"/>
  <c r="M26" i="12"/>
  <c r="N20" i="12"/>
  <c r="G16" i="13" s="1"/>
  <c r="M20" i="12"/>
  <c r="N19" i="12"/>
  <c r="G15" i="13" s="1"/>
  <c r="M19" i="12"/>
  <c r="K19" i="12"/>
  <c r="N17" i="12"/>
  <c r="G13" i="13" s="1"/>
  <c r="M17" i="12"/>
  <c r="K17" i="12"/>
  <c r="N16" i="12"/>
  <c r="G12" i="13" s="1"/>
  <c r="M16" i="12"/>
  <c r="K16" i="12"/>
  <c r="G28" i="11"/>
  <c r="G27" i="11"/>
  <c r="G26" i="11"/>
  <c r="E26" i="11"/>
  <c r="G25" i="11"/>
  <c r="E25" i="11"/>
  <c r="G24" i="11"/>
  <c r="E24" i="11"/>
  <c r="G23" i="11"/>
  <c r="E23" i="11"/>
  <c r="G22" i="11"/>
  <c r="E22" i="11"/>
  <c r="G21" i="11"/>
  <c r="E21" i="11"/>
  <c r="G20" i="11"/>
  <c r="E20" i="11"/>
  <c r="G19" i="11"/>
  <c r="E19" i="11"/>
  <c r="G18" i="11"/>
  <c r="E18" i="11"/>
  <c r="G17" i="11"/>
  <c r="E17" i="11"/>
  <c r="G16" i="11"/>
  <c r="E16" i="11"/>
  <c r="B4" i="11"/>
  <c r="I25" i="9" l="1"/>
  <c r="L25" i="9"/>
  <c r="K25" i="9"/>
  <c r="K14" i="12"/>
  <c r="D16" i="12"/>
  <c r="D18" i="12"/>
  <c r="D20" i="12"/>
  <c r="D22" i="12"/>
  <c r="D24" i="12"/>
  <c r="D26" i="12"/>
  <c r="D15" i="12"/>
  <c r="D17" i="12"/>
  <c r="D19" i="12"/>
  <c r="D21" i="12"/>
  <c r="D23" i="12"/>
  <c r="D25" i="12"/>
  <c r="F15" i="12"/>
  <c r="F17" i="12"/>
  <c r="F19" i="12"/>
  <c r="F21" i="12"/>
  <c r="F23" i="12"/>
  <c r="F25" i="12"/>
  <c r="F27" i="12"/>
  <c r="F16" i="12"/>
  <c r="F18" i="12"/>
  <c r="F20" i="12"/>
  <c r="F22" i="12"/>
  <c r="F24" i="12"/>
  <c r="E15" i="12"/>
  <c r="K15" i="12" s="1"/>
  <c r="E17" i="12"/>
  <c r="E19" i="12"/>
  <c r="E21" i="12"/>
  <c r="K21" i="12" s="1"/>
  <c r="E23" i="12"/>
  <c r="K23" i="12" s="1"/>
  <c r="E25" i="12"/>
  <c r="E27" i="12"/>
  <c r="K27" i="12" s="1"/>
  <c r="E16" i="12"/>
  <c r="E18" i="12"/>
  <c r="E20" i="12"/>
  <c r="E22" i="12"/>
  <c r="K22" i="12" s="1"/>
  <c r="E24" i="12"/>
  <c r="K24" i="12" s="1"/>
  <c r="I16" i="11"/>
  <c r="D19" i="11"/>
  <c r="D20" i="11"/>
  <c r="D21" i="11"/>
  <c r="D22" i="11"/>
  <c r="D23" i="11"/>
  <c r="D24" i="11"/>
  <c r="D25" i="11"/>
  <c r="D17" i="11"/>
  <c r="D18" i="11"/>
  <c r="D26" i="11"/>
  <c r="K25" i="12" l="1"/>
  <c r="K18" i="12"/>
  <c r="I29" i="11"/>
  <c r="I18" i="11"/>
  <c r="I17" i="11"/>
  <c r="F18" i="13"/>
  <c r="F16" i="13"/>
  <c r="I20" i="11"/>
  <c r="I28" i="11"/>
  <c r="K28" i="11" s="1"/>
  <c r="L28" i="11" s="1"/>
  <c r="F22" i="13" s="1"/>
  <c r="I21" i="11"/>
  <c r="I19" i="11"/>
  <c r="F21" i="13"/>
  <c r="G21" i="10" l="1"/>
  <c r="G20" i="10"/>
  <c r="G19" i="10"/>
  <c r="G18" i="10"/>
  <c r="G17" i="10"/>
  <c r="G16" i="10"/>
  <c r="G15" i="10"/>
  <c r="G14" i="10"/>
  <c r="D25" i="10"/>
  <c r="B2" i="10"/>
  <c r="G27" i="9"/>
  <c r="E27" i="9"/>
  <c r="G26" i="9"/>
  <c r="E26" i="9"/>
  <c r="G25" i="9"/>
  <c r="G21" i="9"/>
  <c r="E21" i="9"/>
  <c r="G20" i="9"/>
  <c r="E20" i="9"/>
  <c r="G19" i="9"/>
  <c r="E19" i="9"/>
  <c r="G18" i="9"/>
  <c r="E18" i="9"/>
  <c r="G17" i="9"/>
  <c r="E17" i="9"/>
  <c r="G16" i="9"/>
  <c r="E16" i="9"/>
  <c r="G15" i="9"/>
  <c r="E15" i="9"/>
  <c r="G14" i="9"/>
  <c r="E14" i="9"/>
  <c r="D25" i="9"/>
  <c r="B2" i="9"/>
  <c r="I14" i="10" l="1"/>
  <c r="D17" i="10"/>
  <c r="D18" i="10"/>
  <c r="D19" i="10"/>
  <c r="D20" i="10"/>
  <c r="D21" i="10"/>
  <c r="D22" i="10"/>
  <c r="D23" i="10"/>
  <c r="D26" i="10"/>
  <c r="D27" i="10"/>
  <c r="D15" i="10"/>
  <c r="D16" i="10"/>
  <c r="I16" i="10" s="1"/>
  <c r="D24" i="10"/>
  <c r="I14" i="9"/>
  <c r="D17" i="9"/>
  <c r="D24" i="9" s="1"/>
  <c r="D18" i="9"/>
  <c r="D19" i="9"/>
  <c r="D20" i="9"/>
  <c r="D21" i="9"/>
  <c r="D26" i="9"/>
  <c r="I26" i="9" s="1"/>
  <c r="D27" i="9"/>
  <c r="D15" i="9"/>
  <c r="D22" i="9" s="1"/>
  <c r="D16" i="9"/>
  <c r="I27" i="9"/>
  <c r="I16" i="9" l="1"/>
  <c r="D23" i="9"/>
  <c r="I27" i="10"/>
  <c r="I20" i="10"/>
  <c r="I21" i="10"/>
  <c r="I19" i="10"/>
  <c r="I17" i="10"/>
  <c r="I15" i="10"/>
  <c r="E21" i="13"/>
  <c r="I18" i="10"/>
  <c r="I15" i="9"/>
  <c r="I21" i="9"/>
  <c r="I20" i="9"/>
  <c r="I19" i="9"/>
  <c r="I18" i="9"/>
  <c r="I17" i="9"/>
  <c r="K20" i="10" l="1"/>
  <c r="L20" i="10" s="1"/>
  <c r="E16" i="13" s="1"/>
  <c r="I16" i="5" l="1"/>
  <c r="I17" i="5"/>
  <c r="I18" i="5"/>
  <c r="I19" i="5"/>
  <c r="I20" i="5"/>
  <c r="I21" i="5"/>
  <c r="I22" i="5"/>
  <c r="I23" i="5"/>
  <c r="I24" i="5"/>
  <c r="I25" i="5"/>
  <c r="I26" i="5"/>
  <c r="I27" i="5"/>
  <c r="I28" i="5"/>
  <c r="I29" i="5"/>
  <c r="C27" i="9" l="1"/>
  <c r="H27" i="9" s="1"/>
  <c r="C15" i="9"/>
  <c r="H14" i="9"/>
  <c r="J14" i="9" s="1"/>
  <c r="K14" i="9" s="1"/>
  <c r="D10" i="13" s="1"/>
  <c r="C18" i="9"/>
  <c r="H18" i="9" s="1"/>
  <c r="J18" i="9" s="1"/>
  <c r="K18" i="9" s="1"/>
  <c r="L18" i="9" s="1"/>
  <c r="D14" i="13" s="1"/>
  <c r="C20" i="9"/>
  <c r="H20" i="9" s="1"/>
  <c r="J20" i="9" s="1"/>
  <c r="K20" i="9" s="1"/>
  <c r="L20" i="9" s="1"/>
  <c r="D16" i="13" s="1"/>
  <c r="C17" i="9"/>
  <c r="C21" i="9"/>
  <c r="H21" i="9" s="1"/>
  <c r="J21" i="9" s="1"/>
  <c r="K21" i="9" s="1"/>
  <c r="L21" i="9" s="1"/>
  <c r="D17" i="13" s="1"/>
  <c r="C26" i="9"/>
  <c r="H26" i="9" s="1"/>
  <c r="C16" i="9"/>
  <c r="C25" i="9"/>
  <c r="H25" i="9" s="1"/>
  <c r="C19" i="9"/>
  <c r="H19" i="9" s="1"/>
  <c r="J19" i="9" s="1"/>
  <c r="K19" i="9" s="1"/>
  <c r="L19" i="9" s="1"/>
  <c r="D15" i="13" s="1"/>
  <c r="C27" i="10"/>
  <c r="H27" i="10" s="1"/>
  <c r="J27" i="10" s="1"/>
  <c r="K27" i="10" s="1"/>
  <c r="L27" i="10" s="1"/>
  <c r="E23" i="13" s="1"/>
  <c r="C15" i="10"/>
  <c r="H15" i="10" s="1"/>
  <c r="J15" i="10" s="1"/>
  <c r="K15" i="10" s="1"/>
  <c r="L15" i="10" s="1"/>
  <c r="E11" i="13" s="1"/>
  <c r="C25" i="10"/>
  <c r="H25" i="10" s="1"/>
  <c r="J25" i="10" s="1"/>
  <c r="C17" i="10"/>
  <c r="H17" i="10" s="1"/>
  <c r="J17" i="10" s="1"/>
  <c r="K17" i="10" s="1"/>
  <c r="L17" i="10" s="1"/>
  <c r="E13" i="13" s="1"/>
  <c r="C19" i="10"/>
  <c r="H19" i="10" s="1"/>
  <c r="J19" i="10" s="1"/>
  <c r="K19" i="10" s="1"/>
  <c r="L19" i="10" s="1"/>
  <c r="E15" i="13" s="1"/>
  <c r="C21" i="10"/>
  <c r="H21" i="10" s="1"/>
  <c r="J21" i="10" s="1"/>
  <c r="K21" i="10" s="1"/>
  <c r="L21" i="10" s="1"/>
  <c r="E17" i="13" s="1"/>
  <c r="C23" i="10"/>
  <c r="H23" i="10" s="1"/>
  <c r="J23" i="10" s="1"/>
  <c r="C26" i="10"/>
  <c r="C16" i="10"/>
  <c r="H16" i="10" s="1"/>
  <c r="J16" i="10" s="1"/>
  <c r="K16" i="10" s="1"/>
  <c r="L16" i="10" s="1"/>
  <c r="E12" i="13" s="1"/>
  <c r="C24" i="10"/>
  <c r="H14" i="10"/>
  <c r="J14" i="10" s="1"/>
  <c r="K14" i="10" s="1"/>
  <c r="L14" i="10" s="1"/>
  <c r="E10" i="13" s="1"/>
  <c r="C18" i="10"/>
  <c r="H18" i="10" s="1"/>
  <c r="J18" i="10" s="1"/>
  <c r="K18" i="10" s="1"/>
  <c r="L18" i="10" s="1"/>
  <c r="E14" i="13" s="1"/>
  <c r="C20" i="10"/>
  <c r="H20" i="10" s="1"/>
  <c r="J20" i="10" s="1"/>
  <c r="C22" i="10"/>
  <c r="C27" i="12"/>
  <c r="J27" i="12" s="1"/>
  <c r="L27" i="12" s="1"/>
  <c r="M27" i="12" s="1"/>
  <c r="N27" i="12" s="1"/>
  <c r="G23" i="13" s="1"/>
  <c r="C25" i="12"/>
  <c r="J25" i="12" s="1"/>
  <c r="L25" i="12" s="1"/>
  <c r="M25" i="12" s="1"/>
  <c r="N25" i="12" s="1"/>
  <c r="G21" i="13" s="1"/>
  <c r="C20" i="12"/>
  <c r="J20" i="12" s="1"/>
  <c r="L20" i="12" s="1"/>
  <c r="J14" i="12"/>
  <c r="L14" i="12" s="1"/>
  <c r="M14" i="12" s="1"/>
  <c r="N14" i="12" s="1"/>
  <c r="G10" i="13" s="1"/>
  <c r="C22" i="12"/>
  <c r="J22" i="12" s="1"/>
  <c r="L22" i="12" s="1"/>
  <c r="M22" i="12" s="1"/>
  <c r="N22" i="12" s="1"/>
  <c r="G18" i="13" s="1"/>
  <c r="C15" i="12"/>
  <c r="J15" i="12" s="1"/>
  <c r="L15" i="12" s="1"/>
  <c r="M15" i="12" s="1"/>
  <c r="N15" i="12" s="1"/>
  <c r="G11" i="13" s="1"/>
  <c r="C19" i="12"/>
  <c r="J19" i="12" s="1"/>
  <c r="L19" i="12" s="1"/>
  <c r="C23" i="12"/>
  <c r="J23" i="12" s="1"/>
  <c r="L23" i="12" s="1"/>
  <c r="M23" i="12" s="1"/>
  <c r="N23" i="12" s="1"/>
  <c r="C16" i="12"/>
  <c r="J16" i="12" s="1"/>
  <c r="L16" i="12" s="1"/>
  <c r="C24" i="12"/>
  <c r="J24" i="12" s="1"/>
  <c r="L24" i="12" s="1"/>
  <c r="M24" i="12" s="1"/>
  <c r="N24" i="12" s="1"/>
  <c r="G20" i="13" s="1"/>
  <c r="C18" i="12"/>
  <c r="J18" i="12" s="1"/>
  <c r="L18" i="12" s="1"/>
  <c r="M18" i="12" s="1"/>
  <c r="N18" i="12" s="1"/>
  <c r="G14" i="13" s="1"/>
  <c r="C26" i="12"/>
  <c r="J26" i="12" s="1"/>
  <c r="L26" i="12" s="1"/>
  <c r="C17" i="12"/>
  <c r="J17" i="12" s="1"/>
  <c r="L17" i="12" s="1"/>
  <c r="C21" i="12"/>
  <c r="J21" i="12" s="1"/>
  <c r="L21" i="12" s="1"/>
  <c r="M21" i="12" s="1"/>
  <c r="N21" i="12" s="1"/>
  <c r="G17" i="13" s="1"/>
  <c r="C15" i="13"/>
  <c r="C23" i="13"/>
  <c r="C14" i="13"/>
  <c r="C18" i="13"/>
  <c r="C22" i="13"/>
  <c r="C10" i="13"/>
  <c r="C17" i="13"/>
  <c r="C21" i="13"/>
  <c r="C16" i="13"/>
  <c r="H29" i="11"/>
  <c r="J29" i="11" s="1"/>
  <c r="K29" i="11" s="1"/>
  <c r="L29" i="11" s="1"/>
  <c r="F23" i="13" s="1"/>
  <c r="C17" i="11"/>
  <c r="H17" i="11" s="1"/>
  <c r="J17" i="11" s="1"/>
  <c r="K17" i="11" s="1"/>
  <c r="L17" i="11" s="1"/>
  <c r="F11" i="13" s="1"/>
  <c r="C25" i="11"/>
  <c r="H25" i="11" s="1"/>
  <c r="J25" i="11" s="1"/>
  <c r="C18" i="11"/>
  <c r="H18" i="11" s="1"/>
  <c r="J18" i="11" s="1"/>
  <c r="K18" i="11" s="1"/>
  <c r="L18" i="11" s="1"/>
  <c r="F12" i="13" s="1"/>
  <c r="C26" i="11"/>
  <c r="H26" i="11" s="1"/>
  <c r="H16" i="11"/>
  <c r="J16" i="11" s="1"/>
  <c r="K16" i="11" s="1"/>
  <c r="L16" i="11" s="1"/>
  <c r="F10" i="13" s="1"/>
  <c r="C20" i="11"/>
  <c r="H20" i="11" s="1"/>
  <c r="J20" i="11" s="1"/>
  <c r="K20" i="11" s="1"/>
  <c r="L20" i="11" s="1"/>
  <c r="F14" i="13" s="1"/>
  <c r="C22" i="11"/>
  <c r="H22" i="11" s="1"/>
  <c r="J22" i="11" s="1"/>
  <c r="C24" i="11"/>
  <c r="H24" i="11" s="1"/>
  <c r="J24" i="11" s="1"/>
  <c r="C27" i="11"/>
  <c r="H27" i="11" s="1"/>
  <c r="J27" i="11" s="1"/>
  <c r="C19" i="11"/>
  <c r="H19" i="11" s="1"/>
  <c r="J19" i="11" s="1"/>
  <c r="K19" i="11" s="1"/>
  <c r="L19" i="11" s="1"/>
  <c r="F13" i="13" s="1"/>
  <c r="C21" i="11"/>
  <c r="H21" i="11" s="1"/>
  <c r="J21" i="11" s="1"/>
  <c r="K21" i="11" s="1"/>
  <c r="L21" i="11" s="1"/>
  <c r="F15" i="13" s="1"/>
  <c r="C23" i="11"/>
  <c r="H23" i="11" s="1"/>
  <c r="C28" i="11"/>
  <c r="H28" i="11" s="1"/>
  <c r="J28" i="11" s="1"/>
  <c r="C11" i="13" l="1"/>
  <c r="K26" i="9"/>
  <c r="L26" i="9" s="1"/>
  <c r="D22" i="13" s="1"/>
  <c r="J26" i="9"/>
  <c r="C12" i="13"/>
  <c r="D21" i="13"/>
  <c r="H21" i="13" s="1"/>
  <c r="J25" i="9"/>
  <c r="H17" i="9"/>
  <c r="J17" i="9" s="1"/>
  <c r="K17" i="9" s="1"/>
  <c r="L17" i="9" s="1"/>
  <c r="D13" i="13" s="1"/>
  <c r="C24" i="9"/>
  <c r="H24" i="9" s="1"/>
  <c r="J24" i="9" s="1"/>
  <c r="H15" i="9"/>
  <c r="J15" i="9" s="1"/>
  <c r="K15" i="9" s="1"/>
  <c r="L15" i="9" s="1"/>
  <c r="D11" i="13" s="1"/>
  <c r="C22" i="9"/>
  <c r="H22" i="9" s="1"/>
  <c r="J22" i="9" s="1"/>
  <c r="K26" i="10"/>
  <c r="E22" i="13" s="1"/>
  <c r="H26" i="10"/>
  <c r="J26" i="10" s="1"/>
  <c r="F17" i="13"/>
  <c r="H17" i="13" s="1"/>
  <c r="J23" i="11"/>
  <c r="F20" i="13"/>
  <c r="J26" i="11"/>
  <c r="C13" i="13"/>
  <c r="E18" i="13"/>
  <c r="H22" i="10"/>
  <c r="J22" i="10" s="1"/>
  <c r="E20" i="13"/>
  <c r="H24" i="10"/>
  <c r="J24" i="10" s="1"/>
  <c r="H16" i="9"/>
  <c r="J16" i="9" s="1"/>
  <c r="K16" i="9" s="1"/>
  <c r="L16" i="9" s="1"/>
  <c r="D12" i="13" s="1"/>
  <c r="C23" i="9"/>
  <c r="H23" i="9" s="1"/>
  <c r="J23" i="9" s="1"/>
  <c r="K27" i="9"/>
  <c r="L27" i="9" s="1"/>
  <c r="D23" i="13" s="1"/>
  <c r="H23" i="13" s="1"/>
  <c r="J27" i="9"/>
  <c r="D20" i="13"/>
  <c r="D18" i="13"/>
  <c r="G19" i="13"/>
  <c r="H19" i="13" s="1"/>
  <c r="H16" i="13"/>
  <c r="H15" i="13"/>
  <c r="H10" i="13"/>
  <c r="H14" i="13"/>
  <c r="H12" i="13" l="1"/>
  <c r="H13" i="13"/>
  <c r="H11" i="13"/>
  <c r="H22" i="13"/>
  <c r="H18" i="13"/>
  <c r="C20" i="13"/>
  <c r="H20" i="13" s="1"/>
</calcChain>
</file>

<file path=xl/sharedStrings.xml><?xml version="1.0" encoding="utf-8"?>
<sst xmlns="http://schemas.openxmlformats.org/spreadsheetml/2006/main" count="826" uniqueCount="384">
  <si>
    <t>KENTUCKY POLLUTANT DISCHARGE</t>
  </si>
  <si>
    <t>ELIMINATION SYSTEM</t>
  </si>
  <si>
    <t>Pretreatment Local Limits Re-evaluation</t>
  </si>
  <si>
    <t>For Publicly Owned Treatment Works</t>
  </si>
  <si>
    <t>Name of Control Authority:       </t>
  </si>
  <si>
    <t>CONTROL AUTHORITY INFORMATION</t>
  </si>
  <si>
    <t>LOCAL LIMITS RE-EVALUATION CONTACT INFORMATION</t>
  </si>
  <si>
    <t>Name</t>
  </si>
  <si>
    <t>Email Address:</t>
  </si>
  <si>
    <t xml:space="preserve">WASTEWATER TREATMENT PLANT </t>
  </si>
  <si>
    <t>Yes</t>
  </si>
  <si>
    <t>No</t>
  </si>
  <si>
    <t xml:space="preserve">Does the WWTP accept hauled industrial waste?     </t>
  </si>
  <si>
    <t>Significant Industrial User Information</t>
  </si>
  <si>
    <r>
      <t xml:space="preserve">Note:  </t>
    </r>
    <r>
      <rPr>
        <sz val="12"/>
        <rFont val="Times New Roman"/>
        <family val="1"/>
      </rPr>
      <t>In certain cases, hauled waste flows should be included in total POTW flow rates.</t>
    </r>
  </si>
  <si>
    <t>Select from the drop down menu</t>
  </si>
  <si>
    <t>Principal Product</t>
  </si>
  <si>
    <t>SIC or NAICS Code</t>
  </si>
  <si>
    <t>Pollutants of concern</t>
  </si>
  <si>
    <t>Arsenic</t>
  </si>
  <si>
    <t>Cadmium</t>
  </si>
  <si>
    <t>YesNo3</t>
  </si>
  <si>
    <t>Parameter</t>
  </si>
  <si>
    <t>Year 5</t>
  </si>
  <si>
    <t>Year 4</t>
  </si>
  <si>
    <t>Year 3</t>
  </si>
  <si>
    <t>Year 2</t>
  </si>
  <si>
    <t>Current Year</t>
  </si>
  <si>
    <t>5-year average</t>
  </si>
  <si>
    <t>EPA median removal efficiency</t>
  </si>
  <si>
    <t>Selected removal efficiency</t>
  </si>
  <si>
    <t>Chromium, total</t>
  </si>
  <si>
    <t>Chromium, hexavalent</t>
  </si>
  <si>
    <t>Copper</t>
  </si>
  <si>
    <t>Cyanide</t>
  </si>
  <si>
    <t>Iron</t>
  </si>
  <si>
    <t>Lead</t>
  </si>
  <si>
    <t>Mercury</t>
  </si>
  <si>
    <t>Molybdenum</t>
  </si>
  <si>
    <t xml:space="preserve">Nickel </t>
  </si>
  <si>
    <t>Selenium</t>
  </si>
  <si>
    <t>Silver</t>
  </si>
  <si>
    <t>Zinc</t>
  </si>
  <si>
    <t>Comments:</t>
  </si>
  <si>
    <t>N/A</t>
  </si>
  <si>
    <t>RESIDENTIAL AND COMMERCIAL POLLUTANT LOADINGS</t>
  </si>
  <si>
    <t>Sampling dates:</t>
  </si>
  <si>
    <t>Sampling locations within the collection system:</t>
  </si>
  <si>
    <t>Domestic and Commercial Pollutant Loadings</t>
  </si>
  <si>
    <t xml:space="preserve">    ENVIRONMENTAL CRITERIA AND PROCESS DATA BASE</t>
  </si>
  <si>
    <t xml:space="preserve">    MAXIMUM LOADING </t>
  </si>
  <si>
    <t xml:space="preserve">      INDUSTRIAL</t>
  </si>
  <si>
    <t>IU Pollut.</t>
  </si>
  <si>
    <t>POTW</t>
  </si>
  <si>
    <t>Removal</t>
  </si>
  <si>
    <t>NPDES</t>
  </si>
  <si>
    <t xml:space="preserve">     Domestic  and</t>
  </si>
  <si>
    <t>Commercial</t>
  </si>
  <si>
    <t>Allowable</t>
  </si>
  <si>
    <t xml:space="preserve"> Domestic/</t>
  </si>
  <si>
    <t>Local</t>
  </si>
  <si>
    <t xml:space="preserve">   Safety</t>
  </si>
  <si>
    <t>Pollutant</t>
  </si>
  <si>
    <t>Flow</t>
  </si>
  <si>
    <t>Efficiency</t>
  </si>
  <si>
    <t>Daily Limit</t>
  </si>
  <si>
    <t>Conc.</t>
  </si>
  <si>
    <t>Headworks</t>
  </si>
  <si>
    <t xml:space="preserve"> Commercial</t>
  </si>
  <si>
    <t>Loading</t>
  </si>
  <si>
    <t xml:space="preserve"> Limit </t>
  </si>
  <si>
    <t xml:space="preserve">   Factor</t>
  </si>
  <si>
    <t>(MGD)</t>
  </si>
  <si>
    <t>(%)</t>
  </si>
  <si>
    <t>(mg/l)</t>
  </si>
  <si>
    <t>(lbs/day)</t>
  </si>
  <si>
    <t xml:space="preserve"> (mg/l)</t>
  </si>
  <si>
    <t xml:space="preserve">    (%)</t>
  </si>
  <si>
    <t>(Qind)</t>
  </si>
  <si>
    <t>(Qpotw)</t>
  </si>
  <si>
    <t>(Rpotw)</t>
  </si>
  <si>
    <t>(Ccrit)</t>
  </si>
  <si>
    <t>(Cdom)</t>
  </si>
  <si>
    <t>(Qdom)</t>
  </si>
  <si>
    <t>(Lhw)</t>
  </si>
  <si>
    <t xml:space="preserve"> (Ldom)</t>
  </si>
  <si>
    <t xml:space="preserve"> (Lind)</t>
  </si>
  <si>
    <t xml:space="preserve"> (Cind)</t>
  </si>
  <si>
    <t xml:space="preserve">    (SF)</t>
  </si>
  <si>
    <t>Chromium</t>
  </si>
  <si>
    <t>Hex. Chrom.</t>
  </si>
  <si>
    <t>Nickel</t>
  </si>
  <si>
    <t xml:space="preserve">(Qind)       </t>
  </si>
  <si>
    <t>Industrial User total plant discharge flow in Million Gallons per Day (MGD) that contains a particular pollutant.</t>
  </si>
  <si>
    <t xml:space="preserve">(Qpotw)  </t>
  </si>
  <si>
    <t>POTW's average influent flow in MGD.</t>
  </si>
  <si>
    <t xml:space="preserve">(Rpotw)  </t>
  </si>
  <si>
    <t>Removal efficiency across POTW as percent.</t>
  </si>
  <si>
    <t xml:space="preserve">(Ccrit)  </t>
  </si>
  <si>
    <t>NPDES daily maximum permit limit for a particular pollutant in mg/l.</t>
  </si>
  <si>
    <t xml:space="preserve">(Qdom)   </t>
  </si>
  <si>
    <t>Domestic/commercial background flow in MGD.</t>
  </si>
  <si>
    <t xml:space="preserve">(Cdom)   </t>
  </si>
  <si>
    <t>Domestic/commercial background concentration for a particular pollutant in mg/l.</t>
  </si>
  <si>
    <t xml:space="preserve">(Lhw)    </t>
  </si>
  <si>
    <t>Maximum allowable headworks pollutant loading to the POTW in pounds per day (lbs/day).</t>
  </si>
  <si>
    <t xml:space="preserve">(Ldom)   </t>
  </si>
  <si>
    <t>Domestic/commercial background loading to the POTW for a particular pollutant in pounds per day (lbs/day).</t>
  </si>
  <si>
    <t xml:space="preserve">(Lind)   </t>
  </si>
  <si>
    <t>Maximum allowable industrial loading to the POTW in pounds per day.</t>
  </si>
  <si>
    <t xml:space="preserve">(Cind)   </t>
  </si>
  <si>
    <t>Industrial allowable local limit for a given pollutant in mg/l.</t>
  </si>
  <si>
    <t>(SF)</t>
  </si>
  <si>
    <t xml:space="preserve">Safety factor as a percent. </t>
  </si>
  <si>
    <t>8.34</t>
  </si>
  <si>
    <t>Unit conversion factor</t>
  </si>
  <si>
    <t xml:space="preserve">Lhw   =    </t>
  </si>
  <si>
    <t>8.34 * Ccrit * Qpotw</t>
  </si>
  <si>
    <t xml:space="preserve">      </t>
  </si>
  <si>
    <t xml:space="preserve">    1 - Rpotw</t>
  </si>
  <si>
    <t>NPDES monthly maximum permit limit for a particular pollutant in mg/l.</t>
  </si>
  <si>
    <t>Monthly</t>
  </si>
  <si>
    <t xml:space="preserve">      Local Limits Determination Based on Activated Sludge Inhibition Level</t>
  </si>
  <si>
    <t>Activated Sludge</t>
  </si>
  <si>
    <t>Inhibition Level</t>
  </si>
  <si>
    <t>(Rprim)</t>
  </si>
  <si>
    <t xml:space="preserve">(Rprim)  </t>
  </si>
  <si>
    <t>Removal efficiency across across primary treatment as percent.</t>
  </si>
  <si>
    <t>Activated sludge threshold inhibition level, mg/l.</t>
  </si>
  <si>
    <t xml:space="preserve">    1 - Rprim</t>
  </si>
  <si>
    <t>Note:</t>
  </si>
  <si>
    <t>Rprim values are from the EPA Local Limits Guidance Document</t>
  </si>
  <si>
    <t xml:space="preserve">           ENVIRONMENTAL CRITERIA AND PROCESS DATA BASE</t>
  </si>
  <si>
    <t xml:space="preserve">       INDUSTRIAL</t>
  </si>
  <si>
    <t xml:space="preserve">  Allowable</t>
  </si>
  <si>
    <t>(Rsec)</t>
  </si>
  <si>
    <t>(Ldom)</t>
  </si>
  <si>
    <t>(Lind)</t>
  </si>
  <si>
    <t>(Cind)</t>
  </si>
  <si>
    <t xml:space="preserve">(Rsec)  </t>
  </si>
  <si>
    <t>Removal efficiency across primary treatment and secondary treatment as percent.</t>
  </si>
  <si>
    <t>Nitrification threshold inhibition level, mg/l.</t>
  </si>
  <si>
    <t xml:space="preserve">    1 - Rsec</t>
  </si>
  <si>
    <t xml:space="preserve">   MAXIMUM LOADING </t>
  </si>
  <si>
    <t>Sludge</t>
  </si>
  <si>
    <t>Percent</t>
  </si>
  <si>
    <t>503 Sludge</t>
  </si>
  <si>
    <t xml:space="preserve"> Domestic and</t>
  </si>
  <si>
    <t xml:space="preserve">  Safety</t>
  </si>
  <si>
    <t>Solids</t>
  </si>
  <si>
    <t>Criteria</t>
  </si>
  <si>
    <t xml:space="preserve">  Factor</t>
  </si>
  <si>
    <t>(mg/kg)</t>
  </si>
  <si>
    <t xml:space="preserve">  (lbs/day)</t>
  </si>
  <si>
    <t xml:space="preserve">   (%)</t>
  </si>
  <si>
    <t>(Qsldg)</t>
  </si>
  <si>
    <t>(PS)</t>
  </si>
  <si>
    <t>(Cslcrit)</t>
  </si>
  <si>
    <t xml:space="preserve">   (SF)</t>
  </si>
  <si>
    <t>Sludge flow to disposal in MGD.</t>
  </si>
  <si>
    <t>Percent solids of sludge to disposal.</t>
  </si>
  <si>
    <t>Removal efficiency across POTW as a percent.</t>
  </si>
  <si>
    <t xml:space="preserve">(Cslcrit)  </t>
  </si>
  <si>
    <t>503 sludge criteria in mg/kg dry sludge.</t>
  </si>
  <si>
    <t>8.34 * Cslcrit * (PS/100) * Qsldg</t>
  </si>
  <si>
    <t xml:space="preserve">             Rpotw</t>
  </si>
  <si>
    <t>::</t>
  </si>
  <si>
    <t>Limit Basis</t>
  </si>
  <si>
    <t>Limiting Basis</t>
  </si>
  <si>
    <t>Activated Sludge Inhibition</t>
  </si>
  <si>
    <t>Nitrification</t>
  </si>
  <si>
    <t>Local Limits Determination Based on Nitrification Inhibition Limits</t>
  </si>
  <si>
    <t>SLUDGE FLOW AND BIOSOLIDS</t>
  </si>
  <si>
    <t>Landfill</t>
  </si>
  <si>
    <t>Land application</t>
  </si>
  <si>
    <t>Surface Disposal</t>
  </si>
  <si>
    <t>Composting</t>
  </si>
  <si>
    <t>Other</t>
  </si>
  <si>
    <t>If other, describe the removal system:</t>
  </si>
  <si>
    <t>Indicate the sludge flow to a digester (mgd)</t>
  </si>
  <si>
    <t>Indicate the sludge flow to disposal (mgd)</t>
  </si>
  <si>
    <t>Percent solids to disposal (%)</t>
  </si>
  <si>
    <t>Table 1</t>
  </si>
  <si>
    <t>Table 2</t>
  </si>
  <si>
    <t>Table 3</t>
  </si>
  <si>
    <t>Test</t>
  </si>
  <si>
    <t xml:space="preserve">No </t>
  </si>
  <si>
    <t>Maybe</t>
  </si>
  <si>
    <t>Method of sludge disposal</t>
  </si>
  <si>
    <t>Table 4</t>
  </si>
  <si>
    <t>Table 5</t>
  </si>
  <si>
    <t>Local Limits Determination Based on US EPA 503 Sludge Regulations</t>
  </si>
  <si>
    <t>Technical Justification</t>
  </si>
  <si>
    <t>Table 6</t>
  </si>
  <si>
    <t>Local Limits Determination Summary</t>
  </si>
  <si>
    <t>TechJust</t>
  </si>
  <si>
    <t>SAMPLING PLAN</t>
  </si>
  <si>
    <t>SamplingPlan</t>
  </si>
  <si>
    <t>KPDES permit application data</t>
  </si>
  <si>
    <t>WWTP DESCRIPTION</t>
  </si>
  <si>
    <t>FLOW INFORMATION</t>
  </si>
  <si>
    <t>HAULED WASTE</t>
  </si>
  <si>
    <t>SLUDGE DISPOSAL</t>
  </si>
  <si>
    <t>SLUDGE TOXICITY</t>
  </si>
  <si>
    <t>BIOSOLIDS</t>
  </si>
  <si>
    <t>LOCAL LIMITS RE-EVALUATION SUBMISSION CONTENTS</t>
  </si>
  <si>
    <t>CERTIFICATION STATEMENT</t>
  </si>
  <si>
    <t>Name:</t>
  </si>
  <si>
    <t>Title:</t>
  </si>
  <si>
    <t>Telephone number:</t>
  </si>
  <si>
    <t>Date:</t>
  </si>
  <si>
    <t>Signature:</t>
  </si>
  <si>
    <t>WWTP design flow rate (mgd):</t>
  </si>
  <si>
    <t>Describe the designated discharge location:</t>
  </si>
  <si>
    <t>Applicable categorical regulations
(ex. 40 CFR 433.17)</t>
  </si>
  <si>
    <t>COMMENTS</t>
  </si>
  <si>
    <t>Sampling results to be used for calculations
(mg/l)</t>
  </si>
  <si>
    <t>1/2 MDL</t>
  </si>
  <si>
    <t>MDL</t>
  </si>
  <si>
    <t>Actual result</t>
  </si>
  <si>
    <t>Indicate source of result to be used for calculations</t>
  </si>
  <si>
    <t>NDOption2</t>
  </si>
  <si>
    <t>Average of Actual Sampling Results
(mg/l)</t>
  </si>
  <si>
    <t>Removal Efficiencies</t>
  </si>
  <si>
    <t>SIGNIFICANT INDUSTRIAL USERS</t>
  </si>
  <si>
    <t>SSTWAM Results</t>
  </si>
  <si>
    <t>Daily Max (mg/l)</t>
  </si>
  <si>
    <t>Monthly Ave (mg/l)</t>
  </si>
  <si>
    <t>Cyanide, Free</t>
  </si>
  <si>
    <t>Note:  This certification statement must be signed by a duly authorized representative of the POTW.</t>
  </si>
  <si>
    <t>REMOVAL EFFICIENCIES</t>
  </si>
  <si>
    <t xml:space="preserve">Prior to the submission of a re-evaluation, a sampling plan to determine WWTP removal efficiencies should be submitted to the Division for approval.  See the Sampling Plan tab for the requirements.  </t>
  </si>
  <si>
    <t>If the sampling has not been conducted, please describe the plan to obtain the samples.</t>
  </si>
  <si>
    <t>SamplingResultsSource</t>
  </si>
  <si>
    <t>Annual WWTP sampling results</t>
  </si>
  <si>
    <t>DOMESTIC &amp; COMMERCIAL SAMPLING</t>
  </si>
  <si>
    <t>WASTEWATER INFLUENT &amp; EFFLUENT SAMPLING</t>
  </si>
  <si>
    <t>Sampling location:</t>
  </si>
  <si>
    <t>SLUDGE SAMPLING</t>
  </si>
  <si>
    <r>
      <t>Identify the source of the sludge sampling results.</t>
    </r>
    <r>
      <rPr>
        <vertAlign val="superscript"/>
        <sz val="12"/>
        <rFont val="Times New Roman"/>
        <family val="1"/>
      </rPr>
      <t>2</t>
    </r>
  </si>
  <si>
    <r>
      <rPr>
        <vertAlign val="superscript"/>
        <sz val="12"/>
        <color theme="1"/>
        <rFont val="Times New Roman"/>
        <family val="1"/>
      </rPr>
      <t>2</t>
    </r>
    <r>
      <rPr>
        <sz val="12"/>
        <color theme="1"/>
        <rFont val="Times New Roman"/>
        <family val="1"/>
      </rPr>
      <t>Analyses must be performed in accordance with methods specified in 40 CFR Part 503.</t>
    </r>
  </si>
  <si>
    <t>Add comments at the bottom of the page if needed.</t>
  </si>
  <si>
    <t>50*</t>
  </si>
  <si>
    <r>
      <rPr>
        <vertAlign val="superscript"/>
        <sz val="12"/>
        <rFont val="Times New Roman"/>
        <family val="1"/>
      </rPr>
      <t xml:space="preserve">1 </t>
    </r>
    <r>
      <rPr>
        <sz val="12"/>
        <rFont val="Times New Roman"/>
        <family val="1"/>
      </rPr>
      <t>Analyses must be performed in accordance with methods specified in 40 CFR Part 136.  Samples should be 24-hour composites except for parameters that require grab samples.</t>
    </r>
  </si>
  <si>
    <t>Select the removal efficiency that you have decided to use in the calculations and complete the "selected removal efficiency" column.  Make sure this is in a numerical format as the values will be used in other calculations.</t>
  </si>
  <si>
    <t>To determine the commercial and domestic pollutant loadings, complete the table below.  Enter the actual lab results in the "average sampling results" column and the method detection limit (or the method reporting limit or the PDQ based on the information supplied by the laboratory performing the analysis) in the next column.  Indicate the source of the result to be used for the calculations from the drop down menu and enter the result to be used for the calculations (actual result, 1/2 MDL or MDL) in the last column.</t>
  </si>
  <si>
    <t>WATER QUALITY STANDARDS</t>
  </si>
  <si>
    <t>The sampling locations and number of samples taken should ensure that the data is representative of domestic and uncontrollable sources in the POTWs system.   See the EPA Local Limits Development Guidance for suggested sampling frequencies.</t>
  </si>
  <si>
    <t>Table 1:</t>
  </si>
  <si>
    <t>Table 2:</t>
  </si>
  <si>
    <t>Table 3:</t>
  </si>
  <si>
    <t>Table 4:</t>
  </si>
  <si>
    <t>Table 5:</t>
  </si>
  <si>
    <t>Safety Factor:</t>
  </si>
  <si>
    <t>Calculates inhibition limits to ensure protection of the WWTP and its operations from upset and interference.  Inhibition levels should be obtained from the 2004 EPA Local Limits Guidance Manual (Appendix G - Literature Inhibition Values) unless actual data is available.</t>
  </si>
  <si>
    <t>Table 6:</t>
  </si>
  <si>
    <t>PROPOSED LIMIT SELECTION</t>
  </si>
  <si>
    <t>Phone:</t>
  </si>
  <si>
    <t>Mailing Address:</t>
  </si>
  <si>
    <t>Street:</t>
  </si>
  <si>
    <t>City:</t>
  </si>
  <si>
    <t>State:</t>
  </si>
  <si>
    <t>Zip Code:</t>
  </si>
  <si>
    <t>Please review this document carefully.  Complete each of the tabs, as applicable, and please note all comments and instructions.  Many of the fields in the calculation tables will pre-populate based on data from other sections of the spreadsheet.</t>
  </si>
  <si>
    <t>LOCAL LIMITS CALCULATION INSTRUCTIONS</t>
  </si>
  <si>
    <t>Calculates the daily maximum water quality effluent limits for the receiving water of the Commonwealth.  These limits are derived from the daily maximum SSTWAM results.</t>
  </si>
  <si>
    <t>Calculates the monthly average water quality effluent limits for the receiving water of the Commonwealth.  These limits are derived from the monthly average SSTWAM results.</t>
  </si>
  <si>
    <t xml:space="preserve">When selecting proposed limits, the local limits should pass the “common sense test.”  Some of the questions to consider are:  Can the POTW and dischargers comply with the limits? Are limits sensible in light of actual conditions at the treatment plant and past compliance experience?  Are the limits above the method detection limits?  Are the limits within the normal range for that pollutant?  Is the ratio of the limit for hexavalent chromium to total chromium reasonable?  Will the limits allow the industrial user to relax their pretreatment processes?  Will the limits protect sludge quality?  Will the limit cause the WWTP to fail bio-monitoring or toxicity testing?  Are the limits so low as to detract potential new industrial users?  Is public or industrial user response expected? </t>
  </si>
  <si>
    <t xml:space="preserve">If discharged into the collection system or at the headworks, indicate the average annual 
industrial hauled waste volume (mgd). </t>
  </si>
  <si>
    <t>Average total wastewater flow for past 2 years (mgd)</t>
  </si>
  <si>
    <t>Total Average Wastewater Flow (mgd):</t>
  </si>
  <si>
    <t xml:space="preserve">Representative removal efficiencies must be determined for each pollutant of concern.   Site-specific data is always preferred however literature data is also available for removal efficiencies.  The EPA median removal efficiency has already been entered into the table below using data from the 2004 EPA Local Limits Guidance Manual </t>
  </si>
  <si>
    <t>MDL
(or MRL/PDQ)
(mg/l)</t>
  </si>
  <si>
    <t>SSTWAM (steady-state toxics wasteload allocation model) is a uniform, steady-state mass-balance model that models water quality limits.  It determines water quality effluent limits taking into account the flow, hardness, pH, and other characteristics of the WWTP effluent, the receiving water and drinking water intake.   SSTWAM compares the results for the human health (domestic water supply and fish consumption) as well as warm water aquatic habitat (acute and chronic) based on 401 KAR 10:031 Water Quality Criteria, and selects the most protective.</t>
  </si>
  <si>
    <t>Enter data from the SSTWAM results provided by the Division of Water and include a copy with the re-evaluation.</t>
  </si>
  <si>
    <t>Calculates nitrification limits.  NOTE:  This table is only to be used if the WWTP is specifically designed to treat ammonia through a nitrification processes, which must be described in description of the WWTP in the WWTP Info tab.  Nitrification levels should be obtained from the 2004 Local Limits Guidance Manual (Appendix G - Literature Inhibition Values) unless actual data is available.</t>
  </si>
  <si>
    <t xml:space="preserve">The summary table compares all of the calculated limits and selects the most stringent.  This table has a column to indicate the technical justrication for the limit (use the drop down menu to select the appropriate justification) and a column where the proposed limit which is to be entered. </t>
  </si>
  <si>
    <r>
      <t xml:space="preserve">If a calculated limit is negative (which should be shaded in red), the data must be reviewed.  </t>
    </r>
    <r>
      <rPr>
        <b/>
        <sz val="12"/>
        <color theme="1"/>
        <rFont val="Times New Roman"/>
        <family val="1"/>
      </rPr>
      <t xml:space="preserve">NOTE:  Negative values cannot be eliminated from consideration.  </t>
    </r>
    <r>
      <rPr>
        <sz val="12"/>
        <color theme="1"/>
        <rFont val="Times New Roman"/>
        <family val="1"/>
      </rPr>
      <t>They indicate that there it NOT adequate capacity for industrial loading.  If unable to resolve the negative limit, please contact the Division.</t>
    </r>
  </si>
  <si>
    <t>Negative Calculated Limits:</t>
  </si>
  <si>
    <t>Local Limits Determination Based on SSTWAM Daily Max Limits</t>
  </si>
  <si>
    <t>Local Limits Determination Based on SSTWAM Monthly Average Limits</t>
  </si>
  <si>
    <t>SSTWAM Daily Max</t>
  </si>
  <si>
    <t>SSTWAM Monthly Average</t>
  </si>
  <si>
    <t>40 CFR Part 503</t>
  </si>
  <si>
    <t>Selenium*</t>
  </si>
  <si>
    <t>Hexavalent Chromium*</t>
  </si>
  <si>
    <t>Molybdenum*</t>
  </si>
  <si>
    <t>Best professional judgment - Include explanation in the comment section</t>
  </si>
  <si>
    <t>BAT Limits - Include explanation  in the comment section</t>
  </si>
  <si>
    <t>Other - Explain the justification for any other selection in the comment section</t>
  </si>
  <si>
    <t>Local industrial discharge limits should be calculated based on water quality standards, KPDES permit limits, sludge regulations and WWTP inhibition.  In some cases, nitrification limits can be included.  The most stringent will determine the local limit for each pollutant.</t>
  </si>
  <si>
    <t>A cover letter signed by a representative of the Control Authority (not a consultant).</t>
  </si>
  <si>
    <t>SSTWAM results (the input page as well as the actual water quality limits).</t>
  </si>
  <si>
    <t>All applicable information should be filled out in this document.  References to a narrative section or to footnotes should be avoided.  A brief narrative can be included, if desired, but only to present supplemental information.</t>
  </si>
  <si>
    <t>Please do not hesitate to contact the Division with any questions regarding any part of the re-evaluation process.</t>
  </si>
  <si>
    <r>
      <t xml:space="preserve">Local limits should be based on </t>
    </r>
    <r>
      <rPr>
        <u/>
        <sz val="12"/>
        <rFont val="Times New Roman"/>
        <family val="1"/>
      </rPr>
      <t>average</t>
    </r>
    <r>
      <rPr>
        <sz val="12"/>
        <rFont val="Times New Roman"/>
        <family val="1"/>
      </rPr>
      <t xml:space="preserve"> flow rates to reflect current conditions.  </t>
    </r>
  </si>
  <si>
    <t>Numerical values must be entered for automatic calculations to calculate correctly in other tabs of the spreadsheet.</t>
  </si>
  <si>
    <t>The tables in this spreadsheet are used to perform those calculations.  Most of the input data for the tables has already been obtained from data entered into other sections of the spreadsheet, and the spreadsheet automatically performs the required calculations.  The gray shaded cells are pre-populated from data has been obtained from other sections of the spreadsheet or from the 2004 EPA Local  Limits Guidance Document.  Data should be entered in the blue shaded cells.</t>
  </si>
  <si>
    <t>Cyanide**</t>
  </si>
  <si>
    <t>** Indicate if a limit for amenable/free cyanide or total cyanide is being proposed in the comment section.</t>
  </si>
  <si>
    <t>COLLECTION SYSTEM &amp; WORKER SAFETY CONCERNS</t>
  </si>
  <si>
    <t>Describe any collection system or worker safety concerns:</t>
  </si>
  <si>
    <t>Identify the source of the domestic/commercial sampling results.  At a minimum, one sampling result should be used however additional results are suggested and the number will vary based on the size of the WWTP.</t>
  </si>
  <si>
    <r>
      <t xml:space="preserve">Calculates sludge/biosolids limits to ensure that the sludge is compatible with the selected sludge disposal options in accordance with 40 CFR Part 503.  The ceiling concentrations from Table 1 of 40 CFR 503.13 have already been entered in the table.  NOTE:  If the final disposal of sludge is in a landfill, the table does not need to be completed; however, if the POTW wants to be more protective and also consider the limits derived from those calculations, please add a comment to the table. </t>
    </r>
    <r>
      <rPr>
        <b/>
        <sz val="12"/>
        <color theme="1"/>
        <rFont val="Times New Roman"/>
        <family val="1"/>
      </rPr>
      <t xml:space="preserve"> </t>
    </r>
  </si>
  <si>
    <t>SSTWAM
Daily Max
(mg/l)</t>
  </si>
  <si>
    <t>SSTWAM Monthly Avg
(mg/l)</t>
  </si>
  <si>
    <t>Activated Sludge Inhibition
(mg/l)</t>
  </si>
  <si>
    <t>Nitrification
(mg/l)</t>
  </si>
  <si>
    <t>40 CFR 503
Biosolids
(mg/l)</t>
  </si>
  <si>
    <t>Most Stringent Limit
(mg/l)</t>
  </si>
  <si>
    <t>STEPS IN THE LOCAL LIMITS RE-EVALUATION PROCESS</t>
  </si>
  <si>
    <t>Submit a sampling plan for influent and effluent WWTP data for approval.</t>
  </si>
  <si>
    <t>Submit a sampling plan for domestic/commercial data for approval.</t>
  </si>
  <si>
    <t>Submit the final re-evaluation electronically as a .pdf document for Division review.</t>
  </si>
  <si>
    <t>Upon approval, the Division will issue a conditional approval letter.</t>
  </si>
  <si>
    <t>The Division will issue a final approval letter.</t>
  </si>
  <si>
    <t xml:space="preserve">The Control Authority will follow their normal adoption process for revised local limits.  </t>
  </si>
  <si>
    <t>Send an email request for water quality criteria (SSTWAM run).  Include a comment if a mixing zone or diffuser should be considered.</t>
  </si>
  <si>
    <t>1.</t>
  </si>
  <si>
    <t>2.</t>
  </si>
  <si>
    <t>3.</t>
  </si>
  <si>
    <t>4.</t>
  </si>
  <si>
    <t>5.</t>
  </si>
  <si>
    <t>6.</t>
  </si>
  <si>
    <t>7.</t>
  </si>
  <si>
    <t>8.</t>
  </si>
  <si>
    <t>9.</t>
  </si>
  <si>
    <t>Submit an unsigned, draft re-evaluation for Division review.</t>
  </si>
  <si>
    <t>This entire document, including any supporting data.</t>
  </si>
  <si>
    <t xml:space="preserve">  </t>
  </si>
  <si>
    <t>Proposed Daily Max Limit
(mg/l)</t>
  </si>
  <si>
    <t>Reference Document:  2004 EPA Local Limits Development Guidance</t>
  </si>
  <si>
    <t>Reference:  2004 EPA Local Limits Development Guidance Document</t>
  </si>
  <si>
    <t>The Division will public notice the proposed local limits if limits are less stringent than current limits, and any comments will be considered.</t>
  </si>
  <si>
    <t>Is the POTW required to submit an Sewage Sludge Annual Report required by 40 CFR Part 503, to EPA Region VII?</t>
  </si>
  <si>
    <t>Note:  In many cases, the proposed limits will NOT be the current local limits.  Local limits must be based on current conditions and be technically justifiable and defensible.   It is possible for limits to become less stringent as a result of the re-evaluation; however, if the calculated limits seem to be excessively high, there are ways to establish a reasonable limit.  Please contact the Division if you have any questions.</t>
  </si>
  <si>
    <t>Multiple Sources - describe in comment section</t>
  </si>
  <si>
    <t>A safety factor must be used in the calculations to account for future industrial growth or any uncertainty in measured input values and to protect the POTW during slug loadings or periods of industrial noncompliance with local limits. A minimum safety factor of 10% is recommended.</t>
  </si>
  <si>
    <t>503 Sludge Criteria from 40 CFR 503.13, Ceiling Concentrations, should be used.</t>
  </si>
  <si>
    <t>After completing this document, submit the following in an informal, unsigned, draft submission to the Division.  This allows the opportunity for review and discussion prior to submitting the final version.   After Division review and approval, please send a final re-evaluation that also includes all of the following:</t>
  </si>
  <si>
    <t>I certify under penalty of law that this document and all attachments were prepared under my direction or supervision in accordance with a system designed to assure that qualified personnel properly gathered and evaluated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</si>
  <si>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 xml:space="preserve">If neither a TCLP nor a toxic scan has been conducted, please describe what method was used to demonstrate that the sludge is not considered to be hazardous waste. </t>
  </si>
  <si>
    <t>*Limits for selenium and hexavalent chromium should be established.  If 40 CFR Part 503 applies, a limit for molybdenum should be developed.</t>
  </si>
  <si>
    <t>A copy of the proposed page from the SUO (or other legal authority) with limits that will be presented for adoption.</t>
  </si>
  <si>
    <t>Wastewater Treatment Plant Name:</t>
  </si>
  <si>
    <t>KPDES Number:</t>
  </si>
  <si>
    <t>Federal and state regulations require a periodic review of local limits, and the local limits must continue to be developed as necessary.  Site-specific conditions may change that trigger a re-evaluation.  A change in water quality criteria, an upgraded or new wastewater treatment plant, a significant change in conditions at the POTW or with industrial users, POTW operational or performance problems, a change in biosolids disposal method, violations of KPDES permits or water quality effluent limits or other factors may also warrant the need to re-evaluate local limits.  Also, federal regulations require a written technical evaluation of the need to revise local limits following permit issuance or reissuance.  Local limit re-evaluations are a required condition of your Kentucky Pollutant Discharge Elimination System (KPDES) permit. Due to the five year duration of a KPDES permit, local limits should be re-evaluated every five years or earlier if warranted.</t>
  </si>
  <si>
    <t>Describe the treatment plant operations in this section (not in an optional narrative portion of the re-evaluation).  Include all unit operations as well as systems for phosphorus removal and ammonia removal, if applicable.  An additional WWTP schematic may be included.</t>
  </si>
  <si>
    <t>Is the WWTP designed specifically for ammonia removal/nitrification?</t>
  </si>
  <si>
    <t>Does the WWTP accept any wastes identified as hazardous waste under Resource 
Conservation and Recovery Act (RCRA)? If so, please provide an explanation.</t>
  </si>
  <si>
    <t xml:space="preserve">Complete the table with information for each Significant Industrial User that discharges to the WWTP.  Numerical entries are required for the total </t>
  </si>
  <si>
    <t>wastewater flow to calculate correctly and will be used in other calculations.</t>
  </si>
  <si>
    <t>If the influent concentration of a parameter is non-detect (at or below detection level), enter "ND" in the cell since a true removal efficiency cannot be determined.  If the effluent concentration is greater than the influent concentration, enter "N/A." If no data is available, also enter "N/A".  The removal efficiency for hexavalent chromium can be assumed to be the same as for total chromium if actual data is not available, and a removal efficiency of 50% can be used for molybdenum if actual data is not available.</t>
  </si>
  <si>
    <t>NOTE:  THIS TABLE SHOULD ONLY BE USED IF THE WWTP WAS DESIGNED SPECIFICALLY FOR AMMONIA REMOVAL/NITRIFICATION</t>
  </si>
  <si>
    <t>Current Local Limit
(mg/l)</t>
  </si>
  <si>
    <t xml:space="preserve">   Safety </t>
  </si>
  <si>
    <t>Additional Narrative Justification and Comments</t>
  </si>
  <si>
    <t>COMMENTS:</t>
  </si>
  <si>
    <t xml:space="preserve">Publicly owned treatment works (POTW) with approved pretreatment programs must develop, implement and enforce technically-based local limits in order to enforce specific and general prohibitions listed in 40 CFR 403.5 and to ensure that its discharges comply with state and federal requirements.  In order to protect the operation of the POTW under review, to comply with regulatory requirements for the receiving waters of the Commonwealth, to satisfy local biosolids disposal requirements and to address any other operational concerns, local limits are based on site-specific conditions.  </t>
  </si>
  <si>
    <t>Is the WWTP designed specifically to treat phosphorus removal?</t>
  </si>
  <si>
    <t xml:space="preserve">Indicate the date of the last annual pretreatment scan and attach a copy of analytical sampling results even if they have been submitted with previous pretreatment annual reports. </t>
  </si>
  <si>
    <t>Year 1</t>
  </si>
  <si>
    <t xml:space="preserve">In the table below, enter the site-specific removal efficiencies for each parameter for the past 5 years (the KPDES permit cycle) including all data from the current year.  This information should be available from the Annual Pretreatment Scans performed for each WWTP or from KPDES permit application data.  A minimum of five sets of sampling results should be included. Add additional parameters as needed.  </t>
  </si>
  <si>
    <t>Sampling should be performed to determine pollutants contributed by domestic and other uncontrollable sources (also referred to as domestic/commercial or background contributions). Site-specific sampling results should be obtained for background pollutant concentrations for all parameters that are being evaluated, and a sampling plan should be submitted and approved prior to submission of the draft re-evaluation.  See the Sampling Plan tab for a copy of the sampling plan form.</t>
  </si>
  <si>
    <r>
      <t>Identify the source of WWTP influent and effluent sampling results.  The plan should include obtaining a minimum of five (5) sets of results that are representation of the WWTP operations.  The most current results that are available are to be used.</t>
    </r>
    <r>
      <rPr>
        <vertAlign val="superscript"/>
        <sz val="12"/>
        <rFont val="Times New Roman"/>
        <family val="1"/>
      </rPr>
      <t>1</t>
    </r>
  </si>
  <si>
    <t>After discussion with the Division, submit the final, complete, local limits re-evaluation via e-mail, or through the pretreatment section of the DOW e-Portal, as a single, stand-alone, .pdf file that contains all the information listed above.</t>
  </si>
  <si>
    <t>The re-evaluation will be available for public comment during the public participation process and for any FOIA or open records requests.  Therefore, all relevant data and information should be included even if it was submitted to the Division at an earlier time.</t>
  </si>
  <si>
    <t>Did the WWTP experience any instances of pass-through or interference or have a KPDES permit violation during the past 5 years? If so, provide an explanation in the comment box below and describe any potential impact on the determination of local limits</t>
  </si>
  <si>
    <t>If sludge is being disposed of at a landfill, indicate the date of last toxicity characteristic leaching procedure (TCLP) and attach a copy of the results.</t>
  </si>
  <si>
    <t xml:space="preserve">The average column will calculate automatically from the data entered in the other columns.  </t>
  </si>
  <si>
    <t>Was the hydraulic retention time considered? 
(Hydraulic retention time should be considered if sampling has not  yet been conducted and should be used for future local limits re-evaluations to calculate more accurate removal efficiencies.)</t>
  </si>
  <si>
    <t>Local limits must be technically based and defensible.  Select the technical justification for each local limit from the drop down menu and provide an explanation if a calculated limit was not selected and/or if a safety factor other than 10% was used.</t>
  </si>
  <si>
    <t>A copy of the page from the current SUO (or other legal authority) listing the local limits that are currently in effect (not the entire legal document).</t>
  </si>
  <si>
    <t>Copies of the applicable pages from referenced documents (EPA, other sources, etc.).</t>
  </si>
  <si>
    <t>Removal efficiency calculations (or a few sample calculations if a spreadsheet is being used) to demonstrate how the removal efficiencies are being calculated and which method was used (average daily removal efficiency, mean removal efficiency, etc.). See the EPA Local Limits Guidance Manual for more information on the different methods to calculate removal efficiencies.</t>
  </si>
  <si>
    <t>A copy of the pages from the WWTP's KPDES permit with discharge limits (not the whole permit).</t>
  </si>
  <si>
    <t>The Division’s most recent local limits approval letter.</t>
  </si>
  <si>
    <t xml:space="preserve">Laboratory analytical results for domestic/commercial background sampling.  </t>
  </si>
  <si>
    <t>Laboratory analytical results for the WWTP influent, effluent and sludge, (used for removal efficiency calculations) even if the results had been submitted previously.</t>
  </si>
  <si>
    <t>The most recent TCLP or toxic scan demonstrating that the sludge is not considered to be hazardous waste, even if the information had been submitted previously.</t>
  </si>
  <si>
    <t>Proposed Local Limits</t>
  </si>
  <si>
    <t>If the sampling has not already been conducted, please describe the plan to obtain the information:</t>
  </si>
  <si>
    <t>Revision Date:  April 2020</t>
  </si>
  <si>
    <t>Annual average daily flow rate (mgd):   
(Flow rates from at least the past 2-3 years should be used to calculate the average.  If the average will not be representative of the next 5 years, estimate the flow using best professional judgment and include an explanation in the comment section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</si>
</sst>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
  </numFmts>
  <fonts count="33" x14ac:knownFonts="1">
    <font>
      <sz val="11"/>
      <color theme="1"/>
      <name val="Calibri"/>
      <family val="2"/>
      <scheme val="minor"/>
    </font>
    <font>
      <b/>
      <sz val="14"/>
      <color theme="1"/>
      <name val="Times New Roman"/>
      <family val="1"/>
    </font>
    <font>
      <sz val="12"/>
      <color theme="1"/>
      <name val="Times New Roman"/>
      <family val="1"/>
    </font>
    <font>
      <sz val="12"/>
      <color theme="1"/>
      <name val="Calibri"/>
      <family val="2"/>
      <scheme val="minor"/>
    </font>
    <font>
      <b/>
      <sz val="12"/>
      <color theme="1"/>
      <name val="Times New Roman"/>
      <family val="1"/>
    </font>
    <font>
      <b/>
      <sz val="16"/>
      <color theme="1"/>
      <name val="Times New Roman"/>
      <family val="1"/>
    </font>
    <font>
      <sz val="12"/>
      <name val="Times New Roman"/>
      <family val="1"/>
    </font>
    <font>
      <b/>
      <sz val="12"/>
      <name val="Times New Roman"/>
      <family val="1"/>
    </font>
    <font>
      <sz val="12"/>
      <name val="Calibri"/>
      <family val="2"/>
      <scheme val="minor"/>
    </font>
    <font>
      <b/>
      <sz val="11"/>
      <color theme="1"/>
      <name val="Calibri"/>
      <family val="2"/>
      <scheme val="minor"/>
    </font>
    <font>
      <sz val="10"/>
      <name val="Times New Roman"/>
      <family val="1"/>
    </font>
    <font>
      <b/>
      <sz val="12"/>
      <name val="Arial"/>
      <family val="2"/>
    </font>
    <font>
      <sz val="12"/>
      <name val="Arial"/>
      <family val="2"/>
    </font>
    <font>
      <sz val="12"/>
      <color rgb="FFFF0000"/>
      <name val="Arial"/>
      <family val="2"/>
    </font>
    <font>
      <sz val="11"/>
      <name val="Calibri"/>
      <family val="2"/>
      <scheme val="minor"/>
    </font>
    <font>
      <sz val="11"/>
      <name val="Arial"/>
      <family val="2"/>
    </font>
    <font>
      <sz val="10"/>
      <color theme="1"/>
      <name val="Times New Roman"/>
      <family val="1"/>
    </font>
    <font>
      <b/>
      <sz val="14"/>
      <name val="Times New Roman"/>
      <family val="1"/>
    </font>
    <font>
      <sz val="11"/>
      <color theme="1"/>
      <name val="Wingdings"/>
      <charset val="2"/>
    </font>
    <font>
      <sz val="11"/>
      <color theme="1"/>
      <name val="Times New Roman"/>
      <family val="1"/>
    </font>
    <font>
      <b/>
      <sz val="11"/>
      <color theme="1"/>
      <name val="Times New Roman"/>
      <family val="1"/>
    </font>
    <font>
      <sz val="12"/>
      <name val="Wingdings"/>
      <charset val="2"/>
    </font>
    <font>
      <vertAlign val="superscript"/>
      <sz val="12"/>
      <name val="Times New Roman"/>
      <family val="1"/>
    </font>
    <font>
      <vertAlign val="superscript"/>
      <sz val="12"/>
      <color theme="1"/>
      <name val="Times New Roman"/>
      <family val="1"/>
    </font>
    <font>
      <sz val="14"/>
      <color theme="1"/>
      <name val="Calibri"/>
      <family val="2"/>
      <scheme val="minor"/>
    </font>
    <font>
      <b/>
      <sz val="14"/>
      <name val="Arial"/>
      <family val="2"/>
    </font>
    <font>
      <sz val="10"/>
      <color theme="1"/>
      <name val="Calibri"/>
      <family val="2"/>
      <scheme val="minor"/>
    </font>
    <font>
      <u/>
      <sz val="12"/>
      <name val="Times New Roman"/>
      <family val="1"/>
    </font>
    <font>
      <sz val="11"/>
      <color rgb="FFFF0000"/>
      <name val="Calibri"/>
      <family val="2"/>
      <scheme val="minor"/>
    </font>
    <font>
      <sz val="8"/>
      <name val="Arial"/>
      <family val="2"/>
    </font>
    <font>
      <b/>
      <sz val="18"/>
      <name val="Times New Roman"/>
      <family val="1"/>
    </font>
    <font>
      <b/>
      <u/>
      <sz val="11"/>
      <color theme="1"/>
      <name val="Times New Roman"/>
      <family val="1"/>
    </font>
    <font>
      <sz val="14"/>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indexed="64"/>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451">
    <xf numFmtId="0" fontId="0" fillId="0" borderId="0" xfId="0"/>
    <xf numFmtId="0" fontId="3" fillId="0" borderId="0" xfId="0" applyFont="1"/>
    <xf numFmtId="0" fontId="2" fillId="0" borderId="0" xfId="0" applyFont="1"/>
    <xf numFmtId="0" fontId="6" fillId="0" borderId="0" xfId="0" applyFont="1" applyBorder="1"/>
    <xf numFmtId="0" fontId="8" fillId="0" borderId="0" xfId="0" applyFont="1" applyBorder="1"/>
    <xf numFmtId="0" fontId="6" fillId="0" borderId="0" xfId="0" applyFont="1" applyFill="1" applyBorder="1" applyAlignment="1">
      <alignment horizontal="center"/>
    </xf>
    <xf numFmtId="0" fontId="6" fillId="0" borderId="0" xfId="0" applyFont="1" applyBorder="1" applyAlignment="1">
      <alignment horizontal="center"/>
    </xf>
    <xf numFmtId="0" fontId="6" fillId="0" borderId="0" xfId="0" applyFont="1" applyBorder="1" applyAlignment="1">
      <alignment wrapText="1"/>
    </xf>
    <xf numFmtId="0" fontId="6" fillId="0" borderId="0" xfId="0" applyFont="1" applyBorder="1" applyAlignment="1">
      <alignment horizontal="justify"/>
    </xf>
    <xf numFmtId="0" fontId="8" fillId="0" borderId="0" xfId="0" applyFont="1" applyBorder="1" applyAlignment="1">
      <alignment horizontal="center"/>
    </xf>
    <xf numFmtId="0" fontId="7" fillId="0" borderId="0" xfId="0" applyFont="1" applyFill="1" applyBorder="1"/>
    <xf numFmtId="0" fontId="6" fillId="0" borderId="0" xfId="0" applyFont="1" applyFill="1" applyBorder="1"/>
    <xf numFmtId="0" fontId="3" fillId="0" borderId="0" xfId="0" applyFont="1" applyAlignment="1"/>
    <xf numFmtId="0" fontId="3" fillId="0" borderId="1" xfId="0" applyFont="1" applyBorder="1" applyProtection="1">
      <protection locked="0"/>
    </xf>
    <xf numFmtId="0" fontId="3" fillId="0" borderId="2" xfId="0" applyFont="1" applyBorder="1" applyProtection="1">
      <protection locked="0"/>
    </xf>
    <xf numFmtId="0" fontId="3" fillId="0" borderId="2" xfId="0" applyFont="1" applyBorder="1" applyAlignment="1" applyProtection="1">
      <protection locked="0"/>
    </xf>
    <xf numFmtId="0" fontId="3" fillId="0" borderId="3" xfId="0" applyFont="1" applyBorder="1" applyProtection="1">
      <protection locked="0"/>
    </xf>
    <xf numFmtId="0" fontId="3" fillId="0" borderId="4" xfId="0" applyFont="1" applyBorder="1" applyProtection="1">
      <protection locked="0"/>
    </xf>
    <xf numFmtId="0" fontId="3" fillId="0" borderId="0" xfId="0" applyFont="1" applyBorder="1" applyProtection="1">
      <protection locked="0"/>
    </xf>
    <xf numFmtId="0" fontId="3" fillId="0" borderId="0" xfId="0" applyFont="1" applyBorder="1" applyAlignment="1" applyProtection="1">
      <protection locked="0"/>
    </xf>
    <xf numFmtId="0" fontId="3" fillId="0" borderId="5" xfId="0" applyFont="1" applyBorder="1" applyProtection="1">
      <protection locked="0"/>
    </xf>
    <xf numFmtId="0" fontId="2" fillId="0" borderId="0" xfId="0" applyFont="1" applyBorder="1" applyAlignment="1" applyProtection="1">
      <alignment horizontal="justify"/>
      <protection locked="0"/>
    </xf>
    <xf numFmtId="0" fontId="2" fillId="0" borderId="0" xfId="0" applyFont="1" applyBorder="1" applyProtection="1">
      <protection locked="0"/>
    </xf>
    <xf numFmtId="0" fontId="1" fillId="0" borderId="0" xfId="0" applyFont="1" applyBorder="1" applyProtection="1">
      <protection locked="0"/>
    </xf>
    <xf numFmtId="0" fontId="3" fillId="0" borderId="6" xfId="0" applyFont="1" applyBorder="1" applyProtection="1">
      <protection locked="0"/>
    </xf>
    <xf numFmtId="0" fontId="3" fillId="0" borderId="7" xfId="0" applyFont="1" applyBorder="1" applyProtection="1">
      <protection locked="0"/>
    </xf>
    <xf numFmtId="0" fontId="3" fillId="0" borderId="7" xfId="0" applyFont="1" applyBorder="1" applyAlignment="1" applyProtection="1">
      <protection locked="0"/>
    </xf>
    <xf numFmtId="0" fontId="4" fillId="0" borderId="7" xfId="0" applyFont="1" applyBorder="1" applyAlignment="1" applyProtection="1">
      <alignment horizontal="justify"/>
      <protection locked="0"/>
    </xf>
    <xf numFmtId="0" fontId="3" fillId="0" borderId="8" xfId="0" applyFont="1" applyBorder="1" applyProtection="1">
      <protection locked="0"/>
    </xf>
    <xf numFmtId="0" fontId="2" fillId="2" borderId="9" xfId="0" applyFont="1" applyFill="1" applyBorder="1" applyProtection="1">
      <protection locked="0"/>
    </xf>
    <xf numFmtId="0" fontId="4" fillId="2" borderId="10" xfId="0" applyFont="1" applyFill="1" applyBorder="1" applyProtection="1">
      <protection locked="0"/>
    </xf>
    <xf numFmtId="0" fontId="2" fillId="2" borderId="10" xfId="0" applyFont="1" applyFill="1" applyBorder="1" applyProtection="1">
      <protection locked="0"/>
    </xf>
    <xf numFmtId="0" fontId="2" fillId="2" borderId="10" xfId="0" applyFont="1" applyFill="1" applyBorder="1" applyAlignment="1" applyProtection="1">
      <protection locked="0"/>
    </xf>
    <xf numFmtId="0" fontId="2" fillId="2" borderId="11" xfId="0" applyFont="1" applyFill="1" applyBorder="1" applyProtection="1">
      <protection locked="0"/>
    </xf>
    <xf numFmtId="0" fontId="2" fillId="0" borderId="1" xfId="0" applyFont="1" applyBorder="1" applyProtection="1">
      <protection locked="0"/>
    </xf>
    <xf numFmtId="0" fontId="2" fillId="0" borderId="2" xfId="0" applyFont="1" applyBorder="1" applyProtection="1">
      <protection locked="0"/>
    </xf>
    <xf numFmtId="0" fontId="2" fillId="0" borderId="4"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8" xfId="0" applyFont="1" applyBorder="1" applyProtection="1">
      <protection locked="0"/>
    </xf>
    <xf numFmtId="0" fontId="6" fillId="2" borderId="11" xfId="0" applyFont="1" applyFill="1" applyBorder="1" applyAlignment="1">
      <alignment horizontal="justify" wrapText="1"/>
    </xf>
    <xf numFmtId="0" fontId="9" fillId="0" borderId="0" xfId="0" applyFont="1"/>
    <xf numFmtId="0" fontId="0" fillId="0" borderId="0" xfId="0" applyBorder="1"/>
    <xf numFmtId="0" fontId="12" fillId="0" borderId="17" xfId="0" applyNumberFormat="1" applyFont="1" applyFill="1" applyBorder="1" applyAlignment="1"/>
    <xf numFmtId="0" fontId="12" fillId="0" borderId="18" xfId="0" applyNumberFormat="1" applyFont="1" applyFill="1" applyBorder="1" applyAlignment="1"/>
    <xf numFmtId="0" fontId="12" fillId="0" borderId="19" xfId="0" applyNumberFormat="1" applyFont="1" applyFill="1" applyBorder="1" applyAlignment="1"/>
    <xf numFmtId="0" fontId="11" fillId="0" borderId="13" xfId="0" applyNumberFormat="1" applyFont="1" applyFill="1" applyBorder="1" applyAlignment="1"/>
    <xf numFmtId="0" fontId="11" fillId="0" borderId="14" xfId="0" applyNumberFormat="1" applyFont="1" applyFill="1" applyBorder="1" applyAlignment="1"/>
    <xf numFmtId="0" fontId="11" fillId="0" borderId="15" xfId="0" applyNumberFormat="1" applyFont="1" applyFill="1" applyBorder="1" applyAlignment="1"/>
    <xf numFmtId="0" fontId="11" fillId="0" borderId="17" xfId="0" applyNumberFormat="1" applyFont="1" applyFill="1" applyBorder="1" applyAlignment="1"/>
    <xf numFmtId="0" fontId="11" fillId="0" borderId="18" xfId="0" applyNumberFormat="1" applyFont="1" applyFill="1" applyBorder="1" applyAlignment="1"/>
    <xf numFmtId="0" fontId="11" fillId="0" borderId="19" xfId="0" applyNumberFormat="1" applyFont="1" applyFill="1" applyBorder="1" applyAlignment="1"/>
    <xf numFmtId="0" fontId="11" fillId="0" borderId="20" xfId="0" applyNumberFormat="1" applyFont="1" applyFill="1" applyBorder="1" applyAlignment="1"/>
    <xf numFmtId="0" fontId="11" fillId="0" borderId="20" xfId="0" applyNumberFormat="1" applyFont="1" applyFill="1" applyBorder="1" applyAlignment="1">
      <alignment horizontal="center"/>
    </xf>
    <xf numFmtId="0" fontId="11" fillId="0" borderId="21" xfId="0" applyNumberFormat="1" applyFont="1" applyFill="1" applyBorder="1" applyAlignment="1"/>
    <xf numFmtId="0" fontId="11" fillId="0" borderId="21" xfId="0" applyNumberFormat="1" applyFont="1" applyFill="1" applyBorder="1" applyAlignment="1">
      <alignment horizontal="center"/>
    </xf>
    <xf numFmtId="0" fontId="11" fillId="0" borderId="22" xfId="0" applyNumberFormat="1" applyFont="1" applyFill="1" applyBorder="1" applyAlignment="1"/>
    <xf numFmtId="0" fontId="11" fillId="0" borderId="22" xfId="0" applyNumberFormat="1" applyFont="1" applyFill="1" applyBorder="1" applyAlignment="1">
      <alignment horizontal="center"/>
    </xf>
    <xf numFmtId="0" fontId="12" fillId="0" borderId="21" xfId="0" applyNumberFormat="1" applyFont="1" applyFill="1" applyBorder="1" applyAlignment="1"/>
    <xf numFmtId="0" fontId="12" fillId="0" borderId="21" xfId="0" applyNumberFormat="1" applyFont="1" applyFill="1" applyBorder="1" applyAlignment="1" applyProtection="1">
      <alignment horizontal="right"/>
      <protection locked="0"/>
    </xf>
    <xf numFmtId="0" fontId="12" fillId="0" borderId="21" xfId="0" applyNumberFormat="1" applyFont="1" applyFill="1" applyBorder="1" applyAlignment="1">
      <alignment horizontal="right"/>
    </xf>
    <xf numFmtId="164" fontId="12" fillId="0" borderId="21" xfId="0" applyNumberFormat="1" applyFont="1" applyFill="1" applyBorder="1" applyAlignment="1">
      <alignment horizontal="right"/>
    </xf>
    <xf numFmtId="0" fontId="12" fillId="0" borderId="21" xfId="0" applyNumberFormat="1" applyFont="1" applyFill="1" applyBorder="1" applyAlignment="1" applyProtection="1">
      <alignment horizontal="center"/>
      <protection locked="0"/>
    </xf>
    <xf numFmtId="0" fontId="13" fillId="0" borderId="21" xfId="0" applyNumberFormat="1" applyFont="1" applyFill="1" applyBorder="1" applyAlignment="1" applyProtection="1">
      <alignment horizontal="right"/>
      <protection locked="0"/>
    </xf>
    <xf numFmtId="0" fontId="12" fillId="0" borderId="16" xfId="0" applyNumberFormat="1" applyFont="1" applyFill="1" applyBorder="1" applyAlignment="1"/>
    <xf numFmtId="164" fontId="12" fillId="0" borderId="0" xfId="0" applyNumberFormat="1" applyFont="1" applyFill="1" applyBorder="1" applyAlignment="1"/>
    <xf numFmtId="0" fontId="12" fillId="0" borderId="0" xfId="0" applyNumberFormat="1" applyFont="1" applyFill="1" applyBorder="1" applyAlignment="1"/>
    <xf numFmtId="0" fontId="12" fillId="0" borderId="0" xfId="0" applyNumberFormat="1" applyFont="1" applyFill="1" applyBorder="1" applyAlignment="1" applyProtection="1">
      <alignment horizontal="right"/>
      <protection locked="0"/>
    </xf>
    <xf numFmtId="0" fontId="12" fillId="0" borderId="0" xfId="0" applyNumberFormat="1" applyFont="1" applyFill="1" applyBorder="1" applyAlignment="1">
      <alignment horizontal="right"/>
    </xf>
    <xf numFmtId="0" fontId="12" fillId="0" borderId="0" xfId="0" applyNumberFormat="1" applyFont="1" applyFill="1" applyBorder="1" applyAlignment="1" applyProtection="1">
      <alignment horizontal="center"/>
      <protection locked="0"/>
    </xf>
    <xf numFmtId="0" fontId="12" fillId="0" borderId="23" xfId="0" applyNumberFormat="1" applyFont="1" applyFill="1" applyBorder="1" applyAlignment="1"/>
    <xf numFmtId="0" fontId="12" fillId="0" borderId="23" xfId="0" applyNumberFormat="1" applyFont="1" applyFill="1" applyBorder="1" applyAlignment="1" applyProtection="1">
      <alignment horizontal="right"/>
      <protection locked="0"/>
    </xf>
    <xf numFmtId="0" fontId="12" fillId="0" borderId="23" xfId="0" applyNumberFormat="1" applyFont="1" applyFill="1" applyBorder="1" applyAlignment="1">
      <alignment horizontal="right"/>
    </xf>
    <xf numFmtId="0" fontId="12" fillId="0" borderId="23" xfId="0" applyNumberFormat="1" applyFont="1" applyFill="1" applyBorder="1" applyAlignment="1" applyProtection="1">
      <alignment horizontal="center"/>
      <protection locked="0"/>
    </xf>
    <xf numFmtId="0" fontId="12" fillId="2" borderId="21" xfId="0" applyNumberFormat="1" applyFont="1" applyFill="1" applyBorder="1" applyAlignment="1"/>
    <xf numFmtId="0" fontId="12" fillId="2" borderId="21" xfId="0" applyNumberFormat="1" applyFont="1" applyFill="1" applyBorder="1" applyAlignment="1" applyProtection="1">
      <alignment horizontal="right"/>
      <protection locked="0"/>
    </xf>
    <xf numFmtId="0" fontId="12" fillId="2" borderId="21" xfId="0" applyNumberFormat="1" applyFont="1" applyFill="1" applyBorder="1" applyAlignment="1">
      <alignment horizontal="right"/>
    </xf>
    <xf numFmtId="0" fontId="12" fillId="0" borderId="2" xfId="0" applyNumberFormat="1" applyFont="1" applyFill="1" applyBorder="1" applyAlignment="1"/>
    <xf numFmtId="0" fontId="12" fillId="0" borderId="2" xfId="0" applyNumberFormat="1" applyFont="1" applyFill="1" applyBorder="1" applyAlignment="1" applyProtection="1">
      <alignment horizontal="right"/>
      <protection locked="0"/>
    </xf>
    <xf numFmtId="0" fontId="12" fillId="0" borderId="0" xfId="0" applyNumberFormat="1" applyFont="1" applyFill="1" applyAlignment="1"/>
    <xf numFmtId="0" fontId="12" fillId="0" borderId="0" xfId="0" applyNumberFormat="1" applyFont="1" applyFill="1" applyBorder="1" applyProtection="1">
      <protection locked="0"/>
    </xf>
    <xf numFmtId="0" fontId="14" fillId="0" borderId="0" xfId="0" applyFont="1"/>
    <xf numFmtId="164" fontId="12" fillId="0" borderId="0" xfId="0" applyNumberFormat="1" applyFont="1" applyFill="1"/>
    <xf numFmtId="0" fontId="12" fillId="0" borderId="0" xfId="0" applyNumberFormat="1" applyFont="1" applyFill="1" applyBorder="1"/>
    <xf numFmtId="164" fontId="12" fillId="0" borderId="0" xfId="0" applyNumberFormat="1" applyFont="1" applyFill="1" applyAlignment="1"/>
    <xf numFmtId="0" fontId="12" fillId="0" borderId="0" xfId="0" applyNumberFormat="1" applyFont="1" applyFill="1"/>
    <xf numFmtId="0" fontId="12" fillId="2" borderId="0" xfId="0" applyNumberFormat="1" applyFont="1" applyFill="1" applyBorder="1" applyProtection="1">
      <protection locked="0"/>
    </xf>
    <xf numFmtId="0" fontId="12" fillId="2" borderId="0" xfId="0" applyNumberFormat="1" applyFont="1" applyFill="1" applyBorder="1"/>
    <xf numFmtId="0" fontId="11" fillId="0" borderId="0" xfId="0" applyFont="1" applyFill="1" applyBorder="1" applyAlignment="1">
      <alignment horizontal="center"/>
    </xf>
    <xf numFmtId="0" fontId="11" fillId="0" borderId="14"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8" xfId="0" applyNumberFormat="1" applyFont="1" applyFill="1" applyBorder="1" applyAlignment="1">
      <alignment horizontal="center"/>
    </xf>
    <xf numFmtId="0" fontId="6" fillId="0" borderId="0" xfId="0" applyFont="1" applyBorder="1" applyAlignment="1">
      <alignment horizontal="center" wrapText="1"/>
    </xf>
    <xf numFmtId="0" fontId="9" fillId="0" borderId="0" xfId="0" applyFont="1" applyBorder="1"/>
    <xf numFmtId="0" fontId="14" fillId="0" borderId="0" xfId="0" applyFont="1" applyFill="1"/>
    <xf numFmtId="164" fontId="11" fillId="0" borderId="14" xfId="0" applyNumberFormat="1" applyFont="1" applyFill="1" applyBorder="1" applyAlignment="1"/>
    <xf numFmtId="0" fontId="12" fillId="2" borderId="16" xfId="0" applyNumberFormat="1" applyFont="1" applyFill="1" applyBorder="1" applyAlignment="1"/>
    <xf numFmtId="0" fontId="12" fillId="0" borderId="18" xfId="0" applyNumberFormat="1" applyFont="1" applyFill="1" applyBorder="1" applyProtection="1">
      <protection locked="0"/>
    </xf>
    <xf numFmtId="0" fontId="12" fillId="0" borderId="18" xfId="0" applyNumberFormat="1" applyFont="1" applyFill="1" applyBorder="1"/>
    <xf numFmtId="0" fontId="12" fillId="2" borderId="21" xfId="0" applyNumberFormat="1" applyFont="1" applyFill="1" applyBorder="1" applyProtection="1">
      <protection locked="0"/>
    </xf>
    <xf numFmtId="0" fontId="12" fillId="0" borderId="21" xfId="0" applyNumberFormat="1" applyFont="1" applyFill="1" applyBorder="1" applyProtection="1">
      <protection locked="0"/>
    </xf>
    <xf numFmtId="0" fontId="12" fillId="0" borderId="22" xfId="0" applyNumberFormat="1" applyFont="1" applyFill="1" applyBorder="1" applyProtection="1">
      <protection locked="0"/>
    </xf>
    <xf numFmtId="0" fontId="12" fillId="0" borderId="21" xfId="0" applyNumberFormat="1" applyFont="1" applyFill="1" applyBorder="1"/>
    <xf numFmtId="0" fontId="12" fillId="0" borderId="22" xfId="0" applyNumberFormat="1" applyFont="1" applyFill="1" applyBorder="1"/>
    <xf numFmtId="0" fontId="11" fillId="0" borderId="16" xfId="0" applyNumberFormat="1" applyFont="1" applyFill="1" applyBorder="1" applyAlignment="1"/>
    <xf numFmtId="0" fontId="14" fillId="0" borderId="0" xfId="0" applyFont="1" applyBorder="1"/>
    <xf numFmtId="164" fontId="12" fillId="0" borderId="18" xfId="0" applyNumberFormat="1" applyFont="1" applyFill="1" applyBorder="1"/>
    <xf numFmtId="0" fontId="12" fillId="0" borderId="22" xfId="0" applyNumberFormat="1" applyFont="1" applyFill="1" applyBorder="1" applyAlignment="1"/>
    <xf numFmtId="0" fontId="12" fillId="0" borderId="22" xfId="0" applyNumberFormat="1" applyFont="1" applyFill="1" applyBorder="1" applyAlignment="1" applyProtection="1">
      <alignment horizontal="right"/>
      <protection locked="0"/>
    </xf>
    <xf numFmtId="0" fontId="12" fillId="0" borderId="22" xfId="0" applyNumberFormat="1" applyFont="1" applyFill="1" applyBorder="1" applyAlignment="1">
      <alignment horizontal="right"/>
    </xf>
    <xf numFmtId="0" fontId="12" fillId="0" borderId="22" xfId="0" applyNumberFormat="1" applyFont="1" applyFill="1" applyBorder="1" applyAlignment="1" applyProtection="1">
      <alignment horizontal="center"/>
      <protection locked="0"/>
    </xf>
    <xf numFmtId="0" fontId="14" fillId="0" borderId="0" xfId="0" applyFont="1" applyFill="1" applyBorder="1"/>
    <xf numFmtId="0" fontId="17" fillId="0" borderId="0" xfId="0" applyFont="1" applyFill="1" applyBorder="1"/>
    <xf numFmtId="0" fontId="0" fillId="0" borderId="0" xfId="0"/>
    <xf numFmtId="0" fontId="2" fillId="0" borderId="0" xfId="0" applyFont="1"/>
    <xf numFmtId="0" fontId="6" fillId="0" borderId="0" xfId="0" applyFont="1" applyFill="1" applyBorder="1" applyAlignment="1">
      <alignment horizontal="center"/>
    </xf>
    <xf numFmtId="0" fontId="6" fillId="0" borderId="0" xfId="0" applyFont="1" applyFill="1" applyBorder="1"/>
    <xf numFmtId="0" fontId="2" fillId="2" borderId="9" xfId="0" applyFont="1" applyFill="1" applyBorder="1" applyProtection="1">
      <protection locked="0"/>
    </xf>
    <xf numFmtId="0" fontId="4" fillId="2" borderId="10" xfId="0" applyFont="1" applyFill="1" applyBorder="1" applyProtection="1">
      <protection locked="0"/>
    </xf>
    <xf numFmtId="0" fontId="2" fillId="2" borderId="10" xfId="0" applyFont="1" applyFill="1" applyBorder="1" applyProtection="1">
      <protection locked="0"/>
    </xf>
    <xf numFmtId="0" fontId="2" fillId="2" borderId="10" xfId="0" applyFont="1" applyFill="1" applyBorder="1" applyAlignment="1" applyProtection="1">
      <protection locked="0"/>
    </xf>
    <xf numFmtId="0" fontId="2" fillId="2" borderId="11" xfId="0" applyFont="1" applyFill="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7" xfId="0" applyFont="1" applyBorder="1" applyAlignment="1" applyProtection="1">
      <protection locked="0"/>
    </xf>
    <xf numFmtId="0" fontId="2" fillId="0" borderId="8" xfId="0" applyFont="1" applyBorder="1" applyProtection="1">
      <protection locked="0"/>
    </xf>
    <xf numFmtId="0" fontId="0" fillId="0" borderId="0" xfId="0" applyBorder="1"/>
    <xf numFmtId="0" fontId="12" fillId="0" borderId="18" xfId="0" applyNumberFormat="1" applyFont="1" applyFill="1" applyBorder="1" applyAlignment="1"/>
    <xf numFmtId="0" fontId="12" fillId="0" borderId="21" xfId="0" applyNumberFormat="1" applyFont="1" applyFill="1" applyBorder="1" applyAlignment="1"/>
    <xf numFmtId="164" fontId="12" fillId="0" borderId="21" xfId="0" applyNumberFormat="1" applyFont="1" applyFill="1" applyBorder="1" applyAlignment="1">
      <alignment horizontal="right"/>
    </xf>
    <xf numFmtId="0" fontId="12" fillId="0" borderId="0" xfId="0" applyNumberFormat="1" applyFont="1" applyFill="1" applyBorder="1" applyAlignment="1"/>
    <xf numFmtId="164" fontId="12" fillId="2" borderId="21" xfId="0" applyNumberFormat="1" applyFont="1" applyFill="1" applyBorder="1" applyAlignment="1">
      <alignment horizontal="right"/>
    </xf>
    <xf numFmtId="0" fontId="11" fillId="0" borderId="0" xfId="0" applyFont="1" applyFill="1" applyBorder="1" applyAlignment="1">
      <alignment horizontal="center"/>
    </xf>
    <xf numFmtId="0" fontId="11" fillId="0" borderId="0" xfId="0" applyNumberFormat="1" applyFont="1" applyFill="1" applyBorder="1" applyAlignment="1">
      <alignment horizontal="center"/>
    </xf>
    <xf numFmtId="0" fontId="9" fillId="0" borderId="0" xfId="0" applyFont="1" applyBorder="1"/>
    <xf numFmtId="0" fontId="17" fillId="0" borderId="0" xfId="0" applyFont="1" applyFill="1" applyBorder="1"/>
    <xf numFmtId="0" fontId="14" fillId="0" borderId="0" xfId="0" applyFont="1" applyFill="1" applyBorder="1" applyAlignment="1">
      <alignment horizontal="center"/>
    </xf>
    <xf numFmtId="0" fontId="0" fillId="0" borderId="0" xfId="0" applyBorder="1" applyAlignment="1">
      <alignment horizontal="center"/>
    </xf>
    <xf numFmtId="164" fontId="12" fillId="0" borderId="21" xfId="0" applyNumberFormat="1" applyFont="1" applyFill="1" applyBorder="1" applyAlignment="1">
      <alignment horizontal="center"/>
    </xf>
    <xf numFmtId="0" fontId="0" fillId="0" borderId="21" xfId="0" applyFill="1" applyBorder="1"/>
    <xf numFmtId="0" fontId="0" fillId="0" borderId="22" xfId="0" applyFill="1" applyBorder="1"/>
    <xf numFmtId="164" fontId="12" fillId="0" borderId="22" xfId="0" applyNumberFormat="1" applyFont="1" applyFill="1" applyBorder="1" applyAlignment="1">
      <alignment horizontal="center"/>
    </xf>
    <xf numFmtId="0" fontId="11" fillId="0" borderId="22" xfId="0" applyFont="1" applyFill="1" applyBorder="1" applyAlignment="1">
      <alignment horizontal="center" wrapText="1"/>
    </xf>
    <xf numFmtId="0" fontId="11" fillId="0" borderId="18" xfId="0" applyFont="1" applyFill="1" applyBorder="1" applyAlignment="1">
      <alignment horizontal="center" wrapText="1"/>
    </xf>
    <xf numFmtId="0" fontId="11" fillId="0" borderId="13" xfId="0" applyFont="1" applyFill="1" applyBorder="1"/>
    <xf numFmtId="0" fontId="11" fillId="0" borderId="14" xfId="0" applyFont="1" applyFill="1" applyBorder="1" applyAlignment="1">
      <alignment horizontal="center"/>
    </xf>
    <xf numFmtId="0" fontId="11" fillId="0" borderId="15" xfId="0" applyFont="1" applyFill="1" applyBorder="1" applyAlignment="1">
      <alignment horizontal="center"/>
    </xf>
    <xf numFmtId="0" fontId="11" fillId="0" borderId="17" xfId="0" applyFont="1" applyFill="1" applyBorder="1" applyAlignment="1">
      <alignment horizontal="center"/>
    </xf>
    <xf numFmtId="0" fontId="11" fillId="0" borderId="19" xfId="0" applyFont="1" applyFill="1" applyBorder="1" applyAlignment="1">
      <alignment horizontal="center" wrapText="1"/>
    </xf>
    <xf numFmtId="164" fontId="12" fillId="0" borderId="22" xfId="0" applyNumberFormat="1" applyFont="1" applyFill="1" applyBorder="1" applyAlignment="1">
      <alignment horizontal="right"/>
    </xf>
    <xf numFmtId="0" fontId="18" fillId="0" borderId="0" xfId="0" applyFont="1" applyAlignment="1">
      <alignment horizontal="right"/>
    </xf>
    <xf numFmtId="0" fontId="2" fillId="0" borderId="0" xfId="0" applyFont="1" applyBorder="1"/>
    <xf numFmtId="0" fontId="3" fillId="0" borderId="4" xfId="0" applyFont="1" applyBorder="1"/>
    <xf numFmtId="0" fontId="3" fillId="0" borderId="5" xfId="0" applyFont="1" applyBorder="1"/>
    <xf numFmtId="0" fontId="3" fillId="0" borderId="0" xfId="0" applyFont="1" applyBorder="1"/>
    <xf numFmtId="0" fontId="3" fillId="0" borderId="6" xfId="0" applyFont="1" applyBorder="1"/>
    <xf numFmtId="0" fontId="3" fillId="0" borderId="7" xfId="0" applyFont="1" applyBorder="1"/>
    <xf numFmtId="0" fontId="3" fillId="0" borderId="8" xfId="0" applyFont="1" applyBorder="1"/>
    <xf numFmtId="0" fontId="2" fillId="0" borderId="2" xfId="0" applyFont="1" applyBorder="1" applyAlignment="1" applyProtection="1">
      <alignment horizontal="justify" wrapText="1"/>
      <protection locked="0"/>
    </xf>
    <xf numFmtId="0" fontId="2" fillId="0" borderId="0" xfId="0" applyFont="1" applyBorder="1" applyAlignment="1" applyProtection="1">
      <alignment horizontal="justify" wrapText="1"/>
      <protection locked="0"/>
    </xf>
    <xf numFmtId="0" fontId="6" fillId="2" borderId="3" xfId="0" applyFont="1" applyFill="1" applyBorder="1" applyAlignment="1">
      <alignment horizontal="justify" wrapText="1"/>
    </xf>
    <xf numFmtId="0" fontId="6"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horizontal="center" vertical="top"/>
    </xf>
    <xf numFmtId="0" fontId="6" fillId="0" borderId="0" xfId="0" applyFont="1" applyBorder="1" applyAlignment="1">
      <alignment vertical="top"/>
    </xf>
    <xf numFmtId="0" fontId="6" fillId="0" borderId="7" xfId="0" applyFont="1" applyBorder="1" applyAlignment="1">
      <alignment vertical="top"/>
    </xf>
    <xf numFmtId="0" fontId="6" fillId="0" borderId="10" xfId="0" applyFont="1" applyBorder="1" applyAlignment="1">
      <alignment vertical="top"/>
    </xf>
    <xf numFmtId="0" fontId="7" fillId="0" borderId="9" xfId="0" applyFont="1" applyBorder="1" applyAlignment="1">
      <alignment vertical="top"/>
    </xf>
    <xf numFmtId="0" fontId="10" fillId="0" borderId="0" xfId="0" applyFont="1" applyBorder="1" applyAlignment="1">
      <alignment vertical="top"/>
    </xf>
    <xf numFmtId="0" fontId="6" fillId="0" borderId="2" xfId="0" applyFont="1" applyBorder="1" applyAlignment="1">
      <alignment vertical="top"/>
    </xf>
    <xf numFmtId="0" fontId="6" fillId="0" borderId="10" xfId="0" applyFont="1" applyFill="1" applyBorder="1" applyAlignment="1">
      <alignment horizontal="left" vertical="top"/>
    </xf>
    <xf numFmtId="0" fontId="6" fillId="0" borderId="0"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6" fillId="0" borderId="8" xfId="0" applyFont="1" applyBorder="1" applyAlignment="1">
      <alignment horizontal="justify" vertical="top" wrapText="1"/>
    </xf>
    <xf numFmtId="0" fontId="3" fillId="0" borderId="7" xfId="0" applyFont="1" applyBorder="1" applyAlignment="1">
      <alignment vertical="top"/>
    </xf>
    <xf numFmtId="0" fontId="0" fillId="0" borderId="0" xfId="0" applyAlignment="1">
      <alignment vertical="top"/>
    </xf>
    <xf numFmtId="0" fontId="6" fillId="2" borderId="11" xfId="0" applyFont="1" applyFill="1" applyBorder="1" applyAlignment="1">
      <alignment horizontal="justify" vertical="top" wrapText="1"/>
    </xf>
    <xf numFmtId="0" fontId="0" fillId="0" borderId="3" xfId="0" applyBorder="1"/>
    <xf numFmtId="0" fontId="6" fillId="0" borderId="0" xfId="0" applyFont="1" applyBorder="1" applyAlignment="1">
      <alignment vertical="top"/>
    </xf>
    <xf numFmtId="0" fontId="6" fillId="0" borderId="9" xfId="0" applyFont="1" applyBorder="1" applyAlignment="1">
      <alignment vertical="top"/>
    </xf>
    <xf numFmtId="0" fontId="19" fillId="0" borderId="0" xfId="0" applyFont="1"/>
    <xf numFmtId="0" fontId="2"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20" fillId="2" borderId="12" xfId="0" applyFont="1" applyFill="1" applyBorder="1" applyAlignment="1">
      <alignment horizontal="center"/>
    </xf>
    <xf numFmtId="0" fontId="20" fillId="2" borderId="12" xfId="0" applyFont="1" applyFill="1" applyBorder="1" applyAlignment="1">
      <alignment horizontal="center" wrapText="1"/>
    </xf>
    <xf numFmtId="0" fontId="19" fillId="0" borderId="0" xfId="0" applyFont="1" applyAlignment="1">
      <alignment horizontal="center"/>
    </xf>
    <xf numFmtId="0" fontId="19" fillId="0" borderId="12" xfId="0" applyFont="1" applyBorder="1"/>
    <xf numFmtId="0" fontId="19" fillId="0" borderId="12" xfId="0" applyFont="1" applyBorder="1" applyAlignment="1">
      <alignment horizontal="center"/>
    </xf>
    <xf numFmtId="0" fontId="2" fillId="0" borderId="1" xfId="0" applyFont="1" applyFill="1" applyBorder="1" applyProtection="1">
      <protection locked="0"/>
    </xf>
    <xf numFmtId="0" fontId="4" fillId="0" borderId="2" xfId="0" applyFont="1" applyFill="1" applyBorder="1" applyProtection="1">
      <protection locked="0"/>
    </xf>
    <xf numFmtId="0" fontId="2" fillId="0" borderId="2" xfId="0" applyFont="1" applyFill="1" applyBorder="1" applyProtection="1">
      <protection locked="0"/>
    </xf>
    <xf numFmtId="0" fontId="2" fillId="0" borderId="2" xfId="0" applyFont="1" applyFill="1" applyBorder="1" applyAlignment="1" applyProtection="1">
      <protection locked="0"/>
    </xf>
    <xf numFmtId="0" fontId="2" fillId="0" borderId="3" xfId="0" applyFont="1" applyFill="1" applyBorder="1" applyProtection="1">
      <protection locked="0"/>
    </xf>
    <xf numFmtId="0" fontId="2" fillId="0" borderId="0" xfId="0" applyFont="1" applyFill="1"/>
    <xf numFmtId="0" fontId="2" fillId="0" borderId="0" xfId="0" applyFont="1" applyBorder="1" applyAlignment="1">
      <alignment horizontal="justify" wrapText="1"/>
    </xf>
    <xf numFmtId="0" fontId="2" fillId="0" borderId="5" xfId="0" applyFont="1" applyBorder="1" applyAlignment="1">
      <alignment horizontal="justify" wrapText="1"/>
    </xf>
    <xf numFmtId="0" fontId="2" fillId="0" borderId="2" xfId="0" applyFont="1" applyFill="1" applyBorder="1" applyAlignment="1" applyProtection="1">
      <alignment vertical="center"/>
      <protection locked="0"/>
    </xf>
    <xf numFmtId="0" fontId="21" fillId="0" borderId="0" xfId="0" applyFont="1" applyBorder="1" applyAlignment="1">
      <alignment horizontal="right"/>
    </xf>
    <xf numFmtId="0" fontId="7" fillId="0" borderId="0" xfId="0" applyFont="1" applyFill="1" applyBorder="1" applyAlignment="1">
      <alignment horizontal="justify" wrapText="1"/>
    </xf>
    <xf numFmtId="0" fontId="0" fillId="0" borderId="4" xfId="0" applyBorder="1"/>
    <xf numFmtId="0" fontId="0" fillId="0" borderId="5" xfId="0" applyBorder="1"/>
    <xf numFmtId="0" fontId="0" fillId="0" borderId="6" xfId="0" applyBorder="1"/>
    <xf numFmtId="0" fontId="0" fillId="0" borderId="8" xfId="0" applyBorder="1"/>
    <xf numFmtId="0" fontId="4" fillId="0" borderId="0" xfId="0" applyFont="1"/>
    <xf numFmtId="0" fontId="6" fillId="0" borderId="0" xfId="0" applyFont="1" applyBorder="1" applyAlignment="1">
      <alignment vertical="top" wrapText="1"/>
    </xf>
    <xf numFmtId="0" fontId="6" fillId="0" borderId="0" xfId="0" applyFont="1" applyAlignment="1">
      <alignment horizontal="left" wrapText="1"/>
    </xf>
    <xf numFmtId="0" fontId="0" fillId="0" borderId="0" xfId="0"/>
    <xf numFmtId="0" fontId="2" fillId="0" borderId="0" xfId="0" applyFont="1" applyFill="1" applyBorder="1" applyAlignment="1">
      <alignment horizontal="left" vertical="top" wrapText="1"/>
    </xf>
    <xf numFmtId="164" fontId="20" fillId="0" borderId="0" xfId="0" applyNumberFormat="1" applyFont="1" applyAlignment="1">
      <alignment horizontal="left"/>
    </xf>
    <xf numFmtId="0" fontId="19" fillId="2" borderId="12" xfId="0" applyFont="1" applyFill="1" applyBorder="1" applyAlignment="1">
      <alignment horizontal="center"/>
    </xf>
    <xf numFmtId="0" fontId="4" fillId="2" borderId="12" xfId="0" applyFont="1" applyFill="1" applyBorder="1" applyAlignment="1">
      <alignment horizontal="center"/>
    </xf>
    <xf numFmtId="0" fontId="4" fillId="2" borderId="12" xfId="0" applyFont="1" applyFill="1" applyBorder="1" applyAlignment="1">
      <alignment horizontal="center" wrapText="1"/>
    </xf>
    <xf numFmtId="0" fontId="2" fillId="0" borderId="12" xfId="0" applyFont="1" applyBorder="1"/>
    <xf numFmtId="0" fontId="2" fillId="0" borderId="12" xfId="0" applyFont="1" applyBorder="1" applyAlignment="1">
      <alignment horizontal="center"/>
    </xf>
    <xf numFmtId="0" fontId="7" fillId="0" borderId="0" xfId="0" applyFont="1" applyFill="1" applyBorder="1" applyAlignment="1">
      <alignment wrapText="1"/>
    </xf>
    <xf numFmtId="0" fontId="24" fillId="0" borderId="0" xfId="0" applyFont="1"/>
    <xf numFmtId="166" fontId="12" fillId="2" borderId="21" xfId="0" applyNumberFormat="1" applyFont="1" applyFill="1" applyBorder="1" applyAlignment="1">
      <alignment horizontal="right"/>
    </xf>
    <xf numFmtId="166" fontId="12" fillId="2" borderId="21" xfId="0" applyNumberFormat="1" applyFont="1" applyFill="1" applyBorder="1"/>
    <xf numFmtId="166" fontId="12" fillId="2" borderId="0" xfId="0" applyNumberFormat="1" applyFont="1" applyFill="1" applyBorder="1"/>
    <xf numFmtId="0" fontId="24" fillId="0" borderId="0" xfId="0" applyFont="1" applyBorder="1"/>
    <xf numFmtId="0" fontId="25" fillId="0" borderId="0" xfId="0" applyNumberFormat="1" applyFont="1" applyFill="1" applyBorder="1" applyAlignment="1"/>
    <xf numFmtId="0" fontId="2" fillId="0" borderId="5" xfId="0" applyFont="1" applyBorder="1"/>
    <xf numFmtId="0" fontId="2" fillId="0" borderId="4" xfId="0" applyFont="1" applyBorder="1"/>
    <xf numFmtId="0" fontId="2" fillId="0" borderId="4" xfId="0" applyFont="1" applyBorder="1" applyAlignment="1">
      <alignment horizontal="center" vertical="top"/>
    </xf>
    <xf numFmtId="0" fontId="2" fillId="0" borderId="0" xfId="0" applyFont="1" applyBorder="1" applyAlignment="1">
      <alignment horizontal="left" vertical="top" wrapText="1"/>
    </xf>
    <xf numFmtId="0" fontId="2" fillId="0" borderId="6" xfId="0" applyFont="1" applyBorder="1" applyAlignment="1">
      <alignment horizontal="center" vertical="top" wrapText="1"/>
    </xf>
    <xf numFmtId="0" fontId="2" fillId="0" borderId="7" xfId="0" applyFont="1" applyBorder="1" applyAlignment="1">
      <alignment horizontal="left" vertical="top" wrapText="1"/>
    </xf>
    <xf numFmtId="0" fontId="2" fillId="0" borderId="8" xfId="0" applyFont="1" applyBorder="1"/>
    <xf numFmtId="0" fontId="2" fillId="2" borderId="3" xfId="0" applyFont="1" applyFill="1" applyBorder="1"/>
    <xf numFmtId="0" fontId="2" fillId="0" borderId="0" xfId="0" applyFont="1" applyAlignment="1">
      <alignment vertical="center"/>
    </xf>
    <xf numFmtId="0" fontId="0" fillId="0" borderId="0" xfId="0" applyBorder="1" applyAlignment="1">
      <alignment wrapText="1"/>
    </xf>
    <xf numFmtId="0" fontId="0" fillId="0" borderId="7" xfId="0" applyBorder="1"/>
    <xf numFmtId="0" fontId="6" fillId="2" borderId="3" xfId="0" applyFont="1" applyFill="1" applyBorder="1"/>
    <xf numFmtId="0" fontId="0" fillId="2" borderId="6" xfId="0" applyFill="1" applyBorder="1"/>
    <xf numFmtId="0" fontId="0" fillId="2" borderId="7" xfId="0" applyFill="1" applyBorder="1"/>
    <xf numFmtId="0" fontId="0" fillId="2" borderId="8" xfId="0" applyFill="1" applyBorder="1"/>
    <xf numFmtId="0" fontId="7" fillId="2" borderId="9" xfId="0" applyFont="1" applyFill="1" applyBorder="1" applyAlignment="1">
      <alignment horizontal="justify" wrapText="1"/>
    </xf>
    <xf numFmtId="0" fontId="7" fillId="2" borderId="10" xfId="0" applyFont="1" applyFill="1" applyBorder="1" applyAlignment="1">
      <alignment horizontal="justify" wrapText="1"/>
    </xf>
    <xf numFmtId="0" fontId="6" fillId="0" borderId="0" xfId="0" applyFont="1" applyBorder="1" applyAlignment="1">
      <alignment vertical="top" wrapText="1"/>
    </xf>
    <xf numFmtId="0" fontId="6" fillId="0" borderId="7" xfId="0" applyFont="1" applyBorder="1" applyAlignment="1">
      <alignment vertical="top" wrapText="1"/>
    </xf>
    <xf numFmtId="0" fontId="7" fillId="2" borderId="9" xfId="0" applyFont="1" applyFill="1" applyBorder="1" applyAlignment="1">
      <alignment horizontal="justify" vertical="top" wrapText="1"/>
    </xf>
    <xf numFmtId="0" fontId="7" fillId="2" borderId="10" xfId="0" applyFont="1" applyFill="1" applyBorder="1" applyAlignment="1">
      <alignment horizontal="justify" vertical="top" wrapText="1"/>
    </xf>
    <xf numFmtId="0" fontId="2" fillId="0" borderId="0" xfId="0" applyFont="1" applyAlignment="1">
      <alignment horizontal="left" vertical="top"/>
    </xf>
    <xf numFmtId="0" fontId="7" fillId="2" borderId="11" xfId="0" applyFont="1" applyFill="1" applyBorder="1" applyAlignment="1">
      <alignment horizontal="justify" wrapText="1"/>
    </xf>
    <xf numFmtId="0" fontId="3" fillId="0" borderId="0" xfId="0" applyFont="1"/>
    <xf numFmtId="0" fontId="17" fillId="0" borderId="0" xfId="0" applyFont="1" applyFill="1" applyBorder="1" applyAlignment="1">
      <alignment wrapText="1"/>
    </xf>
    <xf numFmtId="0" fontId="6" fillId="0" borderId="2" xfId="0" applyFont="1" applyBorder="1" applyAlignment="1">
      <alignment vertical="top" wrapText="1"/>
    </xf>
    <xf numFmtId="0" fontId="6" fillId="3" borderId="0" xfId="0" applyFont="1" applyFill="1" applyBorder="1" applyAlignment="1">
      <alignment horizontal="left" vertical="top"/>
    </xf>
    <xf numFmtId="0" fontId="10" fillId="3" borderId="0" xfId="0" applyFont="1" applyFill="1" applyBorder="1" applyAlignment="1">
      <alignment vertical="top"/>
    </xf>
    <xf numFmtId="0" fontId="19" fillId="3" borderId="12" xfId="0" applyFont="1" applyFill="1" applyBorder="1" applyAlignment="1">
      <alignment horizontal="center"/>
    </xf>
    <xf numFmtId="0" fontId="2" fillId="3" borderId="12" xfId="0" applyFont="1" applyFill="1" applyBorder="1" applyAlignment="1">
      <alignment horizontal="center"/>
    </xf>
    <xf numFmtId="0" fontId="19" fillId="0" borderId="0" xfId="0" applyFont="1" applyFill="1"/>
    <xf numFmtId="0" fontId="19" fillId="0" borderId="0" xfId="0" applyFont="1" applyFill="1" applyAlignment="1">
      <alignment horizontal="center"/>
    </xf>
    <xf numFmtId="0" fontId="2" fillId="0" borderId="0" xfId="0" applyFont="1" applyFill="1" applyAlignment="1">
      <alignment horizontal="left" vertical="top"/>
    </xf>
    <xf numFmtId="0" fontId="6" fillId="3" borderId="10" xfId="0" applyFont="1" applyFill="1" applyBorder="1" applyAlignment="1">
      <alignment horizontal="center" vertical="top"/>
    </xf>
    <xf numFmtId="0" fontId="0" fillId="3" borderId="5" xfId="0" applyFill="1" applyBorder="1" applyAlignment="1">
      <alignment vertical="top"/>
    </xf>
    <xf numFmtId="0" fontId="19" fillId="0" borderId="0" xfId="0" applyFont="1" applyBorder="1"/>
    <xf numFmtId="0" fontId="2" fillId="0" borderId="6" xfId="0" applyFont="1" applyBorder="1"/>
    <xf numFmtId="0" fontId="2" fillId="3" borderId="7" xfId="0" applyFont="1" applyFill="1" applyBorder="1"/>
    <xf numFmtId="0" fontId="2" fillId="3" borderId="8" xfId="0" applyFont="1" applyFill="1" applyBorder="1"/>
    <xf numFmtId="0" fontId="2" fillId="3" borderId="6" xfId="0" applyFont="1" applyFill="1" applyBorder="1"/>
    <xf numFmtId="0" fontId="2" fillId="0" borderId="0" xfId="0" applyFont="1" applyFill="1" applyBorder="1"/>
    <xf numFmtId="0" fontId="2" fillId="0" borderId="9" xfId="0" applyFont="1" applyBorder="1"/>
    <xf numFmtId="0" fontId="2" fillId="3" borderId="9" xfId="0" applyFont="1" applyFill="1" applyBorder="1"/>
    <xf numFmtId="0" fontId="2" fillId="3" borderId="10" xfId="0" applyFont="1" applyFill="1" applyBorder="1"/>
    <xf numFmtId="0" fontId="2" fillId="3" borderId="11" xfId="0" applyFont="1" applyFill="1" applyBorder="1"/>
    <xf numFmtId="0" fontId="6" fillId="3" borderId="5" xfId="0" applyFont="1" applyFill="1" applyBorder="1" applyAlignment="1">
      <alignment vertical="top" wrapText="1"/>
    </xf>
    <xf numFmtId="0" fontId="6" fillId="3" borderId="5" xfId="0" applyFont="1" applyFill="1" applyBorder="1" applyAlignment="1">
      <alignment horizontal="left" vertical="top"/>
    </xf>
    <xf numFmtId="0" fontId="6" fillId="0" borderId="9" xfId="0" applyFont="1" applyBorder="1" applyAlignment="1">
      <alignment vertical="top" wrapText="1"/>
    </xf>
    <xf numFmtId="0" fontId="6" fillId="3" borderId="3" xfId="0" applyFont="1" applyFill="1" applyBorder="1" applyAlignment="1">
      <alignment vertical="top" wrapText="1"/>
    </xf>
    <xf numFmtId="0" fontId="12" fillId="3" borderId="21" xfId="0" applyNumberFormat="1" applyFont="1" applyFill="1" applyBorder="1" applyAlignment="1" applyProtection="1">
      <alignment horizontal="center"/>
      <protection locked="0"/>
    </xf>
    <xf numFmtId="164" fontId="12" fillId="2" borderId="21" xfId="0" applyNumberFormat="1" applyFont="1" applyFill="1" applyBorder="1" applyAlignment="1">
      <alignment horizontal="center"/>
    </xf>
    <xf numFmtId="2" fontId="12" fillId="2" borderId="21" xfId="0" applyNumberFormat="1" applyFont="1" applyFill="1" applyBorder="1" applyAlignment="1">
      <alignment horizontal="center"/>
    </xf>
    <xf numFmtId="0" fontId="6" fillId="0" borderId="1" xfId="0" applyFont="1" applyBorder="1" applyAlignment="1">
      <alignment vertical="top"/>
    </xf>
    <xf numFmtId="0" fontId="6" fillId="0" borderId="0" xfId="0" applyFont="1" applyFill="1" applyBorder="1" applyAlignment="1">
      <alignment horizontal="justify" wrapText="1"/>
    </xf>
    <xf numFmtId="0" fontId="6" fillId="0" borderId="4" xfId="0" applyFont="1" applyBorder="1" applyAlignment="1">
      <alignment vertical="top"/>
    </xf>
    <xf numFmtId="0" fontId="6" fillId="0" borderId="6" xfId="0" applyFont="1" applyBorder="1" applyAlignment="1">
      <alignment vertical="top"/>
    </xf>
    <xf numFmtId="0" fontId="6" fillId="0" borderId="4" xfId="0" applyFont="1" applyBorder="1" applyAlignment="1">
      <alignment vertical="top" wrapText="1"/>
    </xf>
    <xf numFmtId="0" fontId="6" fillId="0" borderId="6" xfId="0" applyFont="1" applyBorder="1" applyAlignment="1">
      <alignment vertical="top" wrapText="1"/>
    </xf>
    <xf numFmtId="0" fontId="6" fillId="0" borderId="1" xfId="0" applyFont="1" applyBorder="1" applyAlignment="1">
      <alignment vertical="top" wrapText="1"/>
    </xf>
    <xf numFmtId="0" fontId="12" fillId="3" borderId="21" xfId="0" applyNumberFormat="1" applyFont="1" applyFill="1" applyBorder="1" applyAlignment="1" applyProtection="1">
      <alignment horizontal="right"/>
      <protection locked="0"/>
    </xf>
    <xf numFmtId="0" fontId="0" fillId="0" borderId="0" xfId="0" applyProtection="1">
      <protection locked="0"/>
    </xf>
    <xf numFmtId="0" fontId="3" fillId="0" borderId="0" xfId="0" applyFont="1"/>
    <xf numFmtId="0" fontId="1" fillId="2" borderId="1" xfId="0" applyFont="1" applyFill="1" applyBorder="1" applyAlignment="1">
      <alignment horizontal="center"/>
    </xf>
    <xf numFmtId="0" fontId="1" fillId="2" borderId="2" xfId="0" applyFont="1" applyFill="1" applyBorder="1" applyAlignment="1">
      <alignment horizontal="center"/>
    </xf>
    <xf numFmtId="0" fontId="3" fillId="0" borderId="0" xfId="0" applyFont="1"/>
    <xf numFmtId="0" fontId="0" fillId="0" borderId="5" xfId="0" applyBorder="1" applyAlignment="1">
      <alignment vertical="top"/>
    </xf>
    <xf numFmtId="0" fontId="0" fillId="0" borderId="5" xfId="0" applyBorder="1" applyAlignment="1">
      <alignment vertical="center" wrapText="1"/>
    </xf>
    <xf numFmtId="0" fontId="28" fillId="0" borderId="0" xfId="0" applyFont="1" applyFill="1" applyBorder="1"/>
    <xf numFmtId="0" fontId="2" fillId="0" borderId="4" xfId="0" applyFont="1" applyBorder="1" applyAlignment="1">
      <alignment horizontal="center" vertical="top" wrapText="1"/>
    </xf>
    <xf numFmtId="0" fontId="2" fillId="0" borderId="0" xfId="0" applyFont="1" applyBorder="1" applyAlignment="1">
      <alignment vertical="top" wrapText="1"/>
    </xf>
    <xf numFmtId="0" fontId="10" fillId="3" borderId="0" xfId="0" applyFont="1" applyFill="1" applyBorder="1" applyAlignment="1">
      <alignment horizontal="center" vertical="top"/>
    </xf>
    <xf numFmtId="0" fontId="10" fillId="3" borderId="10" xfId="0" applyFont="1" applyFill="1" applyBorder="1" applyAlignment="1">
      <alignment horizontal="center" vertical="top"/>
    </xf>
    <xf numFmtId="0" fontId="6" fillId="3" borderId="11" xfId="0" applyFont="1" applyFill="1" applyBorder="1" applyAlignment="1">
      <alignment horizontal="center" vertical="top"/>
    </xf>
    <xf numFmtId="0" fontId="6" fillId="3" borderId="10" xfId="0" applyFont="1" applyFill="1" applyBorder="1" applyAlignment="1">
      <alignment horizontal="center" vertical="top" wrapText="1"/>
    </xf>
    <xf numFmtId="0" fontId="6" fillId="3" borderId="5" xfId="0" applyFont="1" applyFill="1" applyBorder="1" applyAlignment="1">
      <alignment horizontal="center" vertical="top" wrapText="1"/>
    </xf>
    <xf numFmtId="0" fontId="12" fillId="2" borderId="21" xfId="0" applyNumberFormat="1" applyFont="1" applyFill="1" applyBorder="1" applyAlignment="1" applyProtection="1">
      <alignment horizontal="center"/>
      <protection locked="0"/>
    </xf>
    <xf numFmtId="0" fontId="11" fillId="0" borderId="0" xfId="0" applyNumberFormat="1" applyFont="1" applyFill="1" applyBorder="1" applyAlignment="1"/>
    <xf numFmtId="0" fontId="6" fillId="0" borderId="0" xfId="0" applyFont="1" applyBorder="1" applyAlignment="1">
      <alignment vertical="top" wrapText="1"/>
    </xf>
    <xf numFmtId="0" fontId="6" fillId="3" borderId="10" xfId="0" applyFont="1" applyFill="1" applyBorder="1" applyAlignment="1">
      <alignment horizontal="center" vertical="top"/>
    </xf>
    <xf numFmtId="0" fontId="5"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3" fillId="0" borderId="0" xfId="0" applyNumberFormat="1" applyFont="1" applyFill="1" applyBorder="1" applyAlignment="1">
      <alignment wrapText="1"/>
    </xf>
    <xf numFmtId="0" fontId="11" fillId="0" borderId="0" xfId="0" applyNumberFormat="1" applyFont="1" applyFill="1" applyBorder="1" applyAlignment="1">
      <alignment horizontal="center"/>
    </xf>
    <xf numFmtId="0" fontId="20" fillId="0" borderId="0" xfId="0" applyFont="1" applyAlignment="1">
      <alignment horizontal="left"/>
    </xf>
    <xf numFmtId="0" fontId="11" fillId="0" borderId="0" xfId="0" applyFont="1" applyFill="1" applyBorder="1" applyAlignment="1">
      <alignment horizontal="center" wrapText="1"/>
    </xf>
    <xf numFmtId="0" fontId="11" fillId="0" borderId="20" xfId="0" applyFont="1" applyFill="1" applyBorder="1" applyAlignment="1">
      <alignment horizontal="center"/>
    </xf>
    <xf numFmtId="0" fontId="0" fillId="0" borderId="19" xfId="0" applyFont="1" applyFill="1" applyBorder="1"/>
    <xf numFmtId="0" fontId="11" fillId="0" borderId="15" xfId="0" applyFont="1" applyFill="1" applyBorder="1" applyAlignment="1">
      <alignment horizontal="center" wrapText="1"/>
    </xf>
    <xf numFmtId="0" fontId="11" fillId="0" borderId="20" xfId="0" applyFont="1" applyFill="1" applyBorder="1" applyAlignment="1">
      <alignment horizontal="center" wrapText="1"/>
    </xf>
    <xf numFmtId="4" fontId="15" fillId="3" borderId="21" xfId="0" applyNumberFormat="1" applyFont="1" applyFill="1" applyBorder="1" applyAlignment="1">
      <alignment horizontal="center"/>
    </xf>
    <xf numFmtId="0" fontId="26" fillId="0" borderId="21" xfId="0" applyFont="1" applyFill="1" applyBorder="1"/>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6" fillId="0" borderId="4" xfId="0" applyFont="1" applyBorder="1" applyAlignment="1">
      <alignment vertical="top" wrapText="1"/>
    </xf>
    <xf numFmtId="0" fontId="2" fillId="0" borderId="0" xfId="0" applyFont="1" applyAlignment="1">
      <alignment wrapText="1"/>
    </xf>
    <xf numFmtId="0" fontId="11" fillId="0" borderId="0" xfId="0" applyNumberFormat="1" applyFont="1" applyFill="1" applyBorder="1" applyAlignment="1">
      <alignment horizontal="center"/>
    </xf>
    <xf numFmtId="0" fontId="10" fillId="3" borderId="2" xfId="0" applyFont="1" applyFill="1" applyBorder="1" applyAlignment="1">
      <alignment horizontal="center" vertical="top"/>
    </xf>
    <xf numFmtId="0" fontId="6" fillId="0" borderId="3" xfId="0" applyFont="1" applyBorder="1" applyAlignment="1">
      <alignment vertical="top"/>
    </xf>
    <xf numFmtId="0" fontId="6" fillId="0" borderId="9" xfId="0" applyFont="1" applyFill="1" applyBorder="1" applyAlignment="1">
      <alignment vertical="top" wrapText="1"/>
    </xf>
    <xf numFmtId="165" fontId="15" fillId="3" borderId="21" xfId="0" applyNumberFormat="1" applyFont="1" applyFill="1" applyBorder="1" applyAlignment="1">
      <alignment horizontal="center"/>
    </xf>
    <xf numFmtId="0" fontId="30" fillId="0" borderId="0" xfId="0" applyFont="1" applyFill="1" applyBorder="1"/>
    <xf numFmtId="0" fontId="2" fillId="3" borderId="0" xfId="0" applyFont="1" applyFill="1" applyBorder="1" applyAlignment="1">
      <alignment vertical="top"/>
    </xf>
    <xf numFmtId="0" fontId="2" fillId="3" borderId="7" xfId="0" applyFont="1" applyFill="1" applyBorder="1" applyAlignment="1">
      <alignment vertical="top"/>
    </xf>
    <xf numFmtId="0" fontId="2" fillId="3" borderId="0" xfId="0" applyFont="1" applyFill="1" applyBorder="1"/>
    <xf numFmtId="1" fontId="19" fillId="2" borderId="12" xfId="0" applyNumberFormat="1" applyFont="1" applyFill="1" applyBorder="1" applyAlignment="1">
      <alignment horizontal="center"/>
    </xf>
    <xf numFmtId="0" fontId="2" fillId="3" borderId="8" xfId="0" applyFont="1" applyFill="1" applyBorder="1" applyAlignment="1">
      <alignment vertical="top"/>
    </xf>
    <xf numFmtId="0" fontId="19" fillId="0" borderId="4" xfId="0" applyFont="1" applyBorder="1"/>
    <xf numFmtId="0" fontId="19" fillId="0" borderId="4" xfId="0" applyFont="1" applyBorder="1" applyAlignment="1">
      <alignment horizontal="center" vertical="top" wrapText="1"/>
    </xf>
    <xf numFmtId="0" fontId="19" fillId="0" borderId="0" xfId="0" applyFont="1" applyBorder="1" applyAlignment="1">
      <alignment vertical="top" wrapText="1"/>
    </xf>
    <xf numFmtId="0" fontId="19" fillId="0" borderId="4" xfId="0" quotePrefix="1" applyFont="1" applyBorder="1" applyAlignment="1">
      <alignment horizontal="center" vertical="top" wrapText="1"/>
    </xf>
    <xf numFmtId="0" fontId="19" fillId="0" borderId="0" xfId="0" applyFont="1" applyBorder="1" applyAlignment="1">
      <alignment wrapText="1"/>
    </xf>
    <xf numFmtId="0" fontId="2" fillId="3" borderId="0" xfId="0" applyFont="1" applyFill="1" applyBorder="1" applyAlignment="1">
      <alignment horizontal="left" vertical="top"/>
    </xf>
    <xf numFmtId="0" fontId="2" fillId="3" borderId="8" xfId="0" applyFont="1" applyFill="1" applyBorder="1" applyAlignment="1">
      <alignment horizontal="left" vertical="top" wrapText="1"/>
    </xf>
    <xf numFmtId="14" fontId="2" fillId="3" borderId="0" xfId="0" applyNumberFormat="1" applyFont="1" applyFill="1" applyBorder="1" applyAlignment="1">
      <alignment horizontal="left" vertical="top"/>
    </xf>
    <xf numFmtId="0" fontId="0" fillId="0" borderId="0" xfId="0" applyBorder="1" applyAlignment="1">
      <alignment horizontal="center" vertical="top" wrapText="1"/>
    </xf>
    <xf numFmtId="0" fontId="18" fillId="0" borderId="0" xfId="0" applyFont="1" applyBorder="1" applyAlignment="1">
      <alignment horizontal="right"/>
    </xf>
    <xf numFmtId="0" fontId="2" fillId="3" borderId="8" xfId="0" applyFont="1" applyFill="1" applyBorder="1" applyAlignment="1">
      <alignment horizontal="left" vertical="top"/>
    </xf>
    <xf numFmtId="14" fontId="2" fillId="3" borderId="5" xfId="0" applyNumberFormat="1" applyFont="1" applyFill="1" applyBorder="1" applyAlignment="1">
      <alignment horizontal="left" vertical="top"/>
    </xf>
    <xf numFmtId="0" fontId="11" fillId="0" borderId="0" xfId="0" applyFont="1" applyFill="1" applyBorder="1"/>
    <xf numFmtId="0" fontId="11" fillId="0" borderId="0" xfId="0" applyFont="1" applyFill="1" applyBorder="1" applyAlignment="1"/>
    <xf numFmtId="0" fontId="7" fillId="0" borderId="25" xfId="0" applyFont="1" applyFill="1" applyBorder="1" applyAlignment="1">
      <alignment horizontal="center"/>
    </xf>
    <xf numFmtId="0" fontId="7" fillId="0" borderId="24" xfId="0" applyFont="1" applyFill="1" applyBorder="1" applyAlignment="1">
      <alignment horizontal="center" wrapText="1"/>
    </xf>
    <xf numFmtId="0" fontId="6" fillId="0" borderId="26" xfId="0" applyNumberFormat="1" applyFont="1" applyFill="1" applyBorder="1" applyAlignment="1"/>
    <xf numFmtId="0" fontId="6" fillId="0" borderId="27" xfId="0" applyNumberFormat="1" applyFont="1" applyFill="1" applyBorder="1" applyAlignment="1"/>
    <xf numFmtId="0" fontId="12" fillId="0" borderId="28" xfId="0" applyNumberFormat="1" applyFont="1" applyFill="1" applyBorder="1" applyAlignment="1"/>
    <xf numFmtId="2" fontId="6" fillId="2" borderId="26" xfId="0" applyNumberFormat="1" applyFont="1" applyFill="1" applyBorder="1" applyAlignment="1">
      <alignment horizontal="center"/>
    </xf>
    <xf numFmtId="164" fontId="6" fillId="2" borderId="27" xfId="0" applyNumberFormat="1" applyFont="1" applyFill="1" applyBorder="1" applyAlignment="1">
      <alignment horizontal="center"/>
    </xf>
    <xf numFmtId="2" fontId="6" fillId="2" borderId="27" xfId="0" applyNumberFormat="1" applyFont="1" applyFill="1" applyBorder="1" applyAlignment="1">
      <alignment horizontal="center"/>
    </xf>
    <xf numFmtId="1" fontId="6" fillId="2" borderId="27" xfId="0" applyNumberFormat="1" applyFont="1" applyFill="1" applyBorder="1" applyAlignment="1">
      <alignment horizontal="center"/>
    </xf>
    <xf numFmtId="164" fontId="12" fillId="2" borderId="28" xfId="0" applyNumberFormat="1" applyFont="1" applyFill="1" applyBorder="1" applyAlignment="1">
      <alignment horizontal="center"/>
    </xf>
    <xf numFmtId="0" fontId="6" fillId="3" borderId="26" xfId="0" applyFont="1" applyFill="1" applyBorder="1" applyAlignment="1">
      <alignment horizontal="left"/>
    </xf>
    <xf numFmtId="0" fontId="6" fillId="3" borderId="27" xfId="0" applyFont="1" applyFill="1" applyBorder="1" applyAlignment="1">
      <alignment horizontal="left"/>
    </xf>
    <xf numFmtId="0" fontId="12" fillId="3" borderId="28" xfId="0" applyFont="1" applyFill="1" applyBorder="1" applyAlignment="1">
      <alignment horizontal="left"/>
    </xf>
    <xf numFmtId="0" fontId="6" fillId="3" borderId="26" xfId="0" applyFont="1" applyFill="1" applyBorder="1" applyAlignment="1">
      <alignment horizontal="left" wrapText="1"/>
    </xf>
    <xf numFmtId="0" fontId="6" fillId="3" borderId="27" xfId="0" applyFont="1" applyFill="1" applyBorder="1" applyAlignment="1">
      <alignment horizontal="left" wrapText="1"/>
    </xf>
    <xf numFmtId="0" fontId="12" fillId="3" borderId="28" xfId="0" applyFont="1" applyFill="1" applyBorder="1" applyAlignment="1">
      <alignment horizontal="left" wrapText="1"/>
    </xf>
    <xf numFmtId="0" fontId="19" fillId="3" borderId="12" xfId="0" applyFont="1" applyFill="1" applyBorder="1" applyAlignment="1">
      <alignment vertical="center" wrapText="1"/>
    </xf>
    <xf numFmtId="0" fontId="19" fillId="3" borderId="12" xfId="0" applyFont="1" applyFill="1" applyBorder="1" applyAlignment="1">
      <alignment horizontal="center" vertical="center" wrapText="1"/>
    </xf>
    <xf numFmtId="0" fontId="19" fillId="3" borderId="12" xfId="0" applyFont="1" applyFill="1" applyBorder="1" applyAlignment="1">
      <alignment horizontal="left" vertical="center" wrapText="1"/>
    </xf>
    <xf numFmtId="0" fontId="2" fillId="3" borderId="0" xfId="0" applyFont="1" applyFill="1" applyBorder="1" applyAlignment="1" applyProtection="1">
      <alignment horizontal="justify" wrapText="1"/>
      <protection locked="0"/>
    </xf>
    <xf numFmtId="0" fontId="2" fillId="3" borderId="5" xfId="0" applyFont="1" applyFill="1" applyBorder="1" applyAlignment="1" applyProtection="1">
      <alignment horizontal="justify" wrapText="1"/>
      <protection locked="0"/>
    </xf>
    <xf numFmtId="0" fontId="2" fillId="0" borderId="0" xfId="0" applyFont="1" applyBorder="1" applyAlignment="1">
      <alignment horizontal="justify" vertical="top" wrapText="1"/>
    </xf>
    <xf numFmtId="0" fontId="2" fillId="3" borderId="0" xfId="0" applyFont="1" applyFill="1"/>
    <xf numFmtId="0" fontId="2" fillId="3" borderId="5" xfId="0" applyFont="1" applyFill="1" applyBorder="1"/>
    <xf numFmtId="0" fontId="2" fillId="0" borderId="7" xfId="0" applyFont="1" applyBorder="1" applyAlignment="1">
      <alignment horizontal="justify" vertical="top" wrapText="1"/>
    </xf>
    <xf numFmtId="0" fontId="2" fillId="0" borderId="0" xfId="0" applyFont="1" applyBorder="1" applyAlignment="1" applyProtection="1">
      <alignment horizontal="justify" wrapText="1"/>
      <protection locked="0"/>
    </xf>
    <xf numFmtId="0" fontId="2" fillId="0" borderId="2" xfId="0" applyFont="1" applyBorder="1" applyAlignment="1" applyProtection="1">
      <alignment horizontal="justify"/>
      <protection locked="0"/>
    </xf>
    <xf numFmtId="0" fontId="2" fillId="0" borderId="0" xfId="0" applyFont="1" applyBorder="1" applyAlignment="1" applyProtection="1">
      <alignment horizontal="justify"/>
      <protection locked="0"/>
    </xf>
    <xf numFmtId="0" fontId="2" fillId="3" borderId="0" xfId="0" applyFont="1" applyFill="1" applyAlignment="1">
      <alignment horizontal="left"/>
    </xf>
    <xf numFmtId="0" fontId="2" fillId="3" borderId="5" xfId="0" applyFont="1" applyFill="1" applyBorder="1" applyAlignment="1">
      <alignment horizontal="left"/>
    </xf>
    <xf numFmtId="0" fontId="2" fillId="0" borderId="2" xfId="0" applyFont="1" applyBorder="1" applyAlignment="1" applyProtection="1">
      <alignment horizontal="justify" wrapText="1"/>
      <protection locked="0"/>
    </xf>
    <xf numFmtId="0" fontId="2" fillId="3" borderId="2" xfId="0" applyFont="1" applyFill="1" applyBorder="1" applyAlignment="1" applyProtection="1">
      <alignment horizontal="justify"/>
      <protection locked="0"/>
    </xf>
    <xf numFmtId="0" fontId="2" fillId="3" borderId="3" xfId="0" applyFont="1" applyFill="1" applyBorder="1" applyAlignment="1" applyProtection="1">
      <alignment horizontal="justify"/>
      <protection locked="0"/>
    </xf>
    <xf numFmtId="0" fontId="2" fillId="3" borderId="0" xfId="0" applyFont="1" applyFill="1" applyBorder="1" applyAlignment="1" applyProtection="1">
      <alignment horizontal="justify"/>
      <protection locked="0"/>
    </xf>
    <xf numFmtId="0" fontId="2" fillId="3" borderId="5" xfId="0" applyFont="1" applyFill="1" applyBorder="1" applyAlignment="1" applyProtection="1">
      <alignment horizontal="justify"/>
      <protection locked="0"/>
    </xf>
    <xf numFmtId="0" fontId="2" fillId="3" borderId="2" xfId="0" applyFont="1" applyFill="1" applyBorder="1" applyAlignment="1" applyProtection="1">
      <alignment horizontal="justify" wrapText="1"/>
      <protection locked="0"/>
    </xf>
    <xf numFmtId="0" fontId="2" fillId="3" borderId="3" xfId="0" applyFont="1" applyFill="1" applyBorder="1" applyAlignment="1" applyProtection="1">
      <alignment horizontal="justify" wrapText="1"/>
      <protection locked="0"/>
    </xf>
    <xf numFmtId="0" fontId="17" fillId="2" borderId="1" xfId="0" applyFont="1" applyFill="1" applyBorder="1" applyAlignment="1">
      <alignment horizontal="center"/>
    </xf>
    <xf numFmtId="0" fontId="17" fillId="2" borderId="2" xfId="0" applyFont="1" applyFill="1" applyBorder="1" applyAlignment="1">
      <alignment horizontal="center"/>
    </xf>
    <xf numFmtId="0" fontId="7" fillId="2" borderId="1" xfId="0" applyFont="1" applyFill="1" applyBorder="1" applyAlignment="1">
      <alignment horizontal="justify" wrapText="1"/>
    </xf>
    <xf numFmtId="0" fontId="7" fillId="2" borderId="2" xfId="0" applyFont="1" applyFill="1" applyBorder="1" applyAlignment="1">
      <alignment horizontal="justify" wrapText="1"/>
    </xf>
    <xf numFmtId="0" fontId="6" fillId="3" borderId="9" xfId="0" applyFont="1" applyFill="1" applyBorder="1" applyAlignment="1">
      <alignment vertical="top"/>
    </xf>
    <xf numFmtId="0" fontId="6" fillId="3" borderId="10" xfId="0" applyFont="1" applyFill="1" applyBorder="1" applyAlignment="1">
      <alignment vertical="top"/>
    </xf>
    <xf numFmtId="0" fontId="6" fillId="3" borderId="11" xfId="0" applyFont="1" applyFill="1" applyBorder="1" applyAlignment="1">
      <alignment vertical="top"/>
    </xf>
    <xf numFmtId="0" fontId="17" fillId="0" borderId="0" xfId="0" applyFont="1" applyBorder="1" applyAlignment="1">
      <alignment horizontal="center"/>
    </xf>
    <xf numFmtId="0" fontId="17" fillId="0" borderId="0" xfId="0" applyFont="1" applyBorder="1" applyAlignment="1">
      <alignment horizontal="center" vertical="top"/>
    </xf>
    <xf numFmtId="0" fontId="7" fillId="2" borderId="9" xfId="0" applyFont="1" applyFill="1" applyBorder="1" applyAlignment="1">
      <alignment horizontal="justify" wrapText="1"/>
    </xf>
    <xf numFmtId="0" fontId="7" fillId="2" borderId="10" xfId="0" applyFont="1" applyFill="1" applyBorder="1" applyAlignment="1">
      <alignment horizontal="justify" wrapText="1"/>
    </xf>
    <xf numFmtId="0" fontId="6" fillId="0" borderId="4"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3" borderId="6" xfId="0" applyFont="1"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0" xfId="0" applyFont="1" applyFill="1" applyBorder="1" applyAlignment="1">
      <alignment horizontal="center" vertical="top"/>
    </xf>
    <xf numFmtId="0" fontId="6" fillId="3" borderId="11" xfId="0" applyFont="1" applyFill="1" applyBorder="1" applyAlignment="1">
      <alignment horizontal="center" vertical="top"/>
    </xf>
    <xf numFmtId="0" fontId="19" fillId="3" borderId="9" xfId="0" applyFont="1" applyFill="1" applyBorder="1" applyAlignment="1">
      <alignment vertical="top"/>
    </xf>
    <xf numFmtId="0" fontId="19" fillId="3" borderId="10" xfId="0" applyFont="1" applyFill="1" applyBorder="1" applyAlignment="1">
      <alignment vertical="top"/>
    </xf>
    <xf numFmtId="0" fontId="19" fillId="3" borderId="11" xfId="0" applyFont="1" applyFill="1" applyBorder="1" applyAlignment="1">
      <alignment vertical="top"/>
    </xf>
    <xf numFmtId="0" fontId="1" fillId="0" borderId="0" xfId="0" applyFont="1" applyAlignment="1">
      <alignment horizontal="center"/>
    </xf>
    <xf numFmtId="0" fontId="6" fillId="3" borderId="9" xfId="0" applyFont="1" applyFill="1" applyBorder="1" applyAlignment="1">
      <alignment vertical="top" wrapText="1"/>
    </xf>
    <xf numFmtId="0" fontId="6" fillId="3" borderId="10" xfId="0" applyFont="1" applyFill="1" applyBorder="1" applyAlignment="1">
      <alignment vertical="top" wrapText="1"/>
    </xf>
    <xf numFmtId="0" fontId="6" fillId="3" borderId="11" xfId="0" applyFont="1" applyFill="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19" fillId="3" borderId="9" xfId="0" applyFont="1" applyFill="1" applyBorder="1" applyAlignment="1">
      <alignment vertical="top" wrapText="1"/>
    </xf>
    <xf numFmtId="0" fontId="19" fillId="3" borderId="10" xfId="0" applyFont="1" applyFill="1" applyBorder="1" applyAlignment="1">
      <alignment vertical="top" wrapText="1"/>
    </xf>
    <xf numFmtId="0" fontId="19" fillId="3" borderId="11" xfId="0" applyFont="1" applyFill="1" applyBorder="1" applyAlignment="1">
      <alignment vertical="top" wrapText="1"/>
    </xf>
    <xf numFmtId="0" fontId="19" fillId="0" borderId="0" xfId="0" applyFont="1" applyAlignment="1">
      <alignment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6" fillId="0" borderId="0" xfId="0" applyFont="1" applyAlignment="1">
      <alignment horizontal="left" wrapText="1"/>
    </xf>
    <xf numFmtId="0" fontId="4" fillId="0" borderId="0" xfId="0" applyFont="1" applyAlignment="1">
      <alignment horizontal="center"/>
    </xf>
    <xf numFmtId="0" fontId="2" fillId="0" borderId="0" xfId="0" applyFont="1" applyAlignment="1">
      <alignment wrapText="1"/>
    </xf>
    <xf numFmtId="0" fontId="2" fillId="0" borderId="0" xfId="0" applyFont="1" applyBorder="1" applyAlignment="1">
      <alignment wrapText="1"/>
    </xf>
    <xf numFmtId="0" fontId="2" fillId="3" borderId="9" xfId="0" applyFont="1" applyFill="1" applyBorder="1" applyAlignment="1">
      <alignment vertical="top" wrapText="1"/>
    </xf>
    <xf numFmtId="0" fontId="2" fillId="3" borderId="10" xfId="0" applyFont="1" applyFill="1" applyBorder="1" applyAlignment="1">
      <alignment vertical="top" wrapText="1"/>
    </xf>
    <xf numFmtId="0" fontId="2" fillId="3" borderId="11" xfId="0" applyFont="1" applyFill="1" applyBorder="1" applyAlignment="1">
      <alignment vertical="top" wrapText="1"/>
    </xf>
    <xf numFmtId="0" fontId="3" fillId="0" borderId="0" xfId="0" applyFont="1"/>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2" fillId="0" borderId="4" xfId="0" applyFont="1" applyBorder="1" applyAlignment="1">
      <alignment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1" fillId="0" borderId="0" xfId="0" applyNumberFormat="1" applyFont="1" applyFill="1" applyBorder="1" applyAlignment="1">
      <alignment horizontal="center"/>
    </xf>
    <xf numFmtId="0" fontId="25" fillId="0" borderId="0"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NumberFormat="1" applyFont="1" applyFill="1" applyBorder="1" applyAlignment="1">
      <alignment horizontal="center"/>
    </xf>
    <xf numFmtId="0" fontId="11" fillId="0" borderId="15" xfId="0" applyNumberFormat="1" applyFont="1" applyFill="1" applyBorder="1" applyAlignment="1">
      <alignment horizontal="center"/>
    </xf>
    <xf numFmtId="0" fontId="11" fillId="0" borderId="0" xfId="0" applyNumberFormat="1" applyFont="1" applyFill="1" applyBorder="1" applyAlignment="1">
      <alignment wrapText="1"/>
    </xf>
    <xf numFmtId="0" fontId="12" fillId="3" borderId="0" xfId="0" applyNumberFormat="1" applyFont="1" applyFill="1" applyBorder="1" applyAlignment="1">
      <alignment horizontal="left" vertical="top" wrapText="1"/>
    </xf>
    <xf numFmtId="0" fontId="29" fillId="0" borderId="0" xfId="0" applyNumberFormat="1" applyFont="1" applyFill="1" applyBorder="1" applyAlignment="1">
      <alignment wrapText="1"/>
    </xf>
    <xf numFmtId="0" fontId="12" fillId="0" borderId="0" xfId="0" applyNumberFormat="1" applyFont="1" applyFill="1" applyBorder="1" applyAlignment="1">
      <alignment wrapText="1"/>
    </xf>
    <xf numFmtId="0" fontId="11" fillId="0" borderId="14" xfId="0" applyFont="1" applyFill="1" applyBorder="1" applyAlignment="1">
      <alignment horizontal="center"/>
    </xf>
    <xf numFmtId="0" fontId="0" fillId="0" borderId="0" xfId="0" applyBorder="1" applyAlignment="1">
      <alignment horizontal="center" wrapText="1"/>
    </xf>
    <xf numFmtId="0" fontId="19" fillId="0" borderId="4" xfId="0" applyFont="1" applyBorder="1" applyAlignment="1">
      <alignment wrapText="1"/>
    </xf>
    <xf numFmtId="0" fontId="19" fillId="0" borderId="0" xfId="0" applyFont="1" applyBorder="1" applyAlignment="1">
      <alignment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31" fillId="0" borderId="4" xfId="0" applyFont="1" applyBorder="1" applyAlignment="1">
      <alignment wrapText="1"/>
    </xf>
    <xf numFmtId="0" fontId="31" fillId="0" borderId="0" xfId="0" applyFont="1" applyBorder="1" applyAlignment="1">
      <alignment wrapText="1"/>
    </xf>
    <xf numFmtId="14" fontId="19" fillId="0" borderId="0" xfId="0" quotePrefix="1" applyNumberFormat="1" applyFont="1" applyFill="1" applyAlignment="1">
      <alignment horizontal="right"/>
    </xf>
    <xf numFmtId="0" fontId="32" fillId="0" borderId="0" xfId="0" applyFont="1" applyBorder="1" applyAlignment="1">
      <alignment horizontal="left" wrapText="1"/>
    </xf>
  </cellXfs>
  <cellStyles count="1">
    <cellStyle name="Normal" xfId="0" builtinId="0"/>
  </cellStyles>
  <dxfs count="10">
    <dxf>
      <font>
        <b/>
        <i/>
        <color rgb="FF9C0006"/>
      </font>
      <fill>
        <patternFill>
          <bgColor rgb="FFFFC7CE"/>
        </patternFill>
      </fill>
    </dxf>
    <dxf>
      <font>
        <b/>
        <i/>
        <color rgb="FF9C0006"/>
      </font>
      <fill>
        <patternFill>
          <bgColor rgb="FFFFC7CE"/>
        </patternFill>
      </fill>
    </dxf>
    <dxf>
      <font>
        <b/>
        <i/>
        <color rgb="FF9C0006"/>
      </font>
      <fill>
        <patternFill>
          <bgColor rgb="FFFFC7CE"/>
        </patternFill>
      </fill>
    </dxf>
    <dxf>
      <font>
        <b/>
        <i/>
        <color rgb="FF9C0006"/>
      </font>
      <fill>
        <patternFill>
          <bgColor rgb="FFFFC7CE"/>
        </patternFill>
      </fill>
    </dxf>
    <dxf>
      <font>
        <b/>
        <i/>
        <color rgb="FF9C0006"/>
      </font>
      <fill>
        <patternFill>
          <bgColor rgb="FFFFC7CE"/>
        </patternFill>
      </fill>
    </dxf>
    <dxf>
      <font>
        <b/>
        <i/>
        <color rgb="FF9C0006"/>
      </font>
      <fill>
        <patternFill>
          <bgColor rgb="FFFFC7CE"/>
        </patternFill>
      </fill>
    </dxf>
    <dxf>
      <font>
        <b/>
        <i/>
        <color rgb="FF9C0006"/>
      </font>
      <fill>
        <patternFill>
          <bgColor rgb="FFFFC7CE"/>
        </patternFill>
      </fill>
    </dxf>
    <dxf>
      <font>
        <b/>
        <i/>
        <color rgb="FF9C0006"/>
      </font>
      <fill>
        <patternFill>
          <bgColor rgb="FFFFC7CE"/>
        </patternFill>
      </fill>
    </dxf>
    <dxf>
      <font>
        <b/>
        <i/>
        <color rgb="FF9C0006"/>
      </font>
      <fill>
        <patternFill>
          <bgColor rgb="FFFFC7CE"/>
        </patternFill>
      </fill>
    </dxf>
    <dxf>
      <font>
        <b/>
        <i/>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295275</xdr:colOff>
      <xdr:row>2</xdr:row>
      <xdr:rowOff>0</xdr:rowOff>
    </xdr:from>
    <xdr:to>
      <xdr:col>7</xdr:col>
      <xdr:colOff>205018</xdr:colOff>
      <xdr:row>10</xdr:row>
      <xdr:rowOff>23410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 y="400050"/>
          <a:ext cx="1862368" cy="185221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40"/>
  <sheetViews>
    <sheetView showGridLines="0" showRowColHeaders="0" tabSelected="1" zoomScale="110" zoomScaleNormal="110" workbookViewId="0">
      <selection activeCell="C41" sqref="C41"/>
    </sheetView>
  </sheetViews>
  <sheetFormatPr defaultRowHeight="15.75" x14ac:dyDescent="0.25"/>
  <cols>
    <col min="1" max="1" width="4.28515625" style="284" customWidth="1"/>
    <col min="2" max="2" width="3" style="1" customWidth="1"/>
    <col min="3" max="3" width="4" style="1" customWidth="1"/>
    <col min="4" max="4" width="5.85546875" style="1" customWidth="1"/>
    <col min="5" max="5" width="3.7109375" style="1" customWidth="1"/>
    <col min="6" max="6" width="10.42578125" style="1" customWidth="1"/>
    <col min="7" max="7" width="18.85546875" style="1" customWidth="1"/>
    <col min="8" max="8" width="31.140625" style="1" customWidth="1"/>
    <col min="9" max="9" width="15.7109375" style="12" customWidth="1"/>
    <col min="10" max="10" width="9.140625" style="1" customWidth="1"/>
    <col min="11" max="11" width="12" style="1" customWidth="1"/>
    <col min="12" max="12" width="9.140625" style="1"/>
    <col min="13" max="13" width="9.140625" style="1" customWidth="1"/>
    <col min="14" max="14" width="21.7109375" style="1" customWidth="1"/>
    <col min="15" max="15" width="3.28515625" style="1" customWidth="1"/>
    <col min="16" max="16384" width="9.140625" style="1"/>
  </cols>
  <sheetData>
    <row r="1" spans="1:15" s="284" customFormat="1" x14ac:dyDescent="0.25">
      <c r="I1" s="12"/>
    </row>
    <row r="2" spans="1:15" x14ac:dyDescent="0.25">
      <c r="B2" s="13"/>
      <c r="C2" s="14"/>
      <c r="D2" s="14"/>
      <c r="E2" s="14"/>
      <c r="F2" s="14"/>
      <c r="G2" s="14"/>
      <c r="H2" s="14"/>
      <c r="I2" s="15"/>
      <c r="J2" s="14"/>
      <c r="K2" s="14"/>
      <c r="L2" s="14"/>
      <c r="M2" s="14"/>
      <c r="N2" s="14"/>
      <c r="O2" s="16"/>
    </row>
    <row r="3" spans="1:15" x14ac:dyDescent="0.25">
      <c r="B3" s="17"/>
      <c r="C3" s="18"/>
      <c r="D3" s="18"/>
      <c r="E3" s="18"/>
      <c r="F3" s="18"/>
      <c r="G3" s="18"/>
      <c r="H3" s="18"/>
      <c r="I3" s="19"/>
      <c r="J3" s="18"/>
      <c r="K3" s="18"/>
      <c r="L3" s="18"/>
      <c r="M3" s="18"/>
      <c r="N3" s="18"/>
      <c r="O3" s="20"/>
    </row>
    <row r="4" spans="1:15" x14ac:dyDescent="0.25">
      <c r="B4" s="17"/>
      <c r="C4" s="18"/>
      <c r="D4" s="18"/>
      <c r="E4" s="18"/>
      <c r="F4" s="18"/>
      <c r="G4" s="18"/>
      <c r="H4" s="18"/>
      <c r="I4" s="19"/>
      <c r="J4" s="21"/>
      <c r="K4" s="18"/>
      <c r="L4" s="18"/>
      <c r="M4" s="18"/>
      <c r="N4" s="18"/>
      <c r="O4" s="20"/>
    </row>
    <row r="5" spans="1:15" ht="20.25" x14ac:dyDescent="0.3">
      <c r="B5" s="17"/>
      <c r="C5" s="18"/>
      <c r="D5" s="18"/>
      <c r="E5" s="18"/>
      <c r="F5" s="18"/>
      <c r="G5" s="18"/>
      <c r="H5" s="18"/>
      <c r="I5" s="19"/>
      <c r="J5" s="302" t="s">
        <v>0</v>
      </c>
      <c r="K5" s="302"/>
      <c r="L5" s="302"/>
      <c r="M5" s="302"/>
      <c r="N5" s="302"/>
      <c r="O5" s="20"/>
    </row>
    <row r="6" spans="1:15" ht="20.25" x14ac:dyDescent="0.3">
      <c r="B6" s="17"/>
      <c r="C6" s="18"/>
      <c r="D6" s="18"/>
      <c r="E6" s="18"/>
      <c r="F6" s="18"/>
      <c r="G6" s="18"/>
      <c r="H6" s="18"/>
      <c r="I6" s="19"/>
      <c r="J6" s="302" t="s">
        <v>1</v>
      </c>
      <c r="K6" s="302"/>
      <c r="L6" s="302"/>
      <c r="M6" s="302"/>
      <c r="N6" s="302"/>
      <c r="O6" s="20"/>
    </row>
    <row r="7" spans="1:15" x14ac:dyDescent="0.25">
      <c r="B7" s="17"/>
      <c r="C7" s="18"/>
      <c r="D7" s="18"/>
      <c r="E7" s="18"/>
      <c r="F7" s="18"/>
      <c r="G7" s="18"/>
      <c r="H7" s="18"/>
      <c r="I7" s="19"/>
      <c r="J7" s="22"/>
      <c r="K7" s="18"/>
      <c r="L7" s="18"/>
      <c r="M7" s="18"/>
      <c r="N7" s="18"/>
      <c r="O7" s="20"/>
    </row>
    <row r="8" spans="1:15" ht="18.75" x14ac:dyDescent="0.3">
      <c r="B8" s="17"/>
      <c r="C8" s="18"/>
      <c r="D8" s="18"/>
      <c r="E8" s="18"/>
      <c r="F8" s="18"/>
      <c r="G8" s="18"/>
      <c r="H8" s="18"/>
      <c r="I8" s="19"/>
      <c r="J8" s="303" t="s">
        <v>2</v>
      </c>
      <c r="K8" s="303"/>
      <c r="L8" s="303"/>
      <c r="M8" s="303"/>
      <c r="N8" s="303"/>
      <c r="O8" s="20"/>
    </row>
    <row r="9" spans="1:15" ht="18.75" x14ac:dyDescent="0.3">
      <c r="B9" s="17"/>
      <c r="C9" s="18"/>
      <c r="D9" s="18"/>
      <c r="E9" s="18"/>
      <c r="F9" s="18"/>
      <c r="G9" s="18"/>
      <c r="H9" s="18"/>
      <c r="I9" s="19"/>
      <c r="J9" s="303" t="s">
        <v>3</v>
      </c>
      <c r="K9" s="303"/>
      <c r="L9" s="303"/>
      <c r="M9" s="303"/>
      <c r="N9" s="303"/>
      <c r="O9" s="20"/>
    </row>
    <row r="10" spans="1:15" ht="18.75" x14ac:dyDescent="0.3">
      <c r="B10" s="17"/>
      <c r="C10" s="18"/>
      <c r="D10" s="18"/>
      <c r="E10" s="18"/>
      <c r="F10" s="18"/>
      <c r="G10" s="18"/>
      <c r="H10" s="18"/>
      <c r="I10" s="19"/>
      <c r="J10" s="23"/>
      <c r="K10" s="18"/>
      <c r="L10" s="18"/>
      <c r="M10" s="18"/>
      <c r="N10" s="18"/>
      <c r="O10" s="20"/>
    </row>
    <row r="11" spans="1:15" x14ac:dyDescent="0.25">
      <c r="B11" s="24"/>
      <c r="C11" s="25"/>
      <c r="D11" s="25"/>
      <c r="E11" s="25"/>
      <c r="F11" s="25"/>
      <c r="G11" s="25"/>
      <c r="H11" s="25"/>
      <c r="I11" s="26"/>
      <c r="J11" s="27"/>
      <c r="K11" s="25"/>
      <c r="L11" s="25"/>
      <c r="M11" s="25"/>
      <c r="N11" s="25"/>
      <c r="O11" s="28"/>
    </row>
    <row r="12" spans="1:15" ht="78.75" customHeight="1" x14ac:dyDescent="0.25">
      <c r="B12" s="13"/>
      <c r="C12" s="370" t="s">
        <v>358</v>
      </c>
      <c r="D12" s="370"/>
      <c r="E12" s="370"/>
      <c r="F12" s="370"/>
      <c r="G12" s="370"/>
      <c r="H12" s="370"/>
      <c r="I12" s="370"/>
      <c r="J12" s="370"/>
      <c r="K12" s="370"/>
      <c r="L12" s="370"/>
      <c r="M12" s="370"/>
      <c r="N12" s="370"/>
      <c r="O12" s="16"/>
    </row>
    <row r="13" spans="1:15" ht="123.75" customHeight="1" x14ac:dyDescent="0.25">
      <c r="B13" s="17"/>
      <c r="C13" s="371" t="s">
        <v>346</v>
      </c>
      <c r="D13" s="371"/>
      <c r="E13" s="371"/>
      <c r="F13" s="371"/>
      <c r="G13" s="371"/>
      <c r="H13" s="371"/>
      <c r="I13" s="371"/>
      <c r="J13" s="371"/>
      <c r="K13" s="371"/>
      <c r="L13" s="371"/>
      <c r="M13" s="371"/>
      <c r="N13" s="371"/>
      <c r="O13" s="20"/>
    </row>
    <row r="14" spans="1:15" ht="48.75" customHeight="1" x14ac:dyDescent="0.25">
      <c r="B14" s="17"/>
      <c r="C14" s="371" t="s">
        <v>263</v>
      </c>
      <c r="D14" s="371"/>
      <c r="E14" s="371"/>
      <c r="F14" s="371"/>
      <c r="G14" s="371"/>
      <c r="H14" s="371"/>
      <c r="I14" s="371"/>
      <c r="J14" s="371"/>
      <c r="K14" s="371"/>
      <c r="L14" s="371"/>
      <c r="M14" s="371"/>
      <c r="N14" s="371"/>
      <c r="O14" s="20"/>
    </row>
    <row r="15" spans="1:15" x14ac:dyDescent="0.25">
      <c r="B15" s="24"/>
      <c r="C15" s="25"/>
      <c r="D15" s="25"/>
      <c r="E15" s="25"/>
      <c r="F15" s="25"/>
      <c r="G15" s="25"/>
      <c r="H15" s="25"/>
      <c r="I15" s="26"/>
      <c r="J15" s="25"/>
      <c r="K15" s="25"/>
      <c r="L15" s="25"/>
      <c r="M15" s="25"/>
      <c r="N15" s="25"/>
      <c r="O15" s="28"/>
    </row>
    <row r="16" spans="1:15" s="2" customFormat="1" ht="27.95" customHeight="1" x14ac:dyDescent="0.25">
      <c r="A16" s="114"/>
      <c r="B16" s="29"/>
      <c r="C16" s="30"/>
      <c r="D16" s="30" t="s">
        <v>5</v>
      </c>
      <c r="E16" s="31"/>
      <c r="F16" s="119"/>
      <c r="G16" s="31"/>
      <c r="H16" s="119"/>
      <c r="I16" s="32"/>
      <c r="J16" s="31"/>
      <c r="K16" s="31"/>
      <c r="L16" s="31"/>
      <c r="M16" s="31"/>
      <c r="N16" s="31"/>
      <c r="O16" s="33"/>
    </row>
    <row r="17" spans="1:15" s="2" customFormat="1" ht="23.1" customHeight="1" x14ac:dyDescent="0.25">
      <c r="A17" s="114"/>
      <c r="B17" s="34"/>
      <c r="C17" s="35"/>
      <c r="D17" s="374" t="s">
        <v>4</v>
      </c>
      <c r="E17" s="374"/>
      <c r="F17" s="374"/>
      <c r="G17" s="374"/>
      <c r="H17" s="375"/>
      <c r="I17" s="375"/>
      <c r="J17" s="375"/>
      <c r="K17" s="375"/>
      <c r="L17" s="375"/>
      <c r="M17" s="375"/>
      <c r="N17" s="375"/>
      <c r="O17" s="376"/>
    </row>
    <row r="18" spans="1:15" s="2" customFormat="1" ht="23.1" customHeight="1" x14ac:dyDescent="0.25">
      <c r="A18" s="114"/>
      <c r="B18" s="36"/>
      <c r="C18" s="22"/>
      <c r="D18" s="369" t="s">
        <v>344</v>
      </c>
      <c r="E18" s="369"/>
      <c r="F18" s="369"/>
      <c r="G18" s="369"/>
      <c r="H18" s="377"/>
      <c r="I18" s="377"/>
      <c r="J18" s="377"/>
      <c r="K18" s="377"/>
      <c r="L18" s="377"/>
      <c r="M18" s="377"/>
      <c r="N18" s="377"/>
      <c r="O18" s="378"/>
    </row>
    <row r="19" spans="1:15" s="2" customFormat="1" ht="23.1" customHeight="1" x14ac:dyDescent="0.25">
      <c r="A19" s="114"/>
      <c r="B19" s="36"/>
      <c r="C19" s="22"/>
      <c r="D19" s="369" t="s">
        <v>345</v>
      </c>
      <c r="E19" s="369"/>
      <c r="F19" s="369"/>
      <c r="G19" s="369"/>
      <c r="H19" s="363"/>
      <c r="I19" s="363"/>
      <c r="J19" s="363"/>
      <c r="K19" s="363"/>
      <c r="L19" s="363"/>
      <c r="M19" s="363"/>
      <c r="N19" s="363"/>
      <c r="O19" s="364"/>
    </row>
    <row r="20" spans="1:15" s="2" customFormat="1" x14ac:dyDescent="0.25">
      <c r="A20" s="114"/>
      <c r="B20" s="37"/>
      <c r="C20" s="27"/>
      <c r="D20" s="38"/>
      <c r="E20" s="123"/>
      <c r="F20" s="123"/>
      <c r="G20" s="123"/>
      <c r="H20" s="123"/>
      <c r="I20" s="124"/>
      <c r="J20" s="38"/>
      <c r="K20" s="38"/>
      <c r="L20" s="38"/>
      <c r="M20" s="38"/>
      <c r="N20" s="38"/>
      <c r="O20" s="39"/>
    </row>
    <row r="21" spans="1:15" s="2" customFormat="1" ht="27.95" customHeight="1" x14ac:dyDescent="0.25">
      <c r="A21" s="114"/>
      <c r="B21" s="29"/>
      <c r="C21" s="30"/>
      <c r="D21" s="30" t="s">
        <v>6</v>
      </c>
      <c r="E21" s="31"/>
      <c r="F21" s="119"/>
      <c r="G21" s="31"/>
      <c r="H21" s="119"/>
      <c r="I21" s="32"/>
      <c r="J21" s="31"/>
      <c r="K21" s="31"/>
      <c r="L21" s="31"/>
      <c r="M21" s="31"/>
      <c r="N21" s="31"/>
      <c r="O21" s="33"/>
    </row>
    <row r="22" spans="1:15" s="2" customFormat="1" ht="23.1" customHeight="1" x14ac:dyDescent="0.25">
      <c r="A22" s="114"/>
      <c r="B22" s="34"/>
      <c r="C22" s="35"/>
      <c r="D22" s="374" t="s">
        <v>207</v>
      </c>
      <c r="E22" s="374"/>
      <c r="F22" s="374"/>
      <c r="G22" s="158"/>
      <c r="H22" s="379"/>
      <c r="I22" s="379"/>
      <c r="J22" s="379"/>
      <c r="K22" s="379"/>
      <c r="L22" s="379"/>
      <c r="M22" s="379"/>
      <c r="N22" s="379"/>
      <c r="O22" s="380"/>
    </row>
    <row r="23" spans="1:15" s="2" customFormat="1" ht="23.1" customHeight="1" x14ac:dyDescent="0.25">
      <c r="A23" s="114"/>
      <c r="B23" s="36"/>
      <c r="C23" s="22"/>
      <c r="D23" s="369" t="s">
        <v>208</v>
      </c>
      <c r="E23" s="369"/>
      <c r="F23" s="369"/>
      <c r="G23" s="159"/>
      <c r="H23" s="363"/>
      <c r="I23" s="363"/>
      <c r="J23" s="363"/>
      <c r="K23" s="363"/>
      <c r="L23" s="363"/>
      <c r="M23" s="363"/>
      <c r="N23" s="363"/>
      <c r="O23" s="364"/>
    </row>
    <row r="24" spans="1:15" s="2" customFormat="1" ht="23.1" customHeight="1" x14ac:dyDescent="0.25">
      <c r="A24" s="114"/>
      <c r="B24" s="36"/>
      <c r="C24" s="22"/>
      <c r="D24" s="369" t="s">
        <v>257</v>
      </c>
      <c r="E24" s="369"/>
      <c r="F24" s="369"/>
      <c r="G24" s="159"/>
      <c r="H24" s="363"/>
      <c r="I24" s="363"/>
      <c r="J24" s="363"/>
      <c r="K24" s="363"/>
      <c r="L24" s="363"/>
      <c r="M24" s="363"/>
      <c r="N24" s="363"/>
      <c r="O24" s="364"/>
    </row>
    <row r="25" spans="1:15" s="2" customFormat="1" ht="23.1" customHeight="1" x14ac:dyDescent="0.25">
      <c r="A25" s="114"/>
      <c r="B25" s="36"/>
      <c r="C25" s="22"/>
      <c r="D25" s="369" t="s">
        <v>8</v>
      </c>
      <c r="E25" s="369"/>
      <c r="F25" s="369"/>
      <c r="G25" s="159"/>
      <c r="H25" s="363"/>
      <c r="I25" s="363"/>
      <c r="J25" s="363"/>
      <c r="K25" s="363"/>
      <c r="L25" s="363"/>
      <c r="M25" s="363"/>
      <c r="N25" s="363"/>
      <c r="O25" s="364"/>
    </row>
    <row r="26" spans="1:15" s="2" customFormat="1" ht="22.5" customHeight="1" x14ac:dyDescent="0.25">
      <c r="A26" s="114"/>
      <c r="B26" s="36"/>
      <c r="C26" s="22"/>
      <c r="D26" s="369" t="s">
        <v>258</v>
      </c>
      <c r="E26" s="369"/>
      <c r="F26" s="369"/>
      <c r="G26" s="159"/>
      <c r="H26" s="363"/>
      <c r="I26" s="363"/>
      <c r="J26" s="363"/>
      <c r="K26" s="363"/>
      <c r="L26" s="363"/>
      <c r="M26" s="363"/>
      <c r="N26" s="363"/>
      <c r="O26" s="364"/>
    </row>
    <row r="27" spans="1:15" s="2" customFormat="1" ht="21" customHeight="1" x14ac:dyDescent="0.25">
      <c r="A27" s="114"/>
      <c r="B27" s="36"/>
      <c r="C27" s="22"/>
      <c r="D27" s="22"/>
      <c r="E27" s="22" t="s">
        <v>259</v>
      </c>
      <c r="F27" s="22"/>
      <c r="G27" s="114"/>
      <c r="H27" s="366"/>
      <c r="I27" s="366"/>
      <c r="J27" s="366"/>
      <c r="K27" s="366"/>
      <c r="L27" s="366"/>
      <c r="M27" s="366"/>
      <c r="N27" s="366"/>
      <c r="O27" s="367"/>
    </row>
    <row r="28" spans="1:15" s="2" customFormat="1" x14ac:dyDescent="0.25">
      <c r="A28" s="114"/>
      <c r="B28" s="36"/>
      <c r="C28" s="22"/>
      <c r="D28" s="22"/>
      <c r="E28" s="22" t="s">
        <v>260</v>
      </c>
      <c r="F28" s="22"/>
      <c r="G28" s="114"/>
      <c r="H28" s="366"/>
      <c r="I28" s="366"/>
      <c r="J28" s="366"/>
      <c r="K28" s="366"/>
      <c r="L28" s="366"/>
      <c r="M28" s="366"/>
      <c r="N28" s="366"/>
      <c r="O28" s="367"/>
    </row>
    <row r="29" spans="1:15" s="2" customFormat="1" x14ac:dyDescent="0.25">
      <c r="A29" s="114"/>
      <c r="B29" s="36"/>
      <c r="C29" s="22"/>
      <c r="D29" s="22"/>
      <c r="E29" s="22" t="s">
        <v>261</v>
      </c>
      <c r="F29" s="22"/>
      <c r="G29" s="114"/>
      <c r="H29" s="366"/>
      <c r="I29" s="366"/>
      <c r="J29" s="366"/>
      <c r="K29" s="366"/>
      <c r="L29" s="366"/>
      <c r="M29" s="366"/>
      <c r="N29" s="366"/>
      <c r="O29" s="367"/>
    </row>
    <row r="30" spans="1:15" s="2" customFormat="1" x14ac:dyDescent="0.25">
      <c r="A30" s="114"/>
      <c r="B30" s="36"/>
      <c r="C30" s="22"/>
      <c r="D30" s="22"/>
      <c r="E30" s="22" t="s">
        <v>262</v>
      </c>
      <c r="F30" s="22"/>
      <c r="G30" s="114"/>
      <c r="H30" s="372"/>
      <c r="I30" s="372"/>
      <c r="J30" s="372"/>
      <c r="K30" s="372"/>
      <c r="L30" s="372"/>
      <c r="M30" s="372"/>
      <c r="N30" s="372"/>
      <c r="O30" s="373"/>
    </row>
    <row r="31" spans="1:15" s="151" customFormat="1" x14ac:dyDescent="0.25">
      <c r="B31" s="122"/>
      <c r="C31" s="123"/>
      <c r="D31" s="123"/>
      <c r="E31" s="123"/>
      <c r="F31" s="123"/>
      <c r="G31" s="123"/>
      <c r="H31" s="123"/>
      <c r="I31" s="124"/>
      <c r="J31" s="123"/>
      <c r="K31" s="123"/>
      <c r="L31" s="123"/>
      <c r="M31" s="123"/>
      <c r="N31" s="123"/>
      <c r="O31" s="125"/>
    </row>
    <row r="32" spans="1:15" s="114" customFormat="1" ht="27.95" customHeight="1" x14ac:dyDescent="0.25">
      <c r="B32" s="117"/>
      <c r="C32" s="118"/>
      <c r="D32" s="118" t="s">
        <v>206</v>
      </c>
      <c r="E32" s="119"/>
      <c r="F32" s="119"/>
      <c r="G32" s="119"/>
      <c r="H32" s="119"/>
      <c r="I32" s="120"/>
      <c r="J32" s="119"/>
      <c r="K32" s="119"/>
      <c r="L32" s="119"/>
      <c r="M32" s="119"/>
      <c r="N32" s="119"/>
      <c r="O32" s="121"/>
    </row>
    <row r="33" spans="2:15" s="195" customFormat="1" ht="35.25" customHeight="1" x14ac:dyDescent="0.25">
      <c r="B33" s="190"/>
      <c r="C33" s="191"/>
      <c r="D33" s="198" t="s">
        <v>229</v>
      </c>
      <c r="E33" s="192"/>
      <c r="F33" s="192"/>
      <c r="G33" s="192"/>
      <c r="H33" s="192"/>
      <c r="I33" s="193"/>
      <c r="J33" s="192"/>
      <c r="K33" s="192"/>
      <c r="L33" s="192"/>
      <c r="M33" s="192"/>
      <c r="N33" s="192"/>
      <c r="O33" s="194"/>
    </row>
    <row r="34" spans="2:15" ht="86.25" customHeight="1" x14ac:dyDescent="0.25">
      <c r="B34" s="152"/>
      <c r="C34" s="196"/>
      <c r="D34" s="365" t="s">
        <v>340</v>
      </c>
      <c r="E34" s="365"/>
      <c r="F34" s="365"/>
      <c r="G34" s="365"/>
      <c r="H34" s="365"/>
      <c r="I34" s="365"/>
      <c r="J34" s="365"/>
      <c r="K34" s="365"/>
      <c r="L34" s="365"/>
      <c r="M34" s="365"/>
      <c r="N34" s="365"/>
      <c r="O34" s="197"/>
    </row>
    <row r="35" spans="2:15" ht="29.25" customHeight="1" x14ac:dyDescent="0.25">
      <c r="B35" s="152"/>
      <c r="D35" s="365" t="s">
        <v>207</v>
      </c>
      <c r="E35" s="365"/>
      <c r="F35" s="365"/>
      <c r="G35" s="325"/>
      <c r="H35" s="325"/>
      <c r="I35" s="365" t="s">
        <v>209</v>
      </c>
      <c r="J35" s="365"/>
      <c r="K35" s="335"/>
      <c r="L35" s="327"/>
      <c r="M35" s="327"/>
      <c r="N35" s="154"/>
      <c r="O35" s="153"/>
    </row>
    <row r="36" spans="2:15" ht="31.5" customHeight="1" x14ac:dyDescent="0.25">
      <c r="B36" s="152"/>
      <c r="D36" s="365" t="s">
        <v>208</v>
      </c>
      <c r="E36" s="365"/>
      <c r="F36" s="365"/>
      <c r="G36" s="325"/>
      <c r="H36" s="325"/>
      <c r="I36" s="365" t="s">
        <v>210</v>
      </c>
      <c r="J36" s="365"/>
      <c r="K36" s="337"/>
      <c r="L36" s="327"/>
      <c r="M36" s="327"/>
      <c r="N36" s="154"/>
      <c r="O36" s="153"/>
    </row>
    <row r="37" spans="2:15" ht="29.25" customHeight="1" x14ac:dyDescent="0.25">
      <c r="B37" s="155"/>
      <c r="C37" s="156"/>
      <c r="D37" s="368" t="s">
        <v>211</v>
      </c>
      <c r="E37" s="368"/>
      <c r="F37" s="368"/>
      <c r="G37" s="326"/>
      <c r="H37" s="326"/>
      <c r="I37" s="175"/>
      <c r="J37" s="175"/>
      <c r="K37" s="156"/>
      <c r="L37" s="156"/>
      <c r="M37" s="156"/>
      <c r="N37" s="156"/>
      <c r="O37" s="157"/>
    </row>
    <row r="39" spans="2:15" s="287" customFormat="1" x14ac:dyDescent="0.25">
      <c r="C39" s="181" t="s">
        <v>331</v>
      </c>
      <c r="I39" s="12"/>
    </row>
    <row r="40" spans="2:15" x14ac:dyDescent="0.25">
      <c r="C40" s="181" t="s">
        <v>382</v>
      </c>
      <c r="D40" s="114"/>
      <c r="E40" s="114"/>
      <c r="F40" s="449"/>
    </row>
  </sheetData>
  <mergeCells count="29">
    <mergeCell ref="C12:N12"/>
    <mergeCell ref="C13:N13"/>
    <mergeCell ref="H29:O29"/>
    <mergeCell ref="H30:O30"/>
    <mergeCell ref="D22:F22"/>
    <mergeCell ref="D17:G17"/>
    <mergeCell ref="D18:G18"/>
    <mergeCell ref="D19:G19"/>
    <mergeCell ref="H17:O17"/>
    <mergeCell ref="H18:O18"/>
    <mergeCell ref="H19:O19"/>
    <mergeCell ref="H27:O27"/>
    <mergeCell ref="C14:N14"/>
    <mergeCell ref="H22:O22"/>
    <mergeCell ref="H23:O23"/>
    <mergeCell ref="H24:O24"/>
    <mergeCell ref="D37:F37"/>
    <mergeCell ref="D23:F23"/>
    <mergeCell ref="D24:F24"/>
    <mergeCell ref="D25:F25"/>
    <mergeCell ref="D26:F26"/>
    <mergeCell ref="D36:F36"/>
    <mergeCell ref="H25:O25"/>
    <mergeCell ref="H26:O26"/>
    <mergeCell ref="I35:J35"/>
    <mergeCell ref="I36:J36"/>
    <mergeCell ref="D34:N34"/>
    <mergeCell ref="D35:F35"/>
    <mergeCell ref="H28:O28"/>
  </mergeCells>
  <printOptions horizontalCentered="1"/>
  <pageMargins left="0.25" right="0.25"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5"/>
  <sheetViews>
    <sheetView showGridLines="0" showRowColHeaders="0" zoomScale="120" zoomScaleNormal="120" workbookViewId="0">
      <selection activeCell="D8" sqref="D8"/>
    </sheetView>
  </sheetViews>
  <sheetFormatPr defaultRowHeight="15.75" x14ac:dyDescent="0.25"/>
  <cols>
    <col min="1" max="1" width="4.7109375" style="114" customWidth="1"/>
    <col min="2" max="2" width="17.85546875" style="114" customWidth="1"/>
    <col min="3" max="3" width="100" style="114" customWidth="1"/>
    <col min="4" max="4" width="9.140625" style="114" customWidth="1"/>
    <col min="5" max="16384" width="9.140625" style="114"/>
  </cols>
  <sheetData>
    <row r="2" spans="2:4" ht="18.75" x14ac:dyDescent="0.3">
      <c r="B2" s="285"/>
      <c r="C2" s="286"/>
      <c r="D2" s="230"/>
    </row>
    <row r="3" spans="2:4" s="231" customFormat="1" ht="30.75" customHeight="1" x14ac:dyDescent="0.25">
      <c r="B3" s="429" t="s">
        <v>264</v>
      </c>
      <c r="C3" s="430"/>
      <c r="D3" s="431"/>
    </row>
    <row r="4" spans="2:4" ht="65.25" customHeight="1" x14ac:dyDescent="0.25">
      <c r="B4" s="428" t="s">
        <v>290</v>
      </c>
      <c r="C4" s="420"/>
      <c r="D4" s="223"/>
    </row>
    <row r="5" spans="2:4" ht="83.25" customHeight="1" x14ac:dyDescent="0.25">
      <c r="B5" s="428" t="s">
        <v>297</v>
      </c>
      <c r="C5" s="420"/>
      <c r="D5" s="223"/>
    </row>
    <row r="6" spans="2:4" ht="35.25" customHeight="1" x14ac:dyDescent="0.25">
      <c r="B6" s="224"/>
      <c r="C6" s="151"/>
      <c r="D6" s="223"/>
    </row>
    <row r="7" spans="2:4" ht="46.5" customHeight="1" x14ac:dyDescent="0.25">
      <c r="B7" s="225" t="s">
        <v>248</v>
      </c>
      <c r="C7" s="226" t="s">
        <v>265</v>
      </c>
      <c r="D7" s="223"/>
    </row>
    <row r="8" spans="2:4" ht="52.5" customHeight="1" x14ac:dyDescent="0.25">
      <c r="B8" s="225" t="s">
        <v>249</v>
      </c>
      <c r="C8" s="226" t="s">
        <v>266</v>
      </c>
      <c r="D8" s="223"/>
    </row>
    <row r="9" spans="2:4" ht="71.25" customHeight="1" x14ac:dyDescent="0.25">
      <c r="B9" s="225" t="s">
        <v>250</v>
      </c>
      <c r="C9" s="226" t="s">
        <v>254</v>
      </c>
      <c r="D9" s="223"/>
    </row>
    <row r="10" spans="2:4" ht="93" customHeight="1" x14ac:dyDescent="0.25">
      <c r="B10" s="225" t="s">
        <v>251</v>
      </c>
      <c r="C10" s="226" t="s">
        <v>275</v>
      </c>
      <c r="D10" s="223"/>
    </row>
    <row r="11" spans="2:4" ht="96.75" customHeight="1" x14ac:dyDescent="0.25">
      <c r="B11" s="225" t="s">
        <v>252</v>
      </c>
      <c r="C11" s="226" t="s">
        <v>303</v>
      </c>
      <c r="D11" s="223"/>
    </row>
    <row r="12" spans="2:4" ht="64.5" customHeight="1" x14ac:dyDescent="0.25">
      <c r="B12" s="225" t="s">
        <v>255</v>
      </c>
      <c r="C12" s="209" t="s">
        <v>276</v>
      </c>
      <c r="D12" s="223"/>
    </row>
    <row r="13" spans="2:4" ht="68.25" customHeight="1" x14ac:dyDescent="0.25">
      <c r="B13" s="225" t="s">
        <v>253</v>
      </c>
      <c r="C13" s="226" t="s">
        <v>337</v>
      </c>
      <c r="D13" s="223"/>
    </row>
    <row r="14" spans="2:4" ht="64.5" customHeight="1" x14ac:dyDescent="0.25">
      <c r="B14" s="227" t="s">
        <v>278</v>
      </c>
      <c r="C14" s="228" t="s">
        <v>277</v>
      </c>
      <c r="D14" s="229"/>
    </row>
    <row r="15" spans="2:4" x14ac:dyDescent="0.25">
      <c r="B15" s="205"/>
    </row>
  </sheetData>
  <mergeCells count="3">
    <mergeCell ref="B4:C4"/>
    <mergeCell ref="B5:C5"/>
    <mergeCell ref="B3:D3"/>
  </mergeCells>
  <printOptions horizontalCentered="1"/>
  <pageMargins left="0.7" right="0.7" top="0.75" bottom="0.75" header="0.3" footer="0.3"/>
  <pageSetup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M46"/>
  <sheetViews>
    <sheetView showGridLines="0" showRowColHeaders="0" zoomScaleNormal="100" workbookViewId="0">
      <selection activeCell="L27" sqref="L27"/>
    </sheetView>
  </sheetViews>
  <sheetFormatPr defaultRowHeight="15" x14ac:dyDescent="0.25"/>
  <cols>
    <col min="1" max="1" width="4.85546875" style="208" customWidth="1"/>
    <col min="2" max="2" width="14" style="208" bestFit="1" customWidth="1"/>
    <col min="3" max="3" width="14.5703125" style="208" customWidth="1"/>
    <col min="4" max="4" width="13.85546875" style="208" customWidth="1"/>
    <col min="5" max="5" width="13.42578125" style="208" customWidth="1"/>
    <col min="6" max="6" width="15.7109375" style="208" customWidth="1"/>
    <col min="7" max="7" width="14.5703125" style="208" customWidth="1"/>
    <col min="8" max="8" width="16" style="208" customWidth="1"/>
    <col min="9" max="9" width="15.85546875" style="208" customWidth="1"/>
    <col min="10" max="11" width="15.7109375" style="208" customWidth="1"/>
    <col min="12" max="12" width="12.85546875" style="208" customWidth="1"/>
    <col min="13" max="13" width="12.7109375" style="208" customWidth="1"/>
    <col min="14" max="16384" width="9.140625" style="208"/>
  </cols>
  <sheetData>
    <row r="1" spans="2:13" x14ac:dyDescent="0.25">
      <c r="B1" s="126"/>
      <c r="C1" s="126"/>
      <c r="D1" s="126"/>
      <c r="E1" s="126"/>
      <c r="F1" s="126"/>
      <c r="G1" s="126"/>
      <c r="H1" s="126"/>
      <c r="I1" s="126"/>
      <c r="J1" s="126"/>
      <c r="K1" s="126"/>
      <c r="L1" s="126"/>
      <c r="M1" s="126"/>
    </row>
    <row r="2" spans="2:13" s="126" customFormat="1" ht="15.75" x14ac:dyDescent="0.25">
      <c r="B2" s="432">
        <f>'General Info'!H17</f>
        <v>0</v>
      </c>
      <c r="C2" s="432"/>
      <c r="D2" s="432"/>
      <c r="E2" s="432"/>
      <c r="F2" s="432"/>
      <c r="G2" s="432"/>
      <c r="H2" s="432"/>
      <c r="I2" s="432"/>
      <c r="J2" s="432"/>
      <c r="K2" s="432"/>
      <c r="L2" s="432"/>
      <c r="M2" s="432"/>
    </row>
    <row r="3" spans="2:13" s="126" customFormat="1" ht="15.75" x14ac:dyDescent="0.25">
      <c r="B3" s="432">
        <f>'General Info'!H18</f>
        <v>0</v>
      </c>
      <c r="C3" s="432"/>
      <c r="D3" s="432"/>
      <c r="E3" s="432"/>
      <c r="F3" s="432"/>
      <c r="G3" s="432"/>
      <c r="H3" s="432"/>
      <c r="I3" s="432"/>
      <c r="J3" s="432"/>
      <c r="K3" s="432"/>
      <c r="L3" s="432"/>
      <c r="M3" s="432"/>
    </row>
    <row r="4" spans="2:13" s="126" customFormat="1" ht="15.75" x14ac:dyDescent="0.25">
      <c r="B4" s="305"/>
      <c r="C4" s="305"/>
      <c r="D4" s="305"/>
      <c r="E4" s="305"/>
      <c r="F4" s="305"/>
      <c r="G4" s="305"/>
      <c r="H4" s="305"/>
      <c r="I4" s="305"/>
      <c r="J4" s="305"/>
      <c r="K4" s="305"/>
      <c r="L4" s="305"/>
      <c r="M4" s="305"/>
    </row>
    <row r="5" spans="2:13" s="217" customFormat="1" ht="18.75" x14ac:dyDescent="0.3">
      <c r="B5" s="433" t="s">
        <v>182</v>
      </c>
      <c r="C5" s="433"/>
      <c r="D5" s="433"/>
      <c r="E5" s="433"/>
      <c r="F5" s="433"/>
      <c r="G5" s="433"/>
      <c r="H5" s="433"/>
      <c r="I5" s="433"/>
      <c r="J5" s="433"/>
      <c r="K5" s="433"/>
      <c r="L5" s="433"/>
      <c r="M5" s="433"/>
    </row>
    <row r="6" spans="2:13" s="217" customFormat="1" ht="18.75" x14ac:dyDescent="0.3">
      <c r="B6" s="433" t="s">
        <v>279</v>
      </c>
      <c r="C6" s="433"/>
      <c r="D6" s="433"/>
      <c r="E6" s="433"/>
      <c r="F6" s="433"/>
      <c r="G6" s="433"/>
      <c r="H6" s="433"/>
      <c r="I6" s="433"/>
      <c r="J6" s="433"/>
      <c r="K6" s="433"/>
      <c r="L6" s="433"/>
      <c r="M6" s="433"/>
    </row>
    <row r="7" spans="2:13" ht="16.5" thickBot="1" x14ac:dyDescent="0.3">
      <c r="B7" s="127"/>
      <c r="C7" s="127"/>
      <c r="D7" s="127"/>
      <c r="E7" s="127"/>
      <c r="F7" s="127"/>
      <c r="G7" s="127"/>
      <c r="H7" s="127"/>
      <c r="I7" s="127"/>
      <c r="J7" s="127"/>
      <c r="K7" s="127"/>
      <c r="L7" s="127"/>
      <c r="M7" s="127"/>
    </row>
    <row r="8" spans="2:13" ht="15.75" x14ac:dyDescent="0.25">
      <c r="B8" s="46"/>
      <c r="C8" s="47" t="s">
        <v>49</v>
      </c>
      <c r="D8" s="47"/>
      <c r="E8" s="47"/>
      <c r="F8" s="47"/>
      <c r="G8" s="47"/>
      <c r="H8" s="47"/>
      <c r="I8" s="46" t="s">
        <v>50</v>
      </c>
      <c r="J8" s="48"/>
      <c r="K8" s="434" t="s">
        <v>51</v>
      </c>
      <c r="L8" s="435"/>
      <c r="M8" s="436"/>
    </row>
    <row r="9" spans="2:13" ht="16.5" thickBot="1" x14ac:dyDescent="0.3">
      <c r="B9" s="49"/>
      <c r="C9" s="50"/>
      <c r="D9" s="50"/>
      <c r="E9" s="50"/>
      <c r="F9" s="50"/>
      <c r="G9" s="50"/>
      <c r="H9" s="50"/>
      <c r="I9" s="49"/>
      <c r="J9" s="51"/>
      <c r="K9" s="50"/>
      <c r="L9" s="50"/>
      <c r="M9" s="45"/>
    </row>
    <row r="10" spans="2:13" ht="15.75" x14ac:dyDescent="0.25">
      <c r="B10" s="52"/>
      <c r="C10" s="53" t="s">
        <v>52</v>
      </c>
      <c r="D10" s="53" t="s">
        <v>53</v>
      </c>
      <c r="E10" s="53" t="s">
        <v>54</v>
      </c>
      <c r="F10" s="53" t="s">
        <v>55</v>
      </c>
      <c r="G10" s="52" t="s">
        <v>56</v>
      </c>
      <c r="H10" s="52" t="s">
        <v>57</v>
      </c>
      <c r="I10" s="53" t="s">
        <v>58</v>
      </c>
      <c r="J10" s="53" t="s">
        <v>59</v>
      </c>
      <c r="K10" s="53" t="s">
        <v>58</v>
      </c>
      <c r="L10" s="53" t="s">
        <v>60</v>
      </c>
      <c r="M10" s="314" t="s">
        <v>355</v>
      </c>
    </row>
    <row r="11" spans="2:13" ht="15.75" x14ac:dyDescent="0.25">
      <c r="B11" s="54" t="s">
        <v>62</v>
      </c>
      <c r="C11" s="55" t="s">
        <v>63</v>
      </c>
      <c r="D11" s="55" t="s">
        <v>63</v>
      </c>
      <c r="E11" s="55" t="s">
        <v>64</v>
      </c>
      <c r="F11" s="55" t="s">
        <v>65</v>
      </c>
      <c r="G11" s="55" t="s">
        <v>66</v>
      </c>
      <c r="H11" s="55" t="s">
        <v>63</v>
      </c>
      <c r="I11" s="55" t="s">
        <v>67</v>
      </c>
      <c r="J11" s="55" t="s">
        <v>68</v>
      </c>
      <c r="K11" s="55" t="s">
        <v>69</v>
      </c>
      <c r="L11" s="55" t="s">
        <v>70</v>
      </c>
      <c r="M11" s="315" t="s">
        <v>71</v>
      </c>
    </row>
    <row r="12" spans="2:13" ht="15.75" x14ac:dyDescent="0.25">
      <c r="B12" s="54"/>
      <c r="C12" s="55" t="s">
        <v>72</v>
      </c>
      <c r="D12" s="55" t="s">
        <v>72</v>
      </c>
      <c r="E12" s="55" t="s">
        <v>73</v>
      </c>
      <c r="F12" s="55" t="s">
        <v>74</v>
      </c>
      <c r="G12" s="55" t="s">
        <v>74</v>
      </c>
      <c r="H12" s="55" t="s">
        <v>72</v>
      </c>
      <c r="I12" s="55" t="s">
        <v>75</v>
      </c>
      <c r="J12" s="55" t="s">
        <v>75</v>
      </c>
      <c r="K12" s="55" t="s">
        <v>75</v>
      </c>
      <c r="L12" s="55" t="s">
        <v>76</v>
      </c>
      <c r="M12" s="315" t="s">
        <v>77</v>
      </c>
    </row>
    <row r="13" spans="2:13" ht="16.5" thickBot="1" x14ac:dyDescent="0.3">
      <c r="B13" s="56"/>
      <c r="C13" s="57" t="s">
        <v>78</v>
      </c>
      <c r="D13" s="57" t="s">
        <v>79</v>
      </c>
      <c r="E13" s="57" t="s">
        <v>80</v>
      </c>
      <c r="F13" s="57" t="s">
        <v>81</v>
      </c>
      <c r="G13" s="57" t="s">
        <v>82</v>
      </c>
      <c r="H13" s="57" t="s">
        <v>83</v>
      </c>
      <c r="I13" s="57" t="s">
        <v>84</v>
      </c>
      <c r="J13" s="57" t="s">
        <v>85</v>
      </c>
      <c r="K13" s="57" t="s">
        <v>86</v>
      </c>
      <c r="L13" s="57" t="s">
        <v>87</v>
      </c>
      <c r="M13" s="316" t="s">
        <v>88</v>
      </c>
    </row>
    <row r="14" spans="2:13" ht="15.75" x14ac:dyDescent="0.25">
      <c r="B14" s="74" t="s">
        <v>19</v>
      </c>
      <c r="C14" s="75">
        <f>'SIU Info'!D35</f>
        <v>0</v>
      </c>
      <c r="D14" s="75">
        <f>'WWTP Info'!C15</f>
        <v>0</v>
      </c>
      <c r="E14" s="75">
        <f>'Removal Efficiencies'!K16</f>
        <v>0</v>
      </c>
      <c r="F14" s="75">
        <f>'SSTWAM Results'!C14</f>
        <v>0</v>
      </c>
      <c r="G14" s="75">
        <f>Background!F12</f>
        <v>0</v>
      </c>
      <c r="H14" s="76">
        <f t="shared" ref="H14:H27" si="0">(D14-C14)</f>
        <v>0</v>
      </c>
      <c r="I14" s="218" t="str">
        <f t="shared" ref="I14:I27" si="1">IF(F14=0,"      -",(8.34*F14*D14)/(1-E14/100))</f>
        <v xml:space="preserve">      -</v>
      </c>
      <c r="J14" s="218">
        <f t="shared" ref="J14:J27" si="2">(G14*H14)*8.34</f>
        <v>0</v>
      </c>
      <c r="K14" s="218" t="str">
        <f t="shared" ref="K14:K27" si="3">IF(F14=0,"      -",I14*(1-M14/100)-J14)</f>
        <v xml:space="preserve">      -</v>
      </c>
      <c r="L14" s="131" t="str">
        <f t="shared" ref="L14:L27" si="4">IF(F14=0,"    -",(K14/(8.34*C14)))</f>
        <v xml:space="preserve">    -</v>
      </c>
      <c r="M14" s="272">
        <v>10</v>
      </c>
    </row>
    <row r="15" spans="2:13" ht="15.75" x14ac:dyDescent="0.25">
      <c r="B15" s="74" t="s">
        <v>20</v>
      </c>
      <c r="C15" s="75">
        <f>C14</f>
        <v>0</v>
      </c>
      <c r="D15" s="75">
        <f>D14</f>
        <v>0</v>
      </c>
      <c r="E15" s="75">
        <f>'Removal Efficiencies'!K17</f>
        <v>0</v>
      </c>
      <c r="F15" s="75">
        <f>'SSTWAM Results'!C15</f>
        <v>0</v>
      </c>
      <c r="G15" s="75">
        <f>Background!F13</f>
        <v>0</v>
      </c>
      <c r="H15" s="76">
        <f t="shared" si="0"/>
        <v>0</v>
      </c>
      <c r="I15" s="218" t="str">
        <f t="shared" si="1"/>
        <v xml:space="preserve">      -</v>
      </c>
      <c r="J15" s="218">
        <f t="shared" si="2"/>
        <v>0</v>
      </c>
      <c r="K15" s="218" t="str">
        <f t="shared" si="3"/>
        <v xml:space="preserve">      -</v>
      </c>
      <c r="L15" s="131" t="str">
        <f t="shared" si="4"/>
        <v xml:space="preserve">    -</v>
      </c>
      <c r="M15" s="272">
        <v>10</v>
      </c>
    </row>
    <row r="16" spans="2:13" ht="15.75" x14ac:dyDescent="0.25">
      <c r="B16" s="74" t="s">
        <v>89</v>
      </c>
      <c r="C16" s="75">
        <f>C14</f>
        <v>0</v>
      </c>
      <c r="D16" s="75">
        <f>D14</f>
        <v>0</v>
      </c>
      <c r="E16" s="75">
        <f>'Removal Efficiencies'!K18</f>
        <v>0</v>
      </c>
      <c r="F16" s="75">
        <f>'SSTWAM Results'!C16</f>
        <v>0</v>
      </c>
      <c r="G16" s="75">
        <f>Background!F14</f>
        <v>0</v>
      </c>
      <c r="H16" s="76">
        <f t="shared" si="0"/>
        <v>0</v>
      </c>
      <c r="I16" s="218" t="str">
        <f t="shared" si="1"/>
        <v xml:space="preserve">      -</v>
      </c>
      <c r="J16" s="218">
        <f t="shared" si="2"/>
        <v>0</v>
      </c>
      <c r="K16" s="218" t="str">
        <f t="shared" si="3"/>
        <v xml:space="preserve">      -</v>
      </c>
      <c r="L16" s="131" t="str">
        <f t="shared" si="4"/>
        <v xml:space="preserve">    -</v>
      </c>
      <c r="M16" s="272">
        <v>10</v>
      </c>
    </row>
    <row r="17" spans="2:13" ht="15.75" x14ac:dyDescent="0.25">
      <c r="B17" s="74" t="s">
        <v>90</v>
      </c>
      <c r="C17" s="75">
        <f>C14</f>
        <v>0</v>
      </c>
      <c r="D17" s="75">
        <f>D14</f>
        <v>0</v>
      </c>
      <c r="E17" s="75">
        <f>'Removal Efficiencies'!K19</f>
        <v>0</v>
      </c>
      <c r="F17" s="75">
        <f>'SSTWAM Results'!C17</f>
        <v>0</v>
      </c>
      <c r="G17" s="75">
        <f>Background!F15</f>
        <v>0</v>
      </c>
      <c r="H17" s="76">
        <f t="shared" si="0"/>
        <v>0</v>
      </c>
      <c r="I17" s="218" t="str">
        <f t="shared" si="1"/>
        <v xml:space="preserve">      -</v>
      </c>
      <c r="J17" s="218">
        <f t="shared" si="2"/>
        <v>0</v>
      </c>
      <c r="K17" s="218" t="str">
        <f t="shared" si="3"/>
        <v xml:space="preserve">      -</v>
      </c>
      <c r="L17" s="131" t="str">
        <f t="shared" si="4"/>
        <v xml:space="preserve">    -</v>
      </c>
      <c r="M17" s="272">
        <v>10</v>
      </c>
    </row>
    <row r="18" spans="2:13" ht="15.75" x14ac:dyDescent="0.25">
      <c r="B18" s="74" t="s">
        <v>33</v>
      </c>
      <c r="C18" s="75">
        <f>C14</f>
        <v>0</v>
      </c>
      <c r="D18" s="75">
        <f>D14</f>
        <v>0</v>
      </c>
      <c r="E18" s="75">
        <f>'Removal Efficiencies'!K20</f>
        <v>0</v>
      </c>
      <c r="F18" s="75">
        <f>'SSTWAM Results'!C18</f>
        <v>0</v>
      </c>
      <c r="G18" s="75">
        <f>Background!F16</f>
        <v>0</v>
      </c>
      <c r="H18" s="76">
        <f t="shared" si="0"/>
        <v>0</v>
      </c>
      <c r="I18" s="218" t="str">
        <f t="shared" si="1"/>
        <v xml:space="preserve">      -</v>
      </c>
      <c r="J18" s="218">
        <f t="shared" si="2"/>
        <v>0</v>
      </c>
      <c r="K18" s="218" t="str">
        <f t="shared" si="3"/>
        <v xml:space="preserve">      -</v>
      </c>
      <c r="L18" s="131" t="str">
        <f t="shared" si="4"/>
        <v xml:space="preserve">    -</v>
      </c>
      <c r="M18" s="272">
        <v>10</v>
      </c>
    </row>
    <row r="19" spans="2:13" ht="15.75" x14ac:dyDescent="0.25">
      <c r="B19" s="74" t="s">
        <v>34</v>
      </c>
      <c r="C19" s="75">
        <f>C14</f>
        <v>0</v>
      </c>
      <c r="D19" s="75">
        <f>D14</f>
        <v>0</v>
      </c>
      <c r="E19" s="75">
        <f>'Removal Efficiencies'!K21</f>
        <v>0</v>
      </c>
      <c r="F19" s="75">
        <f>'SSTWAM Results'!C19</f>
        <v>0</v>
      </c>
      <c r="G19" s="75">
        <f>Background!F17</f>
        <v>0</v>
      </c>
      <c r="H19" s="76">
        <f t="shared" si="0"/>
        <v>0</v>
      </c>
      <c r="I19" s="218" t="str">
        <f t="shared" si="1"/>
        <v xml:space="preserve">      -</v>
      </c>
      <c r="J19" s="218">
        <f t="shared" si="2"/>
        <v>0</v>
      </c>
      <c r="K19" s="218" t="str">
        <f t="shared" si="3"/>
        <v xml:space="preserve">      -</v>
      </c>
      <c r="L19" s="131" t="str">
        <f t="shared" si="4"/>
        <v xml:space="preserve">    -</v>
      </c>
      <c r="M19" s="272">
        <v>10</v>
      </c>
    </row>
    <row r="20" spans="2:13" ht="15.75" x14ac:dyDescent="0.25">
      <c r="B20" s="74" t="s">
        <v>35</v>
      </c>
      <c r="C20" s="75">
        <f>C14</f>
        <v>0</v>
      </c>
      <c r="D20" s="75">
        <f>D14</f>
        <v>0</v>
      </c>
      <c r="E20" s="75">
        <f>'Removal Efficiencies'!K22</f>
        <v>0</v>
      </c>
      <c r="F20" s="75">
        <f>'SSTWAM Results'!C20</f>
        <v>0</v>
      </c>
      <c r="G20" s="75">
        <f>Background!F18</f>
        <v>0</v>
      </c>
      <c r="H20" s="76">
        <f t="shared" si="0"/>
        <v>0</v>
      </c>
      <c r="I20" s="218" t="str">
        <f t="shared" si="1"/>
        <v xml:space="preserve">      -</v>
      </c>
      <c r="J20" s="218">
        <f t="shared" si="2"/>
        <v>0</v>
      </c>
      <c r="K20" s="218" t="str">
        <f t="shared" si="3"/>
        <v xml:space="preserve">      -</v>
      </c>
      <c r="L20" s="131" t="str">
        <f t="shared" si="4"/>
        <v xml:space="preserve">    -</v>
      </c>
      <c r="M20" s="272">
        <v>10</v>
      </c>
    </row>
    <row r="21" spans="2:13" ht="15.75" x14ac:dyDescent="0.25">
      <c r="B21" s="74" t="s">
        <v>36</v>
      </c>
      <c r="C21" s="75">
        <f>C14</f>
        <v>0</v>
      </c>
      <c r="D21" s="75">
        <f>D14</f>
        <v>0</v>
      </c>
      <c r="E21" s="75">
        <f>'Removal Efficiencies'!K23</f>
        <v>0</v>
      </c>
      <c r="F21" s="75">
        <f>'SSTWAM Results'!C21</f>
        <v>0</v>
      </c>
      <c r="G21" s="75">
        <f>Background!F19</f>
        <v>0</v>
      </c>
      <c r="H21" s="76">
        <f t="shared" si="0"/>
        <v>0</v>
      </c>
      <c r="I21" s="218" t="str">
        <f t="shared" si="1"/>
        <v xml:space="preserve">      -</v>
      </c>
      <c r="J21" s="218">
        <f t="shared" si="2"/>
        <v>0</v>
      </c>
      <c r="K21" s="218" t="str">
        <f t="shared" si="3"/>
        <v xml:space="preserve">      -</v>
      </c>
      <c r="L21" s="131" t="str">
        <f t="shared" si="4"/>
        <v xml:space="preserve">    -</v>
      </c>
      <c r="M21" s="272">
        <v>10</v>
      </c>
    </row>
    <row r="22" spans="2:13" ht="15.75" x14ac:dyDescent="0.25">
      <c r="B22" s="74" t="s">
        <v>37</v>
      </c>
      <c r="C22" s="75">
        <f t="shared" ref="C22:D24" si="5">C15</f>
        <v>0</v>
      </c>
      <c r="D22" s="75">
        <f t="shared" si="5"/>
        <v>0</v>
      </c>
      <c r="E22" s="75">
        <f>'Removal Efficiencies'!K24</f>
        <v>0</v>
      </c>
      <c r="F22" s="75">
        <f>'SSTWAM Results'!C22</f>
        <v>0</v>
      </c>
      <c r="G22" s="75">
        <f>Background!F20</f>
        <v>0</v>
      </c>
      <c r="H22" s="76">
        <f t="shared" si="0"/>
        <v>0</v>
      </c>
      <c r="I22" s="218" t="str">
        <f t="shared" si="1"/>
        <v xml:space="preserve">      -</v>
      </c>
      <c r="J22" s="218">
        <f t="shared" si="2"/>
        <v>0</v>
      </c>
      <c r="K22" s="218" t="str">
        <f t="shared" si="3"/>
        <v xml:space="preserve">      -</v>
      </c>
      <c r="L22" s="131" t="str">
        <f t="shared" si="4"/>
        <v xml:space="preserve">    -</v>
      </c>
      <c r="M22" s="272">
        <v>10</v>
      </c>
    </row>
    <row r="23" spans="2:13" ht="15.75" x14ac:dyDescent="0.25">
      <c r="B23" s="74" t="s">
        <v>38</v>
      </c>
      <c r="C23" s="75">
        <f t="shared" si="5"/>
        <v>0</v>
      </c>
      <c r="D23" s="75">
        <f t="shared" si="5"/>
        <v>0</v>
      </c>
      <c r="E23" s="75">
        <f>'Removal Efficiencies'!K25</f>
        <v>0</v>
      </c>
      <c r="F23" s="75">
        <f>'SSTWAM Results'!C23</f>
        <v>0</v>
      </c>
      <c r="G23" s="75">
        <f>Background!F21</f>
        <v>0</v>
      </c>
      <c r="H23" s="76">
        <f t="shared" si="0"/>
        <v>0</v>
      </c>
      <c r="I23" s="218" t="str">
        <f t="shared" si="1"/>
        <v xml:space="preserve">      -</v>
      </c>
      <c r="J23" s="218">
        <f t="shared" si="2"/>
        <v>0</v>
      </c>
      <c r="K23" s="218" t="str">
        <f t="shared" si="3"/>
        <v xml:space="preserve">      -</v>
      </c>
      <c r="L23" s="131" t="str">
        <f t="shared" si="4"/>
        <v xml:space="preserve">    -</v>
      </c>
      <c r="M23" s="272">
        <v>10</v>
      </c>
    </row>
    <row r="24" spans="2:13" ht="15.75" x14ac:dyDescent="0.25">
      <c r="B24" s="74" t="s">
        <v>91</v>
      </c>
      <c r="C24" s="75">
        <f t="shared" si="5"/>
        <v>0</v>
      </c>
      <c r="D24" s="75">
        <f t="shared" si="5"/>
        <v>0</v>
      </c>
      <c r="E24" s="75">
        <f>'Removal Efficiencies'!K26</f>
        <v>0</v>
      </c>
      <c r="F24" s="75">
        <f>'SSTWAM Results'!C24</f>
        <v>0</v>
      </c>
      <c r="G24" s="75">
        <f>Background!F22</f>
        <v>0</v>
      </c>
      <c r="H24" s="76">
        <f t="shared" si="0"/>
        <v>0</v>
      </c>
      <c r="I24" s="218" t="str">
        <f t="shared" si="1"/>
        <v xml:space="preserve">      -</v>
      </c>
      <c r="J24" s="218">
        <f t="shared" si="2"/>
        <v>0</v>
      </c>
      <c r="K24" s="218" t="str">
        <f t="shared" si="3"/>
        <v xml:space="preserve">      -</v>
      </c>
      <c r="L24" s="131" t="str">
        <f t="shared" si="4"/>
        <v xml:space="preserve">    -</v>
      </c>
      <c r="M24" s="272">
        <v>10</v>
      </c>
    </row>
    <row r="25" spans="2:13" ht="15.75" x14ac:dyDescent="0.25">
      <c r="B25" s="74" t="s">
        <v>40</v>
      </c>
      <c r="C25" s="75">
        <f>C14</f>
        <v>0</v>
      </c>
      <c r="D25" s="75">
        <f>D14</f>
        <v>0</v>
      </c>
      <c r="E25" s="75">
        <f>'Removal Efficiencies'!K27</f>
        <v>0</v>
      </c>
      <c r="F25" s="75">
        <f>'SSTWAM Results'!C25</f>
        <v>0</v>
      </c>
      <c r="G25" s="75">
        <f>Background!F23</f>
        <v>0</v>
      </c>
      <c r="H25" s="76">
        <f t="shared" si="0"/>
        <v>0</v>
      </c>
      <c r="I25" s="218" t="str">
        <f t="shared" si="1"/>
        <v xml:space="preserve">      -</v>
      </c>
      <c r="J25" s="218">
        <f t="shared" si="2"/>
        <v>0</v>
      </c>
      <c r="K25" s="218" t="str">
        <f t="shared" si="3"/>
        <v xml:space="preserve">      -</v>
      </c>
      <c r="L25" s="131" t="str">
        <f t="shared" si="4"/>
        <v xml:space="preserve">    -</v>
      </c>
      <c r="M25" s="272">
        <v>10</v>
      </c>
    </row>
    <row r="26" spans="2:13" ht="15.75" x14ac:dyDescent="0.25">
      <c r="B26" s="74" t="s">
        <v>41</v>
      </c>
      <c r="C26" s="75">
        <f>C14</f>
        <v>0</v>
      </c>
      <c r="D26" s="75">
        <f>D14</f>
        <v>0</v>
      </c>
      <c r="E26" s="75">
        <f>'Removal Efficiencies'!K28</f>
        <v>0</v>
      </c>
      <c r="F26" s="75">
        <f>'SSTWAM Results'!C26</f>
        <v>0</v>
      </c>
      <c r="G26" s="75">
        <f>Background!F24</f>
        <v>0</v>
      </c>
      <c r="H26" s="76">
        <f t="shared" si="0"/>
        <v>0</v>
      </c>
      <c r="I26" s="218" t="str">
        <f t="shared" si="1"/>
        <v xml:space="preserve">      -</v>
      </c>
      <c r="J26" s="218">
        <f t="shared" si="2"/>
        <v>0</v>
      </c>
      <c r="K26" s="218" t="str">
        <f t="shared" si="3"/>
        <v xml:space="preserve">      -</v>
      </c>
      <c r="L26" s="131" t="str">
        <f t="shared" si="4"/>
        <v xml:space="preserve">    -</v>
      </c>
      <c r="M26" s="272">
        <v>10</v>
      </c>
    </row>
    <row r="27" spans="2:13" ht="15.75" x14ac:dyDescent="0.25">
      <c r="B27" s="74" t="s">
        <v>42</v>
      </c>
      <c r="C27" s="75">
        <f>C14</f>
        <v>0</v>
      </c>
      <c r="D27" s="75">
        <f>D14</f>
        <v>0</v>
      </c>
      <c r="E27" s="75">
        <f>'Removal Efficiencies'!K29</f>
        <v>0</v>
      </c>
      <c r="F27" s="75">
        <f>'SSTWAM Results'!C27</f>
        <v>0</v>
      </c>
      <c r="G27" s="75">
        <f>Background!F25</f>
        <v>0</v>
      </c>
      <c r="H27" s="76">
        <f t="shared" si="0"/>
        <v>0</v>
      </c>
      <c r="I27" s="218" t="str">
        <f t="shared" si="1"/>
        <v xml:space="preserve">      -</v>
      </c>
      <c r="J27" s="218">
        <f t="shared" si="2"/>
        <v>0</v>
      </c>
      <c r="K27" s="218" t="str">
        <f t="shared" si="3"/>
        <v xml:space="preserve">      -</v>
      </c>
      <c r="L27" s="131" t="str">
        <f t="shared" si="4"/>
        <v xml:space="preserve">    -</v>
      </c>
      <c r="M27" s="272">
        <v>10</v>
      </c>
    </row>
    <row r="28" spans="2:13" ht="15.75" x14ac:dyDescent="0.25">
      <c r="B28" s="128"/>
      <c r="C28" s="59"/>
      <c r="D28" s="59"/>
      <c r="E28" s="59"/>
      <c r="F28" s="59"/>
      <c r="G28" s="59"/>
      <c r="H28" s="60"/>
      <c r="I28" s="60"/>
      <c r="J28" s="60"/>
      <c r="K28" s="60"/>
      <c r="L28" s="129"/>
      <c r="M28" s="62"/>
    </row>
    <row r="29" spans="2:13" ht="15.75" x14ac:dyDescent="0.25">
      <c r="B29" s="128"/>
      <c r="C29" s="59"/>
      <c r="D29" s="59"/>
      <c r="E29" s="59"/>
      <c r="F29" s="59"/>
      <c r="G29" s="59"/>
      <c r="H29" s="60"/>
      <c r="I29" s="60"/>
      <c r="J29" s="60"/>
      <c r="K29" s="60"/>
      <c r="L29" s="129"/>
      <c r="M29" s="62"/>
    </row>
    <row r="30" spans="2:13" ht="15.75" x14ac:dyDescent="0.25">
      <c r="B30" s="128"/>
      <c r="C30" s="59"/>
      <c r="D30" s="59"/>
      <c r="E30" s="59"/>
      <c r="F30" s="63"/>
      <c r="G30" s="59"/>
      <c r="H30" s="60"/>
      <c r="I30" s="60"/>
      <c r="J30" s="60"/>
      <c r="K30" s="60"/>
      <c r="L30" s="60"/>
      <c r="M30" s="62"/>
    </row>
    <row r="31" spans="2:13" ht="15.75" x14ac:dyDescent="0.25">
      <c r="B31" s="70"/>
      <c r="C31" s="71"/>
      <c r="D31" s="71"/>
      <c r="E31" s="71"/>
      <c r="F31" s="71"/>
      <c r="G31" s="71"/>
      <c r="H31" s="72"/>
      <c r="I31" s="72"/>
      <c r="J31" s="72"/>
      <c r="K31" s="72"/>
      <c r="L31" s="72"/>
      <c r="M31" s="73"/>
    </row>
    <row r="32" spans="2:13" ht="15.75" x14ac:dyDescent="0.25">
      <c r="B32" s="130"/>
      <c r="C32" s="67"/>
      <c r="D32" s="67"/>
      <c r="E32" s="67"/>
      <c r="F32" s="67"/>
      <c r="G32" s="67"/>
      <c r="H32" s="68"/>
      <c r="I32" s="68"/>
      <c r="J32" s="68"/>
      <c r="K32" s="68"/>
      <c r="L32" s="68"/>
      <c r="M32" s="69"/>
    </row>
    <row r="33" spans="2:13" ht="15.75" x14ac:dyDescent="0.25">
      <c r="B33" s="130" t="s">
        <v>92</v>
      </c>
      <c r="C33" s="65" t="s">
        <v>93</v>
      </c>
      <c r="D33" s="130"/>
      <c r="E33" s="130"/>
      <c r="F33" s="130"/>
      <c r="G33" s="130"/>
      <c r="H33" s="130"/>
      <c r="I33" s="130"/>
      <c r="J33" s="130"/>
      <c r="K33" s="130"/>
      <c r="L33" s="130"/>
      <c r="M33" s="130"/>
    </row>
    <row r="34" spans="2:13" ht="15.75" x14ac:dyDescent="0.25">
      <c r="B34" s="130" t="s">
        <v>94</v>
      </c>
      <c r="C34" s="65" t="s">
        <v>95</v>
      </c>
      <c r="D34" s="130"/>
      <c r="E34" s="130"/>
      <c r="F34" s="130"/>
      <c r="G34" s="130"/>
      <c r="H34" s="130"/>
      <c r="I34" s="130"/>
      <c r="J34" s="130"/>
      <c r="K34" s="130"/>
      <c r="L34" s="130"/>
      <c r="M34" s="130"/>
    </row>
    <row r="35" spans="2:13" ht="15.75" x14ac:dyDescent="0.25">
      <c r="B35" s="130" t="s">
        <v>96</v>
      </c>
      <c r="C35" s="65" t="s">
        <v>97</v>
      </c>
      <c r="D35" s="130"/>
      <c r="E35" s="130"/>
      <c r="F35" s="130"/>
      <c r="G35" s="130"/>
      <c r="H35" s="130"/>
      <c r="I35" s="130"/>
      <c r="J35" s="130"/>
      <c r="K35" s="299"/>
      <c r="L35" s="130"/>
      <c r="M35" s="130"/>
    </row>
    <row r="36" spans="2:13" ht="15.75" x14ac:dyDescent="0.25">
      <c r="B36" s="130" t="s">
        <v>98</v>
      </c>
      <c r="C36" s="65" t="s">
        <v>99</v>
      </c>
      <c r="D36" s="130"/>
      <c r="E36" s="130"/>
      <c r="F36" s="130"/>
      <c r="G36" s="130"/>
      <c r="H36" s="130"/>
      <c r="I36" s="130"/>
      <c r="J36" s="130"/>
      <c r="K36" s="299"/>
      <c r="L36" s="130"/>
      <c r="M36" s="130"/>
    </row>
    <row r="37" spans="2:13" ht="15.75" x14ac:dyDescent="0.25">
      <c r="B37" s="130" t="s">
        <v>100</v>
      </c>
      <c r="C37" s="65" t="s">
        <v>101</v>
      </c>
      <c r="D37" s="130"/>
      <c r="E37" s="130"/>
      <c r="F37" s="130"/>
      <c r="G37" s="130"/>
      <c r="H37" s="130"/>
      <c r="I37" s="130"/>
      <c r="J37" s="130"/>
      <c r="K37" s="304"/>
      <c r="L37" s="304"/>
      <c r="M37" s="304"/>
    </row>
    <row r="38" spans="2:13" ht="15.75" x14ac:dyDescent="0.25">
      <c r="B38" s="130" t="s">
        <v>102</v>
      </c>
      <c r="C38" s="65" t="s">
        <v>103</v>
      </c>
      <c r="D38" s="130"/>
      <c r="E38" s="130"/>
      <c r="F38" s="130"/>
      <c r="G38" s="130"/>
      <c r="H38" s="130"/>
      <c r="I38" s="130"/>
      <c r="J38" s="130"/>
      <c r="K38" s="304"/>
      <c r="L38" s="304"/>
      <c r="M38" s="304"/>
    </row>
    <row r="39" spans="2:13" ht="15.75" x14ac:dyDescent="0.25">
      <c r="B39" s="130" t="s">
        <v>104</v>
      </c>
      <c r="C39" s="65" t="s">
        <v>105</v>
      </c>
      <c r="D39" s="130"/>
      <c r="E39" s="130"/>
      <c r="F39" s="130"/>
      <c r="G39" s="130"/>
      <c r="H39" s="130"/>
      <c r="I39" s="130"/>
      <c r="J39" s="130"/>
      <c r="K39" s="304"/>
      <c r="L39" s="304"/>
      <c r="M39" s="304"/>
    </row>
    <row r="40" spans="2:13" ht="15.75" x14ac:dyDescent="0.25">
      <c r="B40" s="130" t="s">
        <v>106</v>
      </c>
      <c r="C40" s="65" t="s">
        <v>107</v>
      </c>
      <c r="D40" s="130"/>
      <c r="E40" s="130"/>
      <c r="F40" s="130"/>
      <c r="G40" s="130"/>
      <c r="H40" s="130"/>
      <c r="I40" s="130"/>
      <c r="J40" s="130"/>
      <c r="K40" s="304"/>
      <c r="L40" s="304"/>
      <c r="M40" s="304"/>
    </row>
    <row r="41" spans="2:13" ht="15.75" x14ac:dyDescent="0.25">
      <c r="B41" s="130" t="s">
        <v>108</v>
      </c>
      <c r="C41" s="65" t="s">
        <v>109</v>
      </c>
      <c r="D41" s="130"/>
      <c r="E41" s="130"/>
      <c r="F41" s="130"/>
      <c r="G41" s="130"/>
      <c r="H41" s="130"/>
      <c r="I41" s="130"/>
      <c r="J41" s="130"/>
      <c r="K41" s="130"/>
      <c r="L41" s="130"/>
      <c r="M41" s="130"/>
    </row>
    <row r="42" spans="2:13" ht="15.75" x14ac:dyDescent="0.25">
      <c r="B42" s="130" t="s">
        <v>110</v>
      </c>
      <c r="C42" s="130" t="s">
        <v>111</v>
      </c>
      <c r="D42" s="130"/>
      <c r="E42" s="130"/>
      <c r="F42" s="130"/>
      <c r="G42" s="130"/>
      <c r="H42" s="130"/>
      <c r="I42" s="130"/>
      <c r="J42" s="130"/>
      <c r="K42" s="130"/>
      <c r="L42" s="130"/>
      <c r="M42" s="130"/>
    </row>
    <row r="43" spans="2:13" ht="15.75" x14ac:dyDescent="0.25">
      <c r="B43" s="130" t="s">
        <v>112</v>
      </c>
      <c r="C43" s="130" t="s">
        <v>113</v>
      </c>
      <c r="D43" s="130"/>
      <c r="E43" s="130"/>
      <c r="F43" s="130"/>
      <c r="G43" s="130"/>
      <c r="H43" s="130"/>
      <c r="I43" s="130"/>
      <c r="J43" s="130"/>
      <c r="K43" s="130"/>
      <c r="L43" s="130"/>
      <c r="M43" s="130"/>
    </row>
    <row r="44" spans="2:13" ht="15.75" x14ac:dyDescent="0.25">
      <c r="B44" s="130" t="s">
        <v>114</v>
      </c>
      <c r="C44" s="130" t="s">
        <v>115</v>
      </c>
      <c r="D44" s="130"/>
      <c r="E44" s="130"/>
      <c r="F44" s="130"/>
      <c r="G44" s="130"/>
      <c r="H44" s="130"/>
      <c r="I44" s="130"/>
      <c r="J44" s="130"/>
      <c r="K44" s="130"/>
      <c r="L44" s="130"/>
      <c r="M44" s="130"/>
    </row>
    <row r="45" spans="2:13" ht="15.75" x14ac:dyDescent="0.25">
      <c r="B45" s="130" t="s">
        <v>116</v>
      </c>
      <c r="C45" s="130" t="s">
        <v>117</v>
      </c>
      <c r="D45" s="130"/>
      <c r="E45" s="130"/>
      <c r="F45" s="130"/>
      <c r="G45" s="130"/>
      <c r="H45" s="130"/>
      <c r="I45" s="130"/>
      <c r="J45" s="130"/>
      <c r="K45" s="130"/>
      <c r="L45" s="130"/>
      <c r="M45" s="130"/>
    </row>
    <row r="46" spans="2:13" ht="15.75" x14ac:dyDescent="0.25">
      <c r="B46" s="130" t="s">
        <v>118</v>
      </c>
      <c r="C46" s="130" t="s">
        <v>119</v>
      </c>
      <c r="D46" s="130"/>
      <c r="E46" s="130"/>
      <c r="F46" s="130"/>
      <c r="G46" s="130"/>
      <c r="H46" s="130"/>
      <c r="I46" s="130"/>
      <c r="J46" s="130"/>
      <c r="K46" s="130"/>
      <c r="L46" s="130"/>
      <c r="M46" s="130"/>
    </row>
  </sheetData>
  <mergeCells count="5">
    <mergeCell ref="B2:M2"/>
    <mergeCell ref="B6:M6"/>
    <mergeCell ref="B5:M5"/>
    <mergeCell ref="B3:M3"/>
    <mergeCell ref="K8:M8"/>
  </mergeCells>
  <conditionalFormatting sqref="L28:L31">
    <cfRule type="cellIs" dxfId="9" priority="2" operator="lessThan">
      <formula>0</formula>
    </cfRule>
  </conditionalFormatting>
  <conditionalFormatting sqref="L14:L27">
    <cfRule type="cellIs" dxfId="8" priority="1" operator="lessThan">
      <formula>0</formula>
    </cfRule>
  </conditionalFormatting>
  <pageMargins left="0.7" right="0.7" top="0.75" bottom="0.75" header="0.3" footer="0.3"/>
  <pageSetup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49"/>
  <sheetViews>
    <sheetView showGridLines="0" showRowColHeaders="0" zoomScaleNormal="100" workbookViewId="0">
      <selection activeCell="L25" sqref="L25"/>
    </sheetView>
  </sheetViews>
  <sheetFormatPr defaultRowHeight="15" x14ac:dyDescent="0.25"/>
  <cols>
    <col min="1" max="1" width="4.7109375" style="208" customWidth="1"/>
    <col min="2" max="2" width="14" bestFit="1" customWidth="1"/>
    <col min="3" max="3" width="14.5703125" customWidth="1"/>
    <col min="4" max="4" width="13.85546875" customWidth="1"/>
    <col min="5" max="5" width="13.42578125" customWidth="1"/>
    <col min="6" max="6" width="15.7109375" customWidth="1"/>
    <col min="7" max="7" width="14.5703125" customWidth="1"/>
    <col min="8" max="8" width="16" customWidth="1"/>
    <col min="9" max="9" width="15.85546875" customWidth="1"/>
    <col min="10" max="11" width="15.7109375" customWidth="1"/>
    <col min="12" max="12" width="12.85546875" customWidth="1"/>
    <col min="13" max="13" width="13.7109375" customWidth="1"/>
  </cols>
  <sheetData>
    <row r="1" spans="1:13" s="42" customFormat="1" x14ac:dyDescent="0.25">
      <c r="A1" s="126"/>
      <c r="B1" s="93"/>
    </row>
    <row r="2" spans="1:13" s="42" customFormat="1" ht="15.75" x14ac:dyDescent="0.25">
      <c r="A2" s="126"/>
      <c r="B2" s="432">
        <f>'General Info'!H17</f>
        <v>0</v>
      </c>
      <c r="C2" s="432"/>
      <c r="D2" s="432"/>
      <c r="E2" s="432"/>
      <c r="F2" s="432"/>
      <c r="G2" s="432"/>
      <c r="H2" s="432"/>
      <c r="I2" s="432"/>
      <c r="J2" s="432"/>
      <c r="K2" s="432"/>
      <c r="L2" s="432"/>
      <c r="M2" s="432"/>
    </row>
    <row r="3" spans="1:13" s="42" customFormat="1" ht="15.75" x14ac:dyDescent="0.25">
      <c r="A3" s="126"/>
      <c r="B3" s="432">
        <f>'General Info'!H18</f>
        <v>0</v>
      </c>
      <c r="C3" s="432"/>
      <c r="D3" s="432"/>
      <c r="E3" s="432"/>
      <c r="F3" s="432"/>
      <c r="G3" s="432"/>
      <c r="H3" s="432"/>
      <c r="I3" s="432"/>
      <c r="J3" s="432"/>
      <c r="K3" s="432"/>
      <c r="L3" s="432"/>
      <c r="M3" s="432"/>
    </row>
    <row r="4" spans="1:13" s="42" customFormat="1" ht="15.75" x14ac:dyDescent="0.25">
      <c r="A4" s="126"/>
      <c r="B4" s="90"/>
      <c r="C4" s="90"/>
      <c r="D4" s="90"/>
      <c r="E4" s="90"/>
      <c r="F4" s="90"/>
      <c r="G4" s="90"/>
      <c r="H4" s="90"/>
      <c r="I4" s="90"/>
      <c r="J4" s="90"/>
      <c r="K4" s="90"/>
      <c r="L4" s="90"/>
      <c r="M4" s="90"/>
    </row>
    <row r="5" spans="1:13" s="221" customFormat="1" ht="18.75" x14ac:dyDescent="0.3">
      <c r="B5" s="433" t="s">
        <v>183</v>
      </c>
      <c r="C5" s="433"/>
      <c r="D5" s="433"/>
      <c r="E5" s="433"/>
      <c r="F5" s="433"/>
      <c r="G5" s="433"/>
      <c r="H5" s="433"/>
      <c r="I5" s="433"/>
      <c r="J5" s="433"/>
      <c r="K5" s="433"/>
      <c r="L5" s="433"/>
      <c r="M5" s="433"/>
    </row>
    <row r="6" spans="1:13" s="221" customFormat="1" ht="18.75" x14ac:dyDescent="0.3">
      <c r="B6" s="433" t="s">
        <v>280</v>
      </c>
      <c r="C6" s="433"/>
      <c r="D6" s="433"/>
      <c r="E6" s="433"/>
      <c r="F6" s="433"/>
      <c r="G6" s="433"/>
      <c r="H6" s="433"/>
      <c r="I6" s="433"/>
      <c r="J6" s="433"/>
      <c r="K6" s="433"/>
      <c r="L6" s="433"/>
      <c r="M6" s="433"/>
    </row>
    <row r="7" spans="1:13" s="42" customFormat="1" ht="16.5" thickBot="1" x14ac:dyDescent="0.3">
      <c r="A7" s="126"/>
      <c r="B7" s="44"/>
      <c r="C7" s="44"/>
      <c r="D7" s="44"/>
      <c r="E7" s="44"/>
      <c r="F7" s="44"/>
      <c r="G7" s="44"/>
      <c r="H7" s="44"/>
      <c r="I7" s="44"/>
      <c r="J7" s="44"/>
      <c r="K7" s="44"/>
      <c r="L7" s="44"/>
      <c r="M7" s="44"/>
    </row>
    <row r="8" spans="1:13" ht="15.75" x14ac:dyDescent="0.25">
      <c r="B8" s="46"/>
      <c r="C8" s="47" t="s">
        <v>49</v>
      </c>
      <c r="D8" s="47"/>
      <c r="E8" s="47"/>
      <c r="F8" s="47"/>
      <c r="G8" s="47"/>
      <c r="H8" s="47"/>
      <c r="I8" s="46" t="s">
        <v>50</v>
      </c>
      <c r="J8" s="48"/>
      <c r="K8" s="434" t="s">
        <v>51</v>
      </c>
      <c r="L8" s="435"/>
      <c r="M8" s="436"/>
    </row>
    <row r="9" spans="1:13" ht="16.5" thickBot="1" x14ac:dyDescent="0.3">
      <c r="B9" s="49"/>
      <c r="C9" s="50"/>
      <c r="D9" s="50"/>
      <c r="E9" s="50"/>
      <c r="F9" s="50"/>
      <c r="G9" s="50"/>
      <c r="H9" s="50"/>
      <c r="I9" s="49"/>
      <c r="J9" s="51"/>
      <c r="K9" s="50"/>
      <c r="L9" s="50"/>
      <c r="M9" s="45"/>
    </row>
    <row r="10" spans="1:13" ht="15.75" x14ac:dyDescent="0.25">
      <c r="B10" s="52"/>
      <c r="C10" s="53" t="s">
        <v>52</v>
      </c>
      <c r="D10" s="53" t="s">
        <v>53</v>
      </c>
      <c r="E10" s="53" t="s">
        <v>54</v>
      </c>
      <c r="F10" s="53" t="s">
        <v>55</v>
      </c>
      <c r="G10" s="52" t="s">
        <v>56</v>
      </c>
      <c r="H10" s="52" t="s">
        <v>57</v>
      </c>
      <c r="I10" s="53" t="s">
        <v>58</v>
      </c>
      <c r="J10" s="53" t="s">
        <v>59</v>
      </c>
      <c r="K10" s="53" t="s">
        <v>58</v>
      </c>
      <c r="L10" s="53" t="s">
        <v>60</v>
      </c>
      <c r="M10" s="52" t="s">
        <v>61</v>
      </c>
    </row>
    <row r="11" spans="1:13" ht="15.75" x14ac:dyDescent="0.25">
      <c r="B11" s="54" t="s">
        <v>62</v>
      </c>
      <c r="C11" s="55" t="s">
        <v>63</v>
      </c>
      <c r="D11" s="55" t="s">
        <v>63</v>
      </c>
      <c r="E11" s="55" t="s">
        <v>64</v>
      </c>
      <c r="F11" s="55" t="s">
        <v>121</v>
      </c>
      <c r="G11" s="55" t="s">
        <v>66</v>
      </c>
      <c r="H11" s="55" t="s">
        <v>63</v>
      </c>
      <c r="I11" s="55" t="s">
        <v>67</v>
      </c>
      <c r="J11" s="55" t="s">
        <v>68</v>
      </c>
      <c r="K11" s="55" t="s">
        <v>69</v>
      </c>
      <c r="L11" s="55" t="s">
        <v>70</v>
      </c>
      <c r="M11" s="54" t="s">
        <v>71</v>
      </c>
    </row>
    <row r="12" spans="1:13" ht="15.75" x14ac:dyDescent="0.25">
      <c r="B12" s="54"/>
      <c r="C12" s="55" t="s">
        <v>72</v>
      </c>
      <c r="D12" s="55" t="s">
        <v>72</v>
      </c>
      <c r="E12" s="55" t="s">
        <v>73</v>
      </c>
      <c r="F12" s="55" t="s">
        <v>74</v>
      </c>
      <c r="G12" s="55" t="s">
        <v>74</v>
      </c>
      <c r="H12" s="55" t="s">
        <v>72</v>
      </c>
      <c r="I12" s="55" t="s">
        <v>75</v>
      </c>
      <c r="J12" s="55" t="s">
        <v>75</v>
      </c>
      <c r="K12" s="55" t="s">
        <v>75</v>
      </c>
      <c r="L12" s="55" t="s">
        <v>76</v>
      </c>
      <c r="M12" s="54" t="s">
        <v>77</v>
      </c>
    </row>
    <row r="13" spans="1:13" ht="16.5" thickBot="1" x14ac:dyDescent="0.3">
      <c r="B13" s="56"/>
      <c r="C13" s="57" t="s">
        <v>78</v>
      </c>
      <c r="D13" s="57" t="s">
        <v>79</v>
      </c>
      <c r="E13" s="57" t="s">
        <v>80</v>
      </c>
      <c r="F13" s="57" t="s">
        <v>81</v>
      </c>
      <c r="G13" s="57" t="s">
        <v>82</v>
      </c>
      <c r="H13" s="57" t="s">
        <v>83</v>
      </c>
      <c r="I13" s="57" t="s">
        <v>84</v>
      </c>
      <c r="J13" s="57" t="s">
        <v>85</v>
      </c>
      <c r="K13" s="57" t="s">
        <v>86</v>
      </c>
      <c r="L13" s="57" t="s">
        <v>87</v>
      </c>
      <c r="M13" s="56" t="s">
        <v>88</v>
      </c>
    </row>
    <row r="14" spans="1:13" ht="15.75" x14ac:dyDescent="0.25">
      <c r="B14" s="74" t="s">
        <v>19</v>
      </c>
      <c r="C14" s="75">
        <f>'SIU Info'!D35</f>
        <v>0</v>
      </c>
      <c r="D14" s="75">
        <f>'WWTP Info'!C15</f>
        <v>0</v>
      </c>
      <c r="E14" s="75">
        <f>'Removal Efficiencies'!K16</f>
        <v>0</v>
      </c>
      <c r="F14" s="75">
        <f>'SSTWAM Results'!D14</f>
        <v>0</v>
      </c>
      <c r="G14" s="75">
        <f>Background!F12</f>
        <v>0</v>
      </c>
      <c r="H14" s="76">
        <f t="shared" ref="H14:H27" si="0">(D14-C14)</f>
        <v>0</v>
      </c>
      <c r="I14" s="218" t="str">
        <f t="shared" ref="I14:I27" si="1">IF(F14=0,"      -",(8.34*F14*D14)/(1-E14/100))</f>
        <v xml:space="preserve">      -</v>
      </c>
      <c r="J14" s="218">
        <f t="shared" ref="J14:J27" si="2">(G14*H14)*8.34</f>
        <v>0</v>
      </c>
      <c r="K14" s="218" t="str">
        <f t="shared" ref="K14:K27" si="3">IF(F14=0,"      -",I14*(1-M14/100)-J14)</f>
        <v xml:space="preserve">      -</v>
      </c>
      <c r="L14" s="131" t="str">
        <f t="shared" ref="L14:L27" si="4">IF(F14=0,"    -",(K14/(8.34*C14)))</f>
        <v xml:space="preserve">    -</v>
      </c>
      <c r="M14" s="298">
        <f>'Table 1 Daily Limits'!M14</f>
        <v>10</v>
      </c>
    </row>
    <row r="15" spans="1:13" ht="15.75" x14ac:dyDescent="0.25">
      <c r="B15" s="74" t="s">
        <v>20</v>
      </c>
      <c r="C15" s="75">
        <f>C14</f>
        <v>0</v>
      </c>
      <c r="D15" s="75">
        <f>D14</f>
        <v>0</v>
      </c>
      <c r="E15" s="75">
        <f>'Removal Efficiencies'!K17</f>
        <v>0</v>
      </c>
      <c r="F15" s="75">
        <f>'SSTWAM Results'!D15</f>
        <v>0</v>
      </c>
      <c r="G15" s="75">
        <f>Background!F13</f>
        <v>0</v>
      </c>
      <c r="H15" s="76">
        <f t="shared" si="0"/>
        <v>0</v>
      </c>
      <c r="I15" s="218" t="str">
        <f t="shared" si="1"/>
        <v xml:space="preserve">      -</v>
      </c>
      <c r="J15" s="218">
        <f t="shared" si="2"/>
        <v>0</v>
      </c>
      <c r="K15" s="218" t="str">
        <f t="shared" si="3"/>
        <v xml:space="preserve">      -</v>
      </c>
      <c r="L15" s="131" t="str">
        <f t="shared" si="4"/>
        <v xml:space="preserve">    -</v>
      </c>
      <c r="M15" s="298">
        <f>'Table 1 Daily Limits'!M15</f>
        <v>10</v>
      </c>
    </row>
    <row r="16" spans="1:13" ht="15.75" x14ac:dyDescent="0.25">
      <c r="B16" s="74" t="s">
        <v>89</v>
      </c>
      <c r="C16" s="75">
        <f>C14</f>
        <v>0</v>
      </c>
      <c r="D16" s="75">
        <f>D14</f>
        <v>0</v>
      </c>
      <c r="E16" s="75">
        <f>'Removal Efficiencies'!K18</f>
        <v>0</v>
      </c>
      <c r="F16" s="75">
        <f>'SSTWAM Results'!D16</f>
        <v>0</v>
      </c>
      <c r="G16" s="75">
        <f>Background!F14</f>
        <v>0</v>
      </c>
      <c r="H16" s="76">
        <f t="shared" si="0"/>
        <v>0</v>
      </c>
      <c r="I16" s="218" t="str">
        <f t="shared" si="1"/>
        <v xml:space="preserve">      -</v>
      </c>
      <c r="J16" s="218">
        <f t="shared" si="2"/>
        <v>0</v>
      </c>
      <c r="K16" s="218" t="str">
        <f t="shared" si="3"/>
        <v xml:space="preserve">      -</v>
      </c>
      <c r="L16" s="131" t="str">
        <f t="shared" si="4"/>
        <v xml:space="preserve">    -</v>
      </c>
      <c r="M16" s="298">
        <f>'Table 1 Daily Limits'!M16</f>
        <v>10</v>
      </c>
    </row>
    <row r="17" spans="2:13" ht="15.75" x14ac:dyDescent="0.25">
      <c r="B17" s="74" t="s">
        <v>90</v>
      </c>
      <c r="C17" s="75">
        <f>C14</f>
        <v>0</v>
      </c>
      <c r="D17" s="75">
        <f>D14</f>
        <v>0</v>
      </c>
      <c r="E17" s="75">
        <f>'Removal Efficiencies'!K19</f>
        <v>0</v>
      </c>
      <c r="F17" s="75">
        <f>'SSTWAM Results'!D17</f>
        <v>0</v>
      </c>
      <c r="G17" s="75">
        <f>Background!F15</f>
        <v>0</v>
      </c>
      <c r="H17" s="76">
        <f t="shared" si="0"/>
        <v>0</v>
      </c>
      <c r="I17" s="218" t="str">
        <f t="shared" si="1"/>
        <v xml:space="preserve">      -</v>
      </c>
      <c r="J17" s="218">
        <f t="shared" si="2"/>
        <v>0</v>
      </c>
      <c r="K17" s="218" t="str">
        <f t="shared" si="3"/>
        <v xml:space="preserve">      -</v>
      </c>
      <c r="L17" s="131" t="str">
        <f t="shared" si="4"/>
        <v xml:space="preserve">    -</v>
      </c>
      <c r="M17" s="298">
        <f>'Table 1 Daily Limits'!M17</f>
        <v>10</v>
      </c>
    </row>
    <row r="18" spans="2:13" ht="15.75" x14ac:dyDescent="0.25">
      <c r="B18" s="74" t="s">
        <v>33</v>
      </c>
      <c r="C18" s="75">
        <f>C14</f>
        <v>0</v>
      </c>
      <c r="D18" s="75">
        <f>D14</f>
        <v>0</v>
      </c>
      <c r="E18" s="75">
        <f>'Removal Efficiencies'!K20</f>
        <v>0</v>
      </c>
      <c r="F18" s="75">
        <f>'SSTWAM Results'!D18</f>
        <v>0</v>
      </c>
      <c r="G18" s="75">
        <f>Background!F16</f>
        <v>0</v>
      </c>
      <c r="H18" s="76">
        <f t="shared" si="0"/>
        <v>0</v>
      </c>
      <c r="I18" s="218" t="str">
        <f t="shared" si="1"/>
        <v xml:space="preserve">      -</v>
      </c>
      <c r="J18" s="218">
        <f t="shared" si="2"/>
        <v>0</v>
      </c>
      <c r="K18" s="218" t="str">
        <f t="shared" si="3"/>
        <v xml:space="preserve">      -</v>
      </c>
      <c r="L18" s="131" t="str">
        <f t="shared" si="4"/>
        <v xml:space="preserve">    -</v>
      </c>
      <c r="M18" s="298">
        <f>'Table 1 Daily Limits'!M18</f>
        <v>10</v>
      </c>
    </row>
    <row r="19" spans="2:13" ht="15.75" x14ac:dyDescent="0.25">
      <c r="B19" s="74" t="s">
        <v>34</v>
      </c>
      <c r="C19" s="75">
        <f>C14</f>
        <v>0</v>
      </c>
      <c r="D19" s="75">
        <f>D14</f>
        <v>0</v>
      </c>
      <c r="E19" s="75">
        <f>'Removal Efficiencies'!K21</f>
        <v>0</v>
      </c>
      <c r="F19" s="75">
        <f>'SSTWAM Results'!D19</f>
        <v>0</v>
      </c>
      <c r="G19" s="75">
        <f>Background!F17</f>
        <v>0</v>
      </c>
      <c r="H19" s="76">
        <f t="shared" si="0"/>
        <v>0</v>
      </c>
      <c r="I19" s="218" t="str">
        <f t="shared" si="1"/>
        <v xml:space="preserve">      -</v>
      </c>
      <c r="J19" s="218">
        <f t="shared" si="2"/>
        <v>0</v>
      </c>
      <c r="K19" s="218" t="str">
        <f t="shared" si="3"/>
        <v xml:space="preserve">      -</v>
      </c>
      <c r="L19" s="131" t="str">
        <f t="shared" si="4"/>
        <v xml:space="preserve">    -</v>
      </c>
      <c r="M19" s="298">
        <f>'Table 1 Daily Limits'!M19</f>
        <v>10</v>
      </c>
    </row>
    <row r="20" spans="2:13" ht="15.75" x14ac:dyDescent="0.25">
      <c r="B20" s="74" t="s">
        <v>35</v>
      </c>
      <c r="C20" s="75">
        <f>C14</f>
        <v>0</v>
      </c>
      <c r="D20" s="75">
        <f>D14</f>
        <v>0</v>
      </c>
      <c r="E20" s="75">
        <f>'Removal Efficiencies'!K22</f>
        <v>0</v>
      </c>
      <c r="F20" s="75">
        <f>'SSTWAM Results'!D20</f>
        <v>0</v>
      </c>
      <c r="G20" s="75">
        <f>Background!F18</f>
        <v>0</v>
      </c>
      <c r="H20" s="76">
        <f t="shared" si="0"/>
        <v>0</v>
      </c>
      <c r="I20" s="218" t="str">
        <f t="shared" si="1"/>
        <v xml:space="preserve">      -</v>
      </c>
      <c r="J20" s="218">
        <f t="shared" si="2"/>
        <v>0</v>
      </c>
      <c r="K20" s="218" t="str">
        <f t="shared" si="3"/>
        <v xml:space="preserve">      -</v>
      </c>
      <c r="L20" s="131" t="str">
        <f t="shared" si="4"/>
        <v xml:space="preserve">    -</v>
      </c>
      <c r="M20" s="298">
        <f>'Table 1 Daily Limits'!M20</f>
        <v>10</v>
      </c>
    </row>
    <row r="21" spans="2:13" ht="15.75" x14ac:dyDescent="0.25">
      <c r="B21" s="74" t="s">
        <v>36</v>
      </c>
      <c r="C21" s="75">
        <f>C14</f>
        <v>0</v>
      </c>
      <c r="D21" s="75">
        <f>D14</f>
        <v>0</v>
      </c>
      <c r="E21" s="75">
        <f>'Removal Efficiencies'!K23</f>
        <v>0</v>
      </c>
      <c r="F21" s="75">
        <f>'SSTWAM Results'!D21</f>
        <v>0</v>
      </c>
      <c r="G21" s="75">
        <f>Background!F19</f>
        <v>0</v>
      </c>
      <c r="H21" s="76">
        <f t="shared" si="0"/>
        <v>0</v>
      </c>
      <c r="I21" s="218" t="str">
        <f t="shared" si="1"/>
        <v xml:space="preserve">      -</v>
      </c>
      <c r="J21" s="218">
        <f t="shared" si="2"/>
        <v>0</v>
      </c>
      <c r="K21" s="218" t="str">
        <f t="shared" si="3"/>
        <v xml:space="preserve">      -</v>
      </c>
      <c r="L21" s="131" t="str">
        <f t="shared" si="4"/>
        <v xml:space="preserve">    -</v>
      </c>
      <c r="M21" s="298">
        <f>'Table 1 Daily Limits'!M21</f>
        <v>10</v>
      </c>
    </row>
    <row r="22" spans="2:13" ht="15.75" x14ac:dyDescent="0.25">
      <c r="B22" s="74" t="s">
        <v>37</v>
      </c>
      <c r="C22" s="75">
        <f t="shared" ref="C22:D24" si="5">C15</f>
        <v>0</v>
      </c>
      <c r="D22" s="75">
        <f t="shared" si="5"/>
        <v>0</v>
      </c>
      <c r="E22" s="75">
        <f>'Removal Efficiencies'!K24</f>
        <v>0</v>
      </c>
      <c r="F22" s="75">
        <f>'SSTWAM Results'!D22</f>
        <v>0</v>
      </c>
      <c r="G22" s="75">
        <f>Background!F20</f>
        <v>0</v>
      </c>
      <c r="H22" s="76">
        <f t="shared" si="0"/>
        <v>0</v>
      </c>
      <c r="I22" s="218" t="str">
        <f t="shared" si="1"/>
        <v xml:space="preserve">      -</v>
      </c>
      <c r="J22" s="218">
        <f t="shared" si="2"/>
        <v>0</v>
      </c>
      <c r="K22" s="218" t="str">
        <f t="shared" si="3"/>
        <v xml:space="preserve">      -</v>
      </c>
      <c r="L22" s="131" t="str">
        <f t="shared" si="4"/>
        <v xml:space="preserve">    -</v>
      </c>
      <c r="M22" s="298">
        <f>'Table 1 Daily Limits'!M22</f>
        <v>10</v>
      </c>
    </row>
    <row r="23" spans="2:13" ht="15.75" x14ac:dyDescent="0.25">
      <c r="B23" s="74" t="s">
        <v>38</v>
      </c>
      <c r="C23" s="75">
        <f t="shared" si="5"/>
        <v>0</v>
      </c>
      <c r="D23" s="75">
        <f t="shared" si="5"/>
        <v>0</v>
      </c>
      <c r="E23" s="75">
        <f>'Removal Efficiencies'!K25</f>
        <v>0</v>
      </c>
      <c r="F23" s="75">
        <f>'SSTWAM Results'!D23</f>
        <v>0</v>
      </c>
      <c r="G23" s="75">
        <f>Background!F21</f>
        <v>0</v>
      </c>
      <c r="H23" s="76">
        <f t="shared" si="0"/>
        <v>0</v>
      </c>
      <c r="I23" s="218" t="str">
        <f t="shared" si="1"/>
        <v xml:space="preserve">      -</v>
      </c>
      <c r="J23" s="218">
        <f t="shared" si="2"/>
        <v>0</v>
      </c>
      <c r="K23" s="218" t="str">
        <f t="shared" si="3"/>
        <v xml:space="preserve">      -</v>
      </c>
      <c r="L23" s="131" t="str">
        <f t="shared" si="4"/>
        <v xml:space="preserve">    -</v>
      </c>
      <c r="M23" s="298">
        <f>'Table 1 Daily Limits'!M23</f>
        <v>10</v>
      </c>
    </row>
    <row r="24" spans="2:13" ht="15.75" x14ac:dyDescent="0.25">
      <c r="B24" s="74" t="s">
        <v>91</v>
      </c>
      <c r="C24" s="75">
        <f t="shared" si="5"/>
        <v>0</v>
      </c>
      <c r="D24" s="75">
        <f t="shared" si="5"/>
        <v>0</v>
      </c>
      <c r="E24" s="75">
        <f>'Removal Efficiencies'!K26</f>
        <v>0</v>
      </c>
      <c r="F24" s="75">
        <f>'SSTWAM Results'!D24</f>
        <v>0</v>
      </c>
      <c r="G24" s="75">
        <f>Background!F22</f>
        <v>0</v>
      </c>
      <c r="H24" s="76">
        <f t="shared" si="0"/>
        <v>0</v>
      </c>
      <c r="I24" s="218" t="str">
        <f t="shared" si="1"/>
        <v xml:space="preserve">      -</v>
      </c>
      <c r="J24" s="218">
        <f t="shared" si="2"/>
        <v>0</v>
      </c>
      <c r="K24" s="218" t="str">
        <f t="shared" si="3"/>
        <v xml:space="preserve">      -</v>
      </c>
      <c r="L24" s="131" t="str">
        <f t="shared" si="4"/>
        <v xml:space="preserve">    -</v>
      </c>
      <c r="M24" s="298">
        <f>'Table 1 Daily Limits'!M24</f>
        <v>10</v>
      </c>
    </row>
    <row r="25" spans="2:13" ht="15.75" x14ac:dyDescent="0.25">
      <c r="B25" s="74" t="s">
        <v>40</v>
      </c>
      <c r="C25" s="75">
        <f>C14</f>
        <v>0</v>
      </c>
      <c r="D25" s="75">
        <f>D14</f>
        <v>0</v>
      </c>
      <c r="E25" s="75">
        <f>'Removal Efficiencies'!K27</f>
        <v>0</v>
      </c>
      <c r="F25" s="75">
        <f>'SSTWAM Results'!D25</f>
        <v>0</v>
      </c>
      <c r="G25" s="75">
        <f>Background!F23</f>
        <v>0</v>
      </c>
      <c r="H25" s="76">
        <f t="shared" si="0"/>
        <v>0</v>
      </c>
      <c r="I25" s="218" t="str">
        <f t="shared" si="1"/>
        <v xml:space="preserve">      -</v>
      </c>
      <c r="J25" s="218">
        <f t="shared" si="2"/>
        <v>0</v>
      </c>
      <c r="K25" s="218" t="str">
        <f t="shared" si="3"/>
        <v xml:space="preserve">      -</v>
      </c>
      <c r="L25" s="131" t="str">
        <f t="shared" si="4"/>
        <v xml:space="preserve">    -</v>
      </c>
      <c r="M25" s="298">
        <f>'Table 1 Daily Limits'!M25</f>
        <v>10</v>
      </c>
    </row>
    <row r="26" spans="2:13" ht="15.75" x14ac:dyDescent="0.25">
      <c r="B26" s="74" t="s">
        <v>41</v>
      </c>
      <c r="C26" s="75">
        <f>C14</f>
        <v>0</v>
      </c>
      <c r="D26" s="75">
        <f>D14</f>
        <v>0</v>
      </c>
      <c r="E26" s="75">
        <f>'Removal Efficiencies'!K28</f>
        <v>0</v>
      </c>
      <c r="F26" s="75">
        <f>'SSTWAM Results'!D26</f>
        <v>0</v>
      </c>
      <c r="G26" s="75">
        <f>Background!F24</f>
        <v>0</v>
      </c>
      <c r="H26" s="76">
        <f t="shared" si="0"/>
        <v>0</v>
      </c>
      <c r="I26" s="218" t="str">
        <f t="shared" si="1"/>
        <v xml:space="preserve">      -</v>
      </c>
      <c r="J26" s="218">
        <f t="shared" si="2"/>
        <v>0</v>
      </c>
      <c r="K26" s="218" t="str">
        <f t="shared" si="3"/>
        <v xml:space="preserve">      -</v>
      </c>
      <c r="L26" s="131" t="str">
        <f t="shared" si="4"/>
        <v xml:space="preserve">    -</v>
      </c>
      <c r="M26" s="298">
        <f>'Table 1 Daily Limits'!M26</f>
        <v>10</v>
      </c>
    </row>
    <row r="27" spans="2:13" ht="15.75" x14ac:dyDescent="0.25">
      <c r="B27" s="74" t="s">
        <v>42</v>
      </c>
      <c r="C27" s="75">
        <f>C14</f>
        <v>0</v>
      </c>
      <c r="D27" s="75">
        <f>D14</f>
        <v>0</v>
      </c>
      <c r="E27" s="75">
        <f>'Removal Efficiencies'!K29</f>
        <v>0</v>
      </c>
      <c r="F27" s="75">
        <f>'SSTWAM Results'!D27</f>
        <v>0</v>
      </c>
      <c r="G27" s="75">
        <f>Background!F25</f>
        <v>0</v>
      </c>
      <c r="H27" s="76">
        <f t="shared" si="0"/>
        <v>0</v>
      </c>
      <c r="I27" s="218" t="str">
        <f t="shared" si="1"/>
        <v xml:space="preserve">      -</v>
      </c>
      <c r="J27" s="218">
        <f t="shared" si="2"/>
        <v>0</v>
      </c>
      <c r="K27" s="218" t="str">
        <f t="shared" si="3"/>
        <v xml:space="preserve">      -</v>
      </c>
      <c r="L27" s="131" t="str">
        <f t="shared" si="4"/>
        <v xml:space="preserve">    -</v>
      </c>
      <c r="M27" s="298">
        <f>'Table 1 Daily Limits'!M27</f>
        <v>10</v>
      </c>
    </row>
    <row r="28" spans="2:13" ht="15.75" x14ac:dyDescent="0.25">
      <c r="B28" s="58"/>
      <c r="C28" s="59"/>
      <c r="D28" s="59"/>
      <c r="E28" s="59"/>
      <c r="F28" s="59"/>
      <c r="G28" s="59"/>
      <c r="H28" s="60"/>
      <c r="I28" s="60"/>
      <c r="J28" s="60"/>
      <c r="K28" s="60"/>
      <c r="L28" s="61"/>
      <c r="M28" s="62"/>
    </row>
    <row r="29" spans="2:13" ht="15.75" x14ac:dyDescent="0.25">
      <c r="B29" s="58"/>
      <c r="C29" s="59"/>
      <c r="D29" s="59"/>
      <c r="E29" s="59"/>
      <c r="F29" s="59"/>
      <c r="G29" s="59"/>
      <c r="H29" s="60"/>
      <c r="I29" s="60"/>
      <c r="J29" s="60"/>
      <c r="K29" s="60"/>
      <c r="L29" s="61"/>
      <c r="M29" s="62"/>
    </row>
    <row r="30" spans="2:13" ht="15.75" x14ac:dyDescent="0.25">
      <c r="B30" s="58"/>
      <c r="C30" s="59"/>
      <c r="D30" s="59"/>
      <c r="E30" s="59"/>
      <c r="F30" s="59"/>
      <c r="G30" s="59"/>
      <c r="H30" s="60"/>
      <c r="I30" s="60"/>
      <c r="J30" s="60"/>
      <c r="K30" s="60"/>
      <c r="L30" s="61"/>
      <c r="M30" s="62"/>
    </row>
    <row r="31" spans="2:13" ht="16.5" thickBot="1" x14ac:dyDescent="0.3">
      <c r="B31" s="107"/>
      <c r="C31" s="108"/>
      <c r="D31" s="108"/>
      <c r="E31" s="108"/>
      <c r="F31" s="108"/>
      <c r="G31" s="108"/>
      <c r="H31" s="109"/>
      <c r="I31" s="109"/>
      <c r="J31" s="109"/>
      <c r="K31" s="109"/>
      <c r="L31" s="109"/>
      <c r="M31" s="110"/>
    </row>
    <row r="32" spans="2:13" ht="15.75" x14ac:dyDescent="0.25">
      <c r="B32" s="66"/>
      <c r="C32" s="67"/>
      <c r="D32" s="67"/>
      <c r="E32" s="67"/>
      <c r="F32" s="67"/>
      <c r="G32" s="67"/>
      <c r="H32" s="68"/>
      <c r="I32" s="68"/>
      <c r="J32" s="68"/>
      <c r="K32" s="68"/>
      <c r="L32" s="68"/>
      <c r="M32" s="69"/>
    </row>
    <row r="33" spans="2:13" ht="15.75" x14ac:dyDescent="0.25">
      <c r="B33" s="66" t="s">
        <v>92</v>
      </c>
      <c r="C33" s="65" t="s">
        <v>93</v>
      </c>
      <c r="D33" s="66"/>
      <c r="E33" s="66"/>
      <c r="F33" s="66"/>
      <c r="G33" s="66"/>
      <c r="H33" s="66"/>
      <c r="I33" s="66"/>
      <c r="J33" s="66"/>
      <c r="K33" s="66"/>
      <c r="L33" s="66"/>
      <c r="M33" s="66"/>
    </row>
    <row r="34" spans="2:13" ht="15.75" x14ac:dyDescent="0.25">
      <c r="B34" s="66" t="s">
        <v>94</v>
      </c>
      <c r="C34" s="65" t="s">
        <v>95</v>
      </c>
      <c r="D34" s="66"/>
      <c r="E34" s="66"/>
      <c r="F34" s="66"/>
      <c r="G34" s="66"/>
      <c r="H34" s="66"/>
      <c r="I34" s="66"/>
      <c r="J34" s="66"/>
      <c r="K34" s="66"/>
      <c r="L34" s="66"/>
      <c r="M34" s="66"/>
    </row>
    <row r="35" spans="2:13" ht="15.75" x14ac:dyDescent="0.25">
      <c r="B35" s="66" t="s">
        <v>96</v>
      </c>
      <c r="C35" s="65" t="s">
        <v>97</v>
      </c>
      <c r="D35" s="66"/>
      <c r="E35" s="66"/>
      <c r="F35" s="66"/>
      <c r="G35" s="66"/>
      <c r="H35" s="66"/>
      <c r="I35" s="66"/>
      <c r="J35" s="66"/>
      <c r="K35" s="66"/>
      <c r="L35" s="66"/>
      <c r="M35" s="66"/>
    </row>
    <row r="36" spans="2:13" ht="15.75" x14ac:dyDescent="0.25">
      <c r="B36" s="66" t="s">
        <v>98</v>
      </c>
      <c r="C36" s="65" t="s">
        <v>120</v>
      </c>
      <c r="D36" s="66"/>
      <c r="E36" s="66"/>
      <c r="F36" s="66"/>
      <c r="G36" s="66"/>
      <c r="H36" s="66"/>
      <c r="I36" s="66"/>
      <c r="J36" s="66"/>
      <c r="K36" s="66"/>
      <c r="L36" s="66"/>
      <c r="M36" s="66"/>
    </row>
    <row r="37" spans="2:13" ht="15.75" x14ac:dyDescent="0.25">
      <c r="B37" s="66" t="s">
        <v>100</v>
      </c>
      <c r="C37" s="65" t="s">
        <v>101</v>
      </c>
      <c r="D37" s="66"/>
      <c r="E37" s="66"/>
      <c r="F37" s="66"/>
      <c r="G37" s="66"/>
      <c r="H37" s="66"/>
      <c r="I37" s="66"/>
      <c r="J37" s="66"/>
      <c r="K37" s="66"/>
      <c r="L37" s="66"/>
      <c r="M37" s="66"/>
    </row>
    <row r="38" spans="2:13" ht="15.75" x14ac:dyDescent="0.25">
      <c r="B38" s="66" t="s">
        <v>102</v>
      </c>
      <c r="C38" s="65" t="s">
        <v>103</v>
      </c>
      <c r="D38" s="66"/>
      <c r="E38" s="66"/>
      <c r="F38" s="66"/>
      <c r="G38" s="66"/>
      <c r="H38" s="66"/>
      <c r="I38" s="66"/>
      <c r="J38" s="66"/>
      <c r="K38" s="66"/>
      <c r="L38" s="66"/>
      <c r="M38" s="66"/>
    </row>
    <row r="39" spans="2:13" ht="15.75" x14ac:dyDescent="0.25">
      <c r="B39" s="66" t="s">
        <v>104</v>
      </c>
      <c r="C39" s="65" t="s">
        <v>105</v>
      </c>
      <c r="D39" s="66"/>
      <c r="E39" s="66"/>
      <c r="F39" s="66"/>
      <c r="G39" s="66"/>
      <c r="H39" s="66"/>
      <c r="I39" s="66"/>
      <c r="J39" s="66"/>
      <c r="K39" s="66"/>
      <c r="L39" s="66"/>
      <c r="M39" s="66"/>
    </row>
    <row r="40" spans="2:13" ht="15.75" x14ac:dyDescent="0.25">
      <c r="B40" s="66" t="s">
        <v>106</v>
      </c>
      <c r="C40" s="65" t="s">
        <v>107</v>
      </c>
      <c r="D40" s="66"/>
      <c r="E40" s="66"/>
      <c r="F40" s="66"/>
      <c r="G40" s="66"/>
      <c r="H40" s="66"/>
      <c r="I40" s="66"/>
      <c r="J40" s="66"/>
      <c r="K40" s="66"/>
      <c r="L40" s="66"/>
      <c r="M40" s="66"/>
    </row>
    <row r="41" spans="2:13" ht="15.75" x14ac:dyDescent="0.25">
      <c r="B41" s="66" t="s">
        <v>108</v>
      </c>
      <c r="C41" s="65" t="s">
        <v>109</v>
      </c>
      <c r="D41" s="66"/>
      <c r="E41" s="66"/>
      <c r="F41" s="66"/>
      <c r="G41" s="66"/>
      <c r="H41" s="66"/>
      <c r="I41" s="66"/>
      <c r="J41" s="66"/>
      <c r="K41" s="66"/>
      <c r="L41" s="66"/>
      <c r="M41" s="66"/>
    </row>
    <row r="42" spans="2:13" ht="15.75" x14ac:dyDescent="0.25">
      <c r="B42" s="66" t="s">
        <v>110</v>
      </c>
      <c r="C42" s="66" t="s">
        <v>111</v>
      </c>
      <c r="D42" s="66"/>
      <c r="E42" s="66"/>
      <c r="F42" s="66"/>
      <c r="G42" s="66"/>
      <c r="H42" s="66"/>
      <c r="I42" s="66"/>
      <c r="J42" s="66"/>
      <c r="K42" s="66"/>
      <c r="L42" s="66"/>
      <c r="M42" s="66"/>
    </row>
    <row r="43" spans="2:13" ht="15.75" x14ac:dyDescent="0.25">
      <c r="B43" s="66" t="s">
        <v>112</v>
      </c>
      <c r="C43" s="66" t="s">
        <v>113</v>
      </c>
      <c r="D43" s="66"/>
      <c r="E43" s="66"/>
      <c r="F43" s="66"/>
      <c r="G43" s="66"/>
      <c r="H43" s="66"/>
      <c r="I43" s="66"/>
      <c r="J43" s="66"/>
      <c r="K43" s="66"/>
      <c r="L43" s="66"/>
      <c r="M43" s="66"/>
    </row>
    <row r="44" spans="2:13" ht="15.75" x14ac:dyDescent="0.25">
      <c r="B44" s="66" t="s">
        <v>114</v>
      </c>
      <c r="C44" s="66" t="s">
        <v>115</v>
      </c>
      <c r="D44" s="66"/>
      <c r="E44" s="66"/>
      <c r="F44" s="66"/>
      <c r="G44" s="66"/>
      <c r="H44" s="66"/>
      <c r="I44" s="66"/>
      <c r="J44" s="66"/>
      <c r="K44" s="66"/>
      <c r="L44" s="66"/>
      <c r="M44" s="66"/>
    </row>
    <row r="45" spans="2:13" ht="15.75" x14ac:dyDescent="0.25">
      <c r="B45" s="66" t="s">
        <v>116</v>
      </c>
      <c r="C45" s="66" t="s">
        <v>117</v>
      </c>
      <c r="D45" s="66"/>
      <c r="E45" s="66"/>
      <c r="F45" s="66"/>
      <c r="G45" s="66"/>
      <c r="H45" s="66"/>
      <c r="I45" s="66"/>
      <c r="J45" s="66"/>
      <c r="K45" s="66"/>
      <c r="L45" s="66"/>
      <c r="M45" s="66"/>
    </row>
    <row r="46" spans="2:13" ht="15.75" x14ac:dyDescent="0.25">
      <c r="B46" s="66" t="s">
        <v>118</v>
      </c>
      <c r="C46" s="66" t="s">
        <v>119</v>
      </c>
      <c r="D46" s="66"/>
      <c r="E46" s="66"/>
      <c r="F46" s="66"/>
      <c r="G46" s="66"/>
      <c r="H46" s="66"/>
      <c r="I46" s="66"/>
      <c r="J46" s="66"/>
      <c r="K46" s="66"/>
      <c r="L46" s="66"/>
      <c r="M46" s="66"/>
    </row>
    <row r="49" spans="2:3" ht="15.75" x14ac:dyDescent="0.25">
      <c r="B49" s="130"/>
      <c r="C49" s="130"/>
    </row>
  </sheetData>
  <mergeCells count="5">
    <mergeCell ref="B2:M2"/>
    <mergeCell ref="B6:M6"/>
    <mergeCell ref="B5:M5"/>
    <mergeCell ref="B3:M3"/>
    <mergeCell ref="K8:M8"/>
  </mergeCells>
  <conditionalFormatting sqref="L14:L27">
    <cfRule type="cellIs" dxfId="7" priority="1" operator="lessThan">
      <formula>0</formula>
    </cfRule>
  </conditionalFormatting>
  <pageMargins left="0.7" right="0.7" top="0.75" bottom="0.75" header="0.3" footer="0.3"/>
  <pageSetup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52"/>
  <sheetViews>
    <sheetView showGridLines="0" showRowColHeaders="0" zoomScaleNormal="100" workbookViewId="0">
      <selection activeCell="L22" sqref="L22"/>
    </sheetView>
  </sheetViews>
  <sheetFormatPr defaultRowHeight="15" x14ac:dyDescent="0.25"/>
  <cols>
    <col min="1" max="1" width="5" style="208" customWidth="1"/>
    <col min="2" max="2" width="14" bestFit="1" customWidth="1"/>
    <col min="3" max="3" width="14.5703125" customWidth="1"/>
    <col min="4" max="4" width="13.85546875" customWidth="1"/>
    <col min="5" max="5" width="13.42578125" customWidth="1"/>
    <col min="6" max="6" width="20" customWidth="1"/>
    <col min="7" max="7" width="14.5703125" customWidth="1"/>
    <col min="8" max="8" width="16" customWidth="1"/>
    <col min="9" max="9" width="15.85546875" customWidth="1"/>
    <col min="10" max="11" width="15.7109375" customWidth="1"/>
    <col min="12" max="12" width="12.85546875" customWidth="1"/>
    <col min="13" max="13" width="13.7109375" customWidth="1"/>
  </cols>
  <sheetData>
    <row r="1" spans="2:13" x14ac:dyDescent="0.25">
      <c r="B1" s="134"/>
      <c r="C1" s="126"/>
      <c r="D1" s="126"/>
      <c r="E1" s="126"/>
      <c r="F1" s="126"/>
      <c r="G1" s="126"/>
      <c r="H1" s="126"/>
      <c r="I1" s="126"/>
      <c r="J1" s="126"/>
      <c r="K1" s="126"/>
      <c r="L1" s="126"/>
      <c r="M1" s="126"/>
    </row>
    <row r="2" spans="2:13" ht="15.75" x14ac:dyDescent="0.25">
      <c r="B2" s="432">
        <f>'General Info'!H17</f>
        <v>0</v>
      </c>
      <c r="C2" s="432"/>
      <c r="D2" s="432"/>
      <c r="E2" s="432"/>
      <c r="F2" s="432"/>
      <c r="G2" s="432"/>
      <c r="H2" s="432"/>
      <c r="I2" s="432"/>
      <c r="J2" s="432"/>
      <c r="K2" s="432"/>
      <c r="L2" s="432"/>
      <c r="M2" s="432"/>
    </row>
    <row r="3" spans="2:13" ht="15.75" x14ac:dyDescent="0.25">
      <c r="B3" s="432">
        <f>'General Info'!H18</f>
        <v>0</v>
      </c>
      <c r="C3" s="432"/>
      <c r="D3" s="432"/>
      <c r="E3" s="432"/>
      <c r="F3" s="432"/>
      <c r="G3" s="432"/>
      <c r="H3" s="432"/>
      <c r="I3" s="432"/>
      <c r="J3" s="432"/>
      <c r="K3" s="432"/>
      <c r="L3" s="432"/>
      <c r="M3" s="432"/>
    </row>
    <row r="4" spans="2:13" ht="15.75" x14ac:dyDescent="0.25">
      <c r="B4" s="133"/>
      <c r="C4" s="133"/>
      <c r="D4" s="133"/>
      <c r="E4" s="133"/>
      <c r="F4" s="133"/>
      <c r="G4" s="133"/>
      <c r="H4" s="133"/>
      <c r="I4" s="133"/>
      <c r="J4" s="133"/>
      <c r="K4" s="133"/>
      <c r="L4" s="133"/>
      <c r="M4" s="133"/>
    </row>
    <row r="5" spans="2:13" s="217" customFormat="1" ht="18.75" x14ac:dyDescent="0.3">
      <c r="B5" s="433" t="s">
        <v>184</v>
      </c>
      <c r="C5" s="433"/>
      <c r="D5" s="433"/>
      <c r="E5" s="433"/>
      <c r="F5" s="433"/>
      <c r="G5" s="433"/>
      <c r="H5" s="433"/>
      <c r="I5" s="433"/>
      <c r="J5" s="433"/>
      <c r="K5" s="433"/>
      <c r="L5" s="433"/>
      <c r="M5" s="433"/>
    </row>
    <row r="6" spans="2:13" s="217" customFormat="1" ht="18.75" x14ac:dyDescent="0.3">
      <c r="B6" s="433" t="s">
        <v>122</v>
      </c>
      <c r="C6" s="433"/>
      <c r="D6" s="433"/>
      <c r="E6" s="433"/>
      <c r="F6" s="433"/>
      <c r="G6" s="433"/>
      <c r="H6" s="433"/>
      <c r="I6" s="433"/>
      <c r="J6" s="433"/>
      <c r="K6" s="433"/>
      <c r="L6" s="433"/>
      <c r="M6" s="433"/>
    </row>
    <row r="7" spans="2:13" ht="16.5" thickBot="1" x14ac:dyDescent="0.3">
      <c r="B7" s="127"/>
      <c r="C7" s="127"/>
      <c r="D7" s="127"/>
      <c r="E7" s="127"/>
      <c r="F7" s="127"/>
      <c r="G7" s="127"/>
      <c r="H7" s="127"/>
      <c r="I7" s="127"/>
      <c r="J7" s="127"/>
      <c r="K7" s="127"/>
      <c r="L7" s="127"/>
      <c r="M7" s="127"/>
    </row>
    <row r="8" spans="2:13" ht="15.75" x14ac:dyDescent="0.25">
      <c r="B8" s="46"/>
      <c r="C8" s="47" t="s">
        <v>49</v>
      </c>
      <c r="D8" s="47"/>
      <c r="E8" s="47"/>
      <c r="F8" s="47"/>
      <c r="G8" s="47"/>
      <c r="H8" s="47"/>
      <c r="I8" s="46" t="s">
        <v>50</v>
      </c>
      <c r="J8" s="48"/>
      <c r="K8" s="434" t="s">
        <v>51</v>
      </c>
      <c r="L8" s="435"/>
      <c r="M8" s="436"/>
    </row>
    <row r="9" spans="2:13" ht="16.5" thickBot="1" x14ac:dyDescent="0.3">
      <c r="B9" s="49"/>
      <c r="C9" s="50"/>
      <c r="D9" s="50"/>
      <c r="E9" s="50"/>
      <c r="F9" s="50"/>
      <c r="G9" s="50"/>
      <c r="H9" s="50"/>
      <c r="I9" s="49"/>
      <c r="J9" s="51"/>
      <c r="K9" s="50"/>
      <c r="L9" s="50"/>
      <c r="M9" s="45"/>
    </row>
    <row r="10" spans="2:13" ht="15.75" x14ac:dyDescent="0.25">
      <c r="B10" s="52"/>
      <c r="C10" s="53" t="s">
        <v>52</v>
      </c>
      <c r="D10" s="53" t="s">
        <v>53</v>
      </c>
      <c r="E10" s="55" t="s">
        <v>54</v>
      </c>
      <c r="F10" s="55" t="s">
        <v>123</v>
      </c>
      <c r="G10" s="52" t="s">
        <v>56</v>
      </c>
      <c r="H10" s="52" t="s">
        <v>57</v>
      </c>
      <c r="I10" s="53" t="s">
        <v>58</v>
      </c>
      <c r="J10" s="53" t="s">
        <v>59</v>
      </c>
      <c r="K10" s="53" t="s">
        <v>58</v>
      </c>
      <c r="L10" s="53" t="s">
        <v>60</v>
      </c>
      <c r="M10" s="52" t="s">
        <v>61</v>
      </c>
    </row>
    <row r="11" spans="2:13" ht="15.75" x14ac:dyDescent="0.25">
      <c r="B11" s="54" t="s">
        <v>62</v>
      </c>
      <c r="C11" s="55" t="s">
        <v>63</v>
      </c>
      <c r="D11" s="55" t="s">
        <v>63</v>
      </c>
      <c r="E11" s="55" t="s">
        <v>64</v>
      </c>
      <c r="F11" s="55" t="s">
        <v>124</v>
      </c>
      <c r="G11" s="55" t="s">
        <v>66</v>
      </c>
      <c r="H11" s="55" t="s">
        <v>63</v>
      </c>
      <c r="I11" s="55" t="s">
        <v>67</v>
      </c>
      <c r="J11" s="55" t="s">
        <v>68</v>
      </c>
      <c r="K11" s="55" t="s">
        <v>69</v>
      </c>
      <c r="L11" s="55" t="s">
        <v>70</v>
      </c>
      <c r="M11" s="54" t="s">
        <v>71</v>
      </c>
    </row>
    <row r="12" spans="2:13" ht="15.75" x14ac:dyDescent="0.25">
      <c r="B12" s="54"/>
      <c r="C12" s="55" t="s">
        <v>72</v>
      </c>
      <c r="D12" s="55" t="s">
        <v>72</v>
      </c>
      <c r="E12" s="55" t="s">
        <v>73</v>
      </c>
      <c r="F12" s="55" t="s">
        <v>74</v>
      </c>
      <c r="G12" s="55" t="s">
        <v>74</v>
      </c>
      <c r="H12" s="55" t="s">
        <v>72</v>
      </c>
      <c r="I12" s="55" t="s">
        <v>75</v>
      </c>
      <c r="J12" s="55" t="s">
        <v>75</v>
      </c>
      <c r="K12" s="55" t="s">
        <v>75</v>
      </c>
      <c r="L12" s="55" t="s">
        <v>76</v>
      </c>
      <c r="M12" s="54" t="s">
        <v>77</v>
      </c>
    </row>
    <row r="13" spans="2:13" ht="16.5" thickBot="1" x14ac:dyDescent="0.3">
      <c r="B13" s="56"/>
      <c r="C13" s="57" t="s">
        <v>78</v>
      </c>
      <c r="D13" s="57" t="s">
        <v>79</v>
      </c>
      <c r="E13" s="57" t="s">
        <v>125</v>
      </c>
      <c r="F13" s="57" t="s">
        <v>81</v>
      </c>
      <c r="G13" s="57" t="s">
        <v>82</v>
      </c>
      <c r="H13" s="57" t="s">
        <v>83</v>
      </c>
      <c r="I13" s="57" t="s">
        <v>84</v>
      </c>
      <c r="J13" s="57" t="s">
        <v>85</v>
      </c>
      <c r="K13" s="57" t="s">
        <v>86</v>
      </c>
      <c r="L13" s="57" t="s">
        <v>87</v>
      </c>
      <c r="M13" s="56" t="s">
        <v>88</v>
      </c>
    </row>
    <row r="14" spans="2:13" ht="15.75" x14ac:dyDescent="0.25">
      <c r="B14" s="74" t="s">
        <v>19</v>
      </c>
      <c r="C14" s="75">
        <f>'SIU Info'!D35</f>
        <v>0</v>
      </c>
      <c r="D14" s="75">
        <f>'WWTP Info'!C15</f>
        <v>0</v>
      </c>
      <c r="E14" s="75"/>
      <c r="F14" s="282"/>
      <c r="G14" s="75">
        <f>Background!F12</f>
        <v>0</v>
      </c>
      <c r="H14" s="76">
        <f t="shared" ref="H14:H27" si="0">(D14-C14)</f>
        <v>0</v>
      </c>
      <c r="I14" s="218" t="str">
        <f t="shared" ref="I14:I27" si="1">IF(F14=0,"      -",(8.34*F14*D14)/(1-E14/100))</f>
        <v xml:space="preserve">      -</v>
      </c>
      <c r="J14" s="218">
        <f t="shared" ref="J14:J27" si="2">(G14*H14)*8.34</f>
        <v>0</v>
      </c>
      <c r="K14" s="218" t="str">
        <f t="shared" ref="K14:K27" si="3">IF(F14=0,"      -",I14*(1-M14/100)-J14)</f>
        <v xml:space="preserve">      -</v>
      </c>
      <c r="L14" s="131" t="str">
        <f t="shared" ref="L14:L27" si="4">IF(F14=0,"    -",(K14/(8.34*C14)))</f>
        <v xml:space="preserve">    -</v>
      </c>
      <c r="M14" s="298">
        <f>'Table 1 Daily Limits'!M14</f>
        <v>10</v>
      </c>
    </row>
    <row r="15" spans="2:13" ht="15.75" x14ac:dyDescent="0.25">
      <c r="B15" s="74" t="s">
        <v>20</v>
      </c>
      <c r="C15" s="75">
        <f>C14</f>
        <v>0</v>
      </c>
      <c r="D15" s="75">
        <f>D14</f>
        <v>0</v>
      </c>
      <c r="E15" s="75">
        <v>15</v>
      </c>
      <c r="F15" s="282"/>
      <c r="G15" s="75">
        <f>Background!F13</f>
        <v>0</v>
      </c>
      <c r="H15" s="76">
        <f t="shared" si="0"/>
        <v>0</v>
      </c>
      <c r="I15" s="218" t="str">
        <f t="shared" si="1"/>
        <v xml:space="preserve">      -</v>
      </c>
      <c r="J15" s="218">
        <f t="shared" si="2"/>
        <v>0</v>
      </c>
      <c r="K15" s="218" t="str">
        <f t="shared" si="3"/>
        <v xml:space="preserve">      -</v>
      </c>
      <c r="L15" s="131" t="str">
        <f t="shared" si="4"/>
        <v xml:space="preserve">    -</v>
      </c>
      <c r="M15" s="298">
        <f>'Table 1 Daily Limits'!M15</f>
        <v>10</v>
      </c>
    </row>
    <row r="16" spans="2:13" ht="15.75" x14ac:dyDescent="0.25">
      <c r="B16" s="74" t="s">
        <v>89</v>
      </c>
      <c r="C16" s="75">
        <f>C14</f>
        <v>0</v>
      </c>
      <c r="D16" s="75">
        <f>D14</f>
        <v>0</v>
      </c>
      <c r="E16" s="75">
        <v>27</v>
      </c>
      <c r="F16" s="282"/>
      <c r="G16" s="75">
        <f>Background!F14</f>
        <v>0</v>
      </c>
      <c r="H16" s="76">
        <f t="shared" si="0"/>
        <v>0</v>
      </c>
      <c r="I16" s="218" t="str">
        <f t="shared" si="1"/>
        <v xml:space="preserve">      -</v>
      </c>
      <c r="J16" s="218">
        <f t="shared" si="2"/>
        <v>0</v>
      </c>
      <c r="K16" s="218" t="str">
        <f t="shared" si="3"/>
        <v xml:space="preserve">      -</v>
      </c>
      <c r="L16" s="131" t="str">
        <f t="shared" si="4"/>
        <v xml:space="preserve">    -</v>
      </c>
      <c r="M16" s="298">
        <f>'Table 1 Daily Limits'!M16</f>
        <v>10</v>
      </c>
    </row>
    <row r="17" spans="2:13" ht="15.75" x14ac:dyDescent="0.25">
      <c r="B17" s="74" t="s">
        <v>90</v>
      </c>
      <c r="C17" s="75">
        <f>C14</f>
        <v>0</v>
      </c>
      <c r="D17" s="75">
        <f>D14</f>
        <v>0</v>
      </c>
      <c r="E17" s="75">
        <v>27</v>
      </c>
      <c r="F17" s="282"/>
      <c r="G17" s="75">
        <f>Background!F15</f>
        <v>0</v>
      </c>
      <c r="H17" s="76">
        <f t="shared" si="0"/>
        <v>0</v>
      </c>
      <c r="I17" s="218" t="str">
        <f t="shared" si="1"/>
        <v xml:space="preserve">      -</v>
      </c>
      <c r="J17" s="218">
        <f t="shared" si="2"/>
        <v>0</v>
      </c>
      <c r="K17" s="218" t="str">
        <f t="shared" si="3"/>
        <v xml:space="preserve">      -</v>
      </c>
      <c r="L17" s="131" t="str">
        <f t="shared" si="4"/>
        <v xml:space="preserve">    -</v>
      </c>
      <c r="M17" s="298">
        <f>'Table 1 Daily Limits'!M17</f>
        <v>10</v>
      </c>
    </row>
    <row r="18" spans="2:13" ht="15.75" x14ac:dyDescent="0.25">
      <c r="B18" s="74" t="s">
        <v>33</v>
      </c>
      <c r="C18" s="75">
        <f>C14</f>
        <v>0</v>
      </c>
      <c r="D18" s="75">
        <f>D14</f>
        <v>0</v>
      </c>
      <c r="E18" s="75">
        <v>22</v>
      </c>
      <c r="F18" s="282"/>
      <c r="G18" s="75">
        <f>Background!F16</f>
        <v>0</v>
      </c>
      <c r="H18" s="76">
        <f t="shared" si="0"/>
        <v>0</v>
      </c>
      <c r="I18" s="218" t="str">
        <f t="shared" si="1"/>
        <v xml:space="preserve">      -</v>
      </c>
      <c r="J18" s="218">
        <f t="shared" si="2"/>
        <v>0</v>
      </c>
      <c r="K18" s="218" t="str">
        <f t="shared" si="3"/>
        <v xml:space="preserve">      -</v>
      </c>
      <c r="L18" s="131" t="str">
        <f t="shared" si="4"/>
        <v xml:space="preserve">    -</v>
      </c>
      <c r="M18" s="298">
        <f>'Table 1 Daily Limits'!M18</f>
        <v>10</v>
      </c>
    </row>
    <row r="19" spans="2:13" ht="15.75" x14ac:dyDescent="0.25">
      <c r="B19" s="74" t="s">
        <v>34</v>
      </c>
      <c r="C19" s="75">
        <f>C14</f>
        <v>0</v>
      </c>
      <c r="D19" s="75">
        <f>D14</f>
        <v>0</v>
      </c>
      <c r="E19" s="75">
        <v>27</v>
      </c>
      <c r="F19" s="282"/>
      <c r="G19" s="75">
        <f>Background!F17</f>
        <v>0</v>
      </c>
      <c r="H19" s="76">
        <f t="shared" si="0"/>
        <v>0</v>
      </c>
      <c r="I19" s="218" t="str">
        <f t="shared" si="1"/>
        <v xml:space="preserve">      -</v>
      </c>
      <c r="J19" s="218">
        <f t="shared" si="2"/>
        <v>0</v>
      </c>
      <c r="K19" s="218" t="str">
        <f t="shared" si="3"/>
        <v xml:space="preserve">      -</v>
      </c>
      <c r="L19" s="131" t="str">
        <f t="shared" si="4"/>
        <v xml:space="preserve">    -</v>
      </c>
      <c r="M19" s="298">
        <f>'Table 1 Daily Limits'!M19</f>
        <v>10</v>
      </c>
    </row>
    <row r="20" spans="2:13" ht="15.75" x14ac:dyDescent="0.25">
      <c r="B20" s="74" t="s">
        <v>35</v>
      </c>
      <c r="C20" s="75">
        <f>C14</f>
        <v>0</v>
      </c>
      <c r="D20" s="75">
        <f>D14</f>
        <v>0</v>
      </c>
      <c r="E20" s="75"/>
      <c r="F20" s="282"/>
      <c r="G20" s="75">
        <f>Background!F18</f>
        <v>0</v>
      </c>
      <c r="H20" s="76">
        <f t="shared" si="0"/>
        <v>0</v>
      </c>
      <c r="I20" s="218" t="str">
        <f t="shared" si="1"/>
        <v xml:space="preserve">      -</v>
      </c>
      <c r="J20" s="218">
        <f t="shared" si="2"/>
        <v>0</v>
      </c>
      <c r="K20" s="218" t="str">
        <f t="shared" si="3"/>
        <v xml:space="preserve">      -</v>
      </c>
      <c r="L20" s="131" t="str">
        <f t="shared" si="4"/>
        <v xml:space="preserve">    -</v>
      </c>
      <c r="M20" s="298">
        <f>'Table 1 Daily Limits'!M20</f>
        <v>10</v>
      </c>
    </row>
    <row r="21" spans="2:13" ht="15.75" x14ac:dyDescent="0.25">
      <c r="B21" s="74" t="s">
        <v>36</v>
      </c>
      <c r="C21" s="75">
        <f>C14</f>
        <v>0</v>
      </c>
      <c r="D21" s="75">
        <f>D14</f>
        <v>0</v>
      </c>
      <c r="E21" s="75">
        <v>57</v>
      </c>
      <c r="F21" s="282"/>
      <c r="G21" s="75">
        <f>Background!F19</f>
        <v>0</v>
      </c>
      <c r="H21" s="76">
        <f t="shared" si="0"/>
        <v>0</v>
      </c>
      <c r="I21" s="218" t="str">
        <f t="shared" si="1"/>
        <v xml:space="preserve">      -</v>
      </c>
      <c r="J21" s="218">
        <f t="shared" si="2"/>
        <v>0</v>
      </c>
      <c r="K21" s="218" t="str">
        <f t="shared" si="3"/>
        <v xml:space="preserve">      -</v>
      </c>
      <c r="L21" s="131" t="str">
        <f t="shared" si="4"/>
        <v xml:space="preserve">    -</v>
      </c>
      <c r="M21" s="298">
        <f>'Table 1 Daily Limits'!M21</f>
        <v>10</v>
      </c>
    </row>
    <row r="22" spans="2:13" ht="15.75" x14ac:dyDescent="0.25">
      <c r="B22" s="74" t="s">
        <v>37</v>
      </c>
      <c r="C22" s="75">
        <f>C14</f>
        <v>0</v>
      </c>
      <c r="D22" s="75">
        <f>D14</f>
        <v>0</v>
      </c>
      <c r="E22" s="75">
        <v>10</v>
      </c>
      <c r="F22" s="282"/>
      <c r="G22" s="75">
        <f>Background!F20</f>
        <v>0</v>
      </c>
      <c r="H22" s="76">
        <f t="shared" si="0"/>
        <v>0</v>
      </c>
      <c r="I22" s="218" t="str">
        <f t="shared" si="1"/>
        <v xml:space="preserve">      -</v>
      </c>
      <c r="J22" s="218">
        <f t="shared" si="2"/>
        <v>0</v>
      </c>
      <c r="K22" s="218" t="str">
        <f t="shared" si="3"/>
        <v xml:space="preserve">      -</v>
      </c>
      <c r="L22" s="131" t="str">
        <f t="shared" si="4"/>
        <v xml:space="preserve">    -</v>
      </c>
      <c r="M22" s="298">
        <f>'Table 1 Daily Limits'!M22</f>
        <v>10</v>
      </c>
    </row>
    <row r="23" spans="2:13" ht="15.75" x14ac:dyDescent="0.25">
      <c r="B23" s="74" t="s">
        <v>38</v>
      </c>
      <c r="C23" s="75">
        <f>C14</f>
        <v>0</v>
      </c>
      <c r="D23" s="75">
        <f>D14</f>
        <v>0</v>
      </c>
      <c r="E23" s="75"/>
      <c r="F23" s="282"/>
      <c r="G23" s="75">
        <f>Background!F21</f>
        <v>0</v>
      </c>
      <c r="H23" s="76">
        <f t="shared" si="0"/>
        <v>0</v>
      </c>
      <c r="I23" s="218" t="str">
        <f t="shared" si="1"/>
        <v xml:space="preserve">      -</v>
      </c>
      <c r="J23" s="218">
        <f t="shared" si="2"/>
        <v>0</v>
      </c>
      <c r="K23" s="218" t="str">
        <f t="shared" si="3"/>
        <v xml:space="preserve">      -</v>
      </c>
      <c r="L23" s="131" t="str">
        <f t="shared" si="4"/>
        <v xml:space="preserve">    -</v>
      </c>
      <c r="M23" s="298">
        <f>'Table 1 Daily Limits'!M23</f>
        <v>10</v>
      </c>
    </row>
    <row r="24" spans="2:13" ht="15.75" x14ac:dyDescent="0.25">
      <c r="B24" s="74" t="s">
        <v>91</v>
      </c>
      <c r="C24" s="75">
        <f>C14</f>
        <v>0</v>
      </c>
      <c r="D24" s="75">
        <f>D14</f>
        <v>0</v>
      </c>
      <c r="E24" s="75">
        <v>14</v>
      </c>
      <c r="F24" s="282"/>
      <c r="G24" s="75">
        <f>Background!F22</f>
        <v>0</v>
      </c>
      <c r="H24" s="76">
        <f t="shared" si="0"/>
        <v>0</v>
      </c>
      <c r="I24" s="218" t="str">
        <f t="shared" si="1"/>
        <v xml:space="preserve">      -</v>
      </c>
      <c r="J24" s="218">
        <f t="shared" si="2"/>
        <v>0</v>
      </c>
      <c r="K24" s="218" t="str">
        <f t="shared" si="3"/>
        <v xml:space="preserve">      -</v>
      </c>
      <c r="L24" s="131" t="str">
        <f t="shared" si="4"/>
        <v xml:space="preserve">    -</v>
      </c>
      <c r="M24" s="298">
        <f>'Table 1 Daily Limits'!M24</f>
        <v>10</v>
      </c>
    </row>
    <row r="25" spans="2:13" ht="15.75" x14ac:dyDescent="0.25">
      <c r="B25" s="74" t="s">
        <v>40</v>
      </c>
      <c r="C25" s="75">
        <f>C14</f>
        <v>0</v>
      </c>
      <c r="D25" s="75">
        <f>D14</f>
        <v>0</v>
      </c>
      <c r="E25" s="75"/>
      <c r="F25" s="282"/>
      <c r="G25" s="75">
        <f>Background!F23</f>
        <v>0</v>
      </c>
      <c r="H25" s="76">
        <f t="shared" si="0"/>
        <v>0</v>
      </c>
      <c r="I25" s="218" t="str">
        <f t="shared" si="1"/>
        <v xml:space="preserve">      -</v>
      </c>
      <c r="J25" s="218">
        <f t="shared" si="2"/>
        <v>0</v>
      </c>
      <c r="K25" s="218" t="str">
        <f t="shared" si="3"/>
        <v xml:space="preserve">      -</v>
      </c>
      <c r="L25" s="131" t="str">
        <f t="shared" si="4"/>
        <v xml:space="preserve">    -</v>
      </c>
      <c r="M25" s="298">
        <f>'Table 1 Daily Limits'!M25</f>
        <v>10</v>
      </c>
    </row>
    <row r="26" spans="2:13" ht="15.75" x14ac:dyDescent="0.25">
      <c r="B26" s="74" t="s">
        <v>41</v>
      </c>
      <c r="C26" s="75">
        <f>C14</f>
        <v>0</v>
      </c>
      <c r="D26" s="75">
        <f>D14</f>
        <v>0</v>
      </c>
      <c r="E26" s="75">
        <v>20</v>
      </c>
      <c r="F26" s="282"/>
      <c r="G26" s="75">
        <f>Background!F24</f>
        <v>0</v>
      </c>
      <c r="H26" s="76">
        <f t="shared" si="0"/>
        <v>0</v>
      </c>
      <c r="I26" s="218" t="str">
        <f t="shared" si="1"/>
        <v xml:space="preserve">      -</v>
      </c>
      <c r="J26" s="218">
        <f t="shared" si="2"/>
        <v>0</v>
      </c>
      <c r="K26" s="218" t="str">
        <f t="shared" si="3"/>
        <v xml:space="preserve">      -</v>
      </c>
      <c r="L26" s="131" t="str">
        <f t="shared" si="4"/>
        <v xml:space="preserve">    -</v>
      </c>
      <c r="M26" s="298">
        <f>'Table 1 Daily Limits'!M26</f>
        <v>10</v>
      </c>
    </row>
    <row r="27" spans="2:13" ht="15.75" x14ac:dyDescent="0.25">
      <c r="B27" s="74" t="s">
        <v>42</v>
      </c>
      <c r="C27" s="75">
        <f>C14</f>
        <v>0</v>
      </c>
      <c r="D27" s="75">
        <f>D14</f>
        <v>0</v>
      </c>
      <c r="E27" s="75">
        <v>27</v>
      </c>
      <c r="F27" s="282"/>
      <c r="G27" s="75">
        <f>Background!F25</f>
        <v>0</v>
      </c>
      <c r="H27" s="76">
        <f t="shared" si="0"/>
        <v>0</v>
      </c>
      <c r="I27" s="218" t="str">
        <f t="shared" si="1"/>
        <v xml:space="preserve">      -</v>
      </c>
      <c r="J27" s="218">
        <f t="shared" si="2"/>
        <v>0</v>
      </c>
      <c r="K27" s="218" t="str">
        <f t="shared" si="3"/>
        <v xml:space="preserve">      -</v>
      </c>
      <c r="L27" s="131" t="str">
        <f t="shared" si="4"/>
        <v xml:space="preserve">    -</v>
      </c>
      <c r="M27" s="298">
        <f>'Table 1 Daily Limits'!M27</f>
        <v>10</v>
      </c>
    </row>
    <row r="28" spans="2:13" ht="15.75" x14ac:dyDescent="0.25">
      <c r="B28" s="58"/>
      <c r="C28" s="59"/>
      <c r="D28" s="59"/>
      <c r="E28" s="59"/>
      <c r="F28" s="59"/>
      <c r="G28" s="59"/>
      <c r="H28" s="60"/>
      <c r="I28" s="60"/>
      <c r="J28" s="60"/>
      <c r="K28" s="60"/>
      <c r="L28" s="61"/>
      <c r="M28" s="62"/>
    </row>
    <row r="29" spans="2:13" ht="15.75" x14ac:dyDescent="0.25">
      <c r="B29" s="58"/>
      <c r="C29" s="59"/>
      <c r="D29" s="59"/>
      <c r="E29" s="59"/>
      <c r="F29" s="59"/>
      <c r="G29" s="59"/>
      <c r="H29" s="60"/>
      <c r="I29" s="60"/>
      <c r="J29" s="60"/>
      <c r="K29" s="60"/>
      <c r="L29" s="61"/>
      <c r="M29" s="62"/>
    </row>
    <row r="30" spans="2:13" ht="15.75" x14ac:dyDescent="0.25">
      <c r="B30" s="58"/>
      <c r="C30" s="59"/>
      <c r="D30" s="59"/>
      <c r="E30" s="59"/>
      <c r="F30" s="63"/>
      <c r="G30" s="59"/>
      <c r="H30" s="60"/>
      <c r="I30" s="60"/>
      <c r="J30" s="60"/>
      <c r="K30" s="60"/>
      <c r="L30" s="60"/>
      <c r="M30" s="62"/>
    </row>
    <row r="31" spans="2:13" ht="15.75" x14ac:dyDescent="0.25">
      <c r="B31" s="70"/>
      <c r="C31" s="71"/>
      <c r="D31" s="71"/>
      <c r="E31" s="71"/>
      <c r="F31" s="71"/>
      <c r="G31" s="71"/>
      <c r="H31" s="72"/>
      <c r="I31" s="72"/>
      <c r="J31" s="72"/>
      <c r="K31" s="72"/>
      <c r="L31" s="72"/>
      <c r="M31" s="73"/>
    </row>
    <row r="32" spans="2:13" ht="15.75" x14ac:dyDescent="0.25">
      <c r="B32" s="77"/>
      <c r="C32" s="78"/>
      <c r="D32" s="67"/>
      <c r="E32" s="67"/>
      <c r="F32" s="67"/>
      <c r="G32" s="67"/>
      <c r="H32" s="68"/>
      <c r="I32" s="68"/>
      <c r="J32" s="68"/>
      <c r="K32" s="68"/>
      <c r="L32" s="68"/>
      <c r="M32" s="69"/>
    </row>
    <row r="33" spans="2:13" ht="15.75" x14ac:dyDescent="0.25">
      <c r="B33" s="130" t="s">
        <v>92</v>
      </c>
      <c r="C33" s="65" t="s">
        <v>93</v>
      </c>
      <c r="D33" s="66"/>
      <c r="E33" s="66"/>
      <c r="F33" s="66"/>
      <c r="G33" s="66"/>
      <c r="H33" s="66"/>
      <c r="I33" s="66"/>
      <c r="J33" s="66"/>
      <c r="K33" s="66"/>
      <c r="L33" s="66"/>
      <c r="M33" s="66"/>
    </row>
    <row r="34" spans="2:13" ht="15.75" x14ac:dyDescent="0.25">
      <c r="B34" s="130" t="s">
        <v>94</v>
      </c>
      <c r="C34" s="65" t="s">
        <v>95</v>
      </c>
      <c r="D34" s="66"/>
      <c r="E34" s="66"/>
      <c r="F34" s="66"/>
      <c r="G34" s="66"/>
      <c r="H34" s="66"/>
      <c r="I34" s="66"/>
      <c r="J34" s="66"/>
      <c r="K34" s="66"/>
      <c r="L34" s="66"/>
      <c r="M34" s="66"/>
    </row>
    <row r="35" spans="2:13" ht="15.75" x14ac:dyDescent="0.25">
      <c r="B35" s="130" t="s">
        <v>126</v>
      </c>
      <c r="C35" s="65" t="s">
        <v>127</v>
      </c>
      <c r="D35" s="66"/>
      <c r="E35" s="66"/>
      <c r="F35" s="66"/>
      <c r="G35" s="66"/>
      <c r="H35" s="66"/>
      <c r="I35" s="66"/>
      <c r="J35" s="66"/>
      <c r="K35" s="66"/>
      <c r="L35" s="66"/>
      <c r="M35" s="66"/>
    </row>
    <row r="36" spans="2:13" ht="15.75" x14ac:dyDescent="0.25">
      <c r="B36" s="130" t="s">
        <v>98</v>
      </c>
      <c r="C36" s="65" t="s">
        <v>128</v>
      </c>
      <c r="D36" s="66"/>
      <c r="E36" s="66"/>
      <c r="F36" s="66"/>
      <c r="G36" s="66"/>
      <c r="H36" s="66"/>
      <c r="I36" s="66"/>
      <c r="J36" s="66"/>
      <c r="K36" s="66"/>
      <c r="L36" s="66"/>
      <c r="M36" s="66"/>
    </row>
    <row r="37" spans="2:13" ht="15.75" x14ac:dyDescent="0.25">
      <c r="B37" s="130" t="s">
        <v>100</v>
      </c>
      <c r="C37" s="65" t="s">
        <v>101</v>
      </c>
      <c r="D37" s="66"/>
      <c r="E37" s="66"/>
      <c r="F37" s="66"/>
      <c r="G37" s="66"/>
      <c r="H37" s="66"/>
      <c r="I37" s="66"/>
      <c r="J37" s="66"/>
      <c r="K37" s="66"/>
      <c r="L37" s="66"/>
      <c r="M37" s="66"/>
    </row>
    <row r="38" spans="2:13" ht="15.75" x14ac:dyDescent="0.25">
      <c r="B38" s="130" t="s">
        <v>102</v>
      </c>
      <c r="C38" s="65" t="s">
        <v>103</v>
      </c>
      <c r="D38" s="66"/>
      <c r="E38" s="66"/>
      <c r="F38" s="66"/>
      <c r="G38" s="66"/>
      <c r="H38" s="66"/>
      <c r="I38" s="66"/>
      <c r="J38" s="66"/>
      <c r="K38" s="66"/>
      <c r="L38" s="66"/>
      <c r="M38" s="66"/>
    </row>
    <row r="39" spans="2:13" ht="15.75" x14ac:dyDescent="0.25">
      <c r="B39" s="130" t="s">
        <v>104</v>
      </c>
      <c r="C39" s="65" t="s">
        <v>105</v>
      </c>
      <c r="D39" s="66"/>
      <c r="E39" s="66"/>
      <c r="F39" s="66"/>
      <c r="G39" s="66"/>
      <c r="H39" s="66"/>
      <c r="I39" s="66"/>
      <c r="J39" s="66"/>
      <c r="K39" s="66"/>
      <c r="L39" s="66"/>
      <c r="M39" s="66"/>
    </row>
    <row r="40" spans="2:13" ht="15.75" x14ac:dyDescent="0.25">
      <c r="B40" s="130" t="s">
        <v>106</v>
      </c>
      <c r="C40" s="65" t="s">
        <v>107</v>
      </c>
      <c r="D40" s="66"/>
      <c r="E40" s="66"/>
      <c r="F40" s="66"/>
      <c r="G40" s="66"/>
      <c r="H40" s="66"/>
      <c r="I40" s="66"/>
      <c r="J40" s="66"/>
      <c r="K40" s="66"/>
      <c r="L40" s="66"/>
      <c r="M40" s="66"/>
    </row>
    <row r="41" spans="2:13" ht="15.75" x14ac:dyDescent="0.25">
      <c r="B41" s="130" t="s">
        <v>108</v>
      </c>
      <c r="C41" s="65" t="s">
        <v>109</v>
      </c>
      <c r="D41" s="66"/>
      <c r="E41" s="66"/>
      <c r="F41" s="66"/>
      <c r="G41" s="66"/>
      <c r="H41" s="66"/>
      <c r="I41" s="66"/>
      <c r="J41" s="66"/>
      <c r="K41" s="66"/>
      <c r="L41" s="66"/>
      <c r="M41" s="66"/>
    </row>
    <row r="42" spans="2:13" ht="15.75" x14ac:dyDescent="0.25">
      <c r="B42" s="130" t="s">
        <v>110</v>
      </c>
      <c r="C42" s="66" t="s">
        <v>111</v>
      </c>
      <c r="D42" s="66"/>
      <c r="E42" s="66"/>
      <c r="F42" s="66"/>
      <c r="G42" s="66"/>
      <c r="H42" s="66"/>
      <c r="I42" s="66"/>
      <c r="J42" s="66"/>
      <c r="K42" s="66"/>
      <c r="L42" s="66"/>
      <c r="M42" s="66"/>
    </row>
    <row r="43" spans="2:13" ht="15.75" x14ac:dyDescent="0.25">
      <c r="B43" s="130" t="s">
        <v>112</v>
      </c>
      <c r="C43" s="66" t="s">
        <v>113</v>
      </c>
      <c r="D43" s="66"/>
      <c r="E43" s="66"/>
      <c r="F43" s="66"/>
      <c r="G43" s="66"/>
      <c r="H43" s="66"/>
      <c r="I43" s="66"/>
      <c r="J43" s="66"/>
      <c r="K43" s="66"/>
      <c r="L43" s="66"/>
      <c r="M43" s="66"/>
    </row>
    <row r="44" spans="2:13" ht="15.75" x14ac:dyDescent="0.25">
      <c r="B44" s="130" t="s">
        <v>114</v>
      </c>
      <c r="C44" s="66" t="s">
        <v>115</v>
      </c>
      <c r="D44" s="66"/>
      <c r="E44" s="66"/>
      <c r="F44" s="66"/>
      <c r="G44" s="66"/>
      <c r="H44" s="66"/>
      <c r="I44" s="66"/>
      <c r="J44" s="66"/>
      <c r="K44" s="66"/>
      <c r="L44" s="66"/>
      <c r="M44" s="66"/>
    </row>
    <row r="45" spans="2:13" ht="15.75" x14ac:dyDescent="0.25">
      <c r="B45" s="130" t="s">
        <v>116</v>
      </c>
      <c r="C45" s="66" t="s">
        <v>117</v>
      </c>
      <c r="D45" s="66"/>
      <c r="E45" s="66"/>
      <c r="F45" s="66"/>
      <c r="G45" s="66"/>
      <c r="H45" s="66"/>
      <c r="I45" s="66"/>
      <c r="J45" s="66"/>
      <c r="K45" s="66"/>
      <c r="L45" s="66"/>
      <c r="M45" s="66"/>
    </row>
    <row r="46" spans="2:13" ht="15.75" x14ac:dyDescent="0.25">
      <c r="B46" s="130" t="s">
        <v>118</v>
      </c>
      <c r="C46" s="66" t="s">
        <v>129</v>
      </c>
      <c r="D46" s="66"/>
      <c r="E46" s="66"/>
      <c r="F46" s="66"/>
      <c r="G46" s="66"/>
      <c r="H46" s="66"/>
      <c r="I46" s="66"/>
      <c r="J46" s="66"/>
      <c r="K46" s="66"/>
      <c r="L46" s="66"/>
      <c r="M46" s="66"/>
    </row>
    <row r="47" spans="2:13" x14ac:dyDescent="0.25">
      <c r="B47" s="126"/>
    </row>
    <row r="48" spans="2:13" x14ac:dyDescent="0.25">
      <c r="B48" s="126"/>
    </row>
    <row r="49" spans="2:3" ht="15.75" x14ac:dyDescent="0.25">
      <c r="B49" s="130" t="s">
        <v>130</v>
      </c>
      <c r="C49" s="66" t="s">
        <v>131</v>
      </c>
    </row>
    <row r="50" spans="2:3" x14ac:dyDescent="0.25">
      <c r="B50" s="126"/>
    </row>
    <row r="51" spans="2:3" x14ac:dyDescent="0.25">
      <c r="B51" s="126"/>
    </row>
    <row r="52" spans="2:3" x14ac:dyDescent="0.25">
      <c r="B52" s="126"/>
    </row>
  </sheetData>
  <mergeCells count="5">
    <mergeCell ref="B2:M2"/>
    <mergeCell ref="B6:M6"/>
    <mergeCell ref="B5:M5"/>
    <mergeCell ref="B3:M3"/>
    <mergeCell ref="K8:M8"/>
  </mergeCells>
  <conditionalFormatting sqref="L14:L27">
    <cfRule type="cellIs" dxfId="6" priority="1" operator="lessThan">
      <formula>0</formula>
    </cfRule>
  </conditionalFormatting>
  <pageMargins left="0.7" right="0.7" top="0.75" bottom="0.75" header="0.3" footer="0.3"/>
  <pageSetup scale="6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51"/>
  <sheetViews>
    <sheetView showGridLines="0" showRowColHeaders="0" zoomScaleNormal="100" workbookViewId="0">
      <selection activeCell="D26" sqref="D26:D29"/>
    </sheetView>
  </sheetViews>
  <sheetFormatPr defaultRowHeight="15" x14ac:dyDescent="0.25"/>
  <cols>
    <col min="1" max="1" width="5.140625" style="208" customWidth="1"/>
    <col min="2" max="2" width="14" style="42" bestFit="1" customWidth="1"/>
    <col min="3" max="3" width="14.5703125" customWidth="1"/>
    <col min="4" max="4" width="13.85546875" customWidth="1"/>
    <col min="5" max="5" width="13.42578125" customWidth="1"/>
    <col min="6" max="6" width="20.5703125" customWidth="1"/>
    <col min="7" max="7" width="14.5703125" customWidth="1"/>
    <col min="8" max="8" width="16" customWidth="1"/>
    <col min="9" max="9" width="15.85546875" customWidth="1"/>
    <col min="10" max="11" width="15.7109375" customWidth="1"/>
    <col min="12" max="12" width="12.85546875" customWidth="1"/>
    <col min="13" max="13" width="13.7109375" customWidth="1"/>
  </cols>
  <sheetData>
    <row r="1" spans="1:13" ht="18" x14ac:dyDescent="0.25">
      <c r="B1" s="433" t="s">
        <v>353</v>
      </c>
      <c r="C1" s="433"/>
      <c r="D1" s="433"/>
      <c r="E1" s="433"/>
      <c r="F1" s="433"/>
      <c r="G1" s="433"/>
      <c r="H1" s="433"/>
      <c r="I1" s="433"/>
      <c r="J1" s="433"/>
      <c r="K1" s="433"/>
      <c r="L1" s="433"/>
      <c r="M1" s="433"/>
    </row>
    <row r="3" spans="1:13" s="42" customFormat="1" x14ac:dyDescent="0.25">
      <c r="A3" s="126"/>
    </row>
    <row r="4" spans="1:13" s="42" customFormat="1" ht="15.75" x14ac:dyDescent="0.25">
      <c r="A4" s="126"/>
      <c r="B4" s="432">
        <f>'General Info'!H17</f>
        <v>0</v>
      </c>
      <c r="C4" s="432"/>
      <c r="D4" s="432"/>
      <c r="E4" s="432"/>
      <c r="F4" s="432"/>
      <c r="G4" s="432"/>
      <c r="H4" s="432"/>
      <c r="I4" s="432"/>
      <c r="J4" s="432"/>
      <c r="K4" s="432"/>
      <c r="L4" s="432"/>
      <c r="M4" s="432"/>
    </row>
    <row r="5" spans="1:13" s="42" customFormat="1" ht="15.75" x14ac:dyDescent="0.25">
      <c r="A5" s="126"/>
      <c r="B5" s="432">
        <f>'General Info'!H18</f>
        <v>0</v>
      </c>
      <c r="C5" s="432"/>
      <c r="D5" s="432"/>
      <c r="E5" s="432"/>
      <c r="F5" s="432"/>
      <c r="G5" s="432"/>
      <c r="H5" s="432"/>
      <c r="I5" s="432"/>
      <c r="J5" s="432"/>
      <c r="K5" s="432"/>
      <c r="L5" s="432"/>
      <c r="M5" s="432"/>
    </row>
    <row r="6" spans="1:13" s="42" customFormat="1" ht="15.75" x14ac:dyDescent="0.25">
      <c r="A6" s="126"/>
      <c r="B6" s="90"/>
      <c r="C6" s="90"/>
      <c r="D6" s="90"/>
      <c r="E6" s="90"/>
      <c r="F6" s="90"/>
      <c r="G6" s="90"/>
      <c r="H6" s="90"/>
      <c r="I6" s="90"/>
      <c r="J6" s="90"/>
      <c r="K6" s="90"/>
      <c r="L6" s="90"/>
      <c r="M6" s="90"/>
    </row>
    <row r="7" spans="1:13" s="221" customFormat="1" ht="18.75" x14ac:dyDescent="0.3">
      <c r="B7" s="433" t="s">
        <v>189</v>
      </c>
      <c r="C7" s="433"/>
      <c r="D7" s="433"/>
      <c r="E7" s="433"/>
      <c r="F7" s="433"/>
      <c r="G7" s="433"/>
      <c r="H7" s="433"/>
      <c r="I7" s="433"/>
      <c r="J7" s="433"/>
      <c r="K7" s="433"/>
      <c r="L7" s="433"/>
      <c r="M7" s="433"/>
    </row>
    <row r="8" spans="1:13" s="221" customFormat="1" ht="18.75" x14ac:dyDescent="0.3">
      <c r="B8" s="433" t="s">
        <v>171</v>
      </c>
      <c r="C8" s="433"/>
      <c r="D8" s="433"/>
      <c r="E8" s="433"/>
      <c r="F8" s="433"/>
      <c r="G8" s="433"/>
      <c r="H8" s="433"/>
      <c r="I8" s="433"/>
      <c r="J8" s="433"/>
      <c r="K8" s="433"/>
      <c r="L8" s="433"/>
      <c r="M8" s="433"/>
    </row>
    <row r="9" spans="1:13" s="42" customFormat="1" ht="16.5" thickBot="1" x14ac:dyDescent="0.3">
      <c r="A9" s="126"/>
      <c r="B9" s="44"/>
      <c r="C9" s="44"/>
      <c r="D9" s="44"/>
      <c r="E9" s="44"/>
      <c r="F9" s="44"/>
      <c r="G9" s="44"/>
      <c r="H9" s="44"/>
      <c r="I9" s="44"/>
      <c r="J9" s="44"/>
      <c r="K9" s="44"/>
      <c r="L9" s="44"/>
      <c r="M9" s="44"/>
    </row>
    <row r="10" spans="1:13" ht="15.75" x14ac:dyDescent="0.25">
      <c r="B10" s="46"/>
      <c r="C10" s="47" t="s">
        <v>49</v>
      </c>
      <c r="D10" s="47"/>
      <c r="E10" s="47"/>
      <c r="F10" s="47"/>
      <c r="G10" s="47"/>
      <c r="H10" s="47"/>
      <c r="I10" s="46" t="s">
        <v>50</v>
      </c>
      <c r="J10" s="48"/>
      <c r="K10" s="434" t="s">
        <v>51</v>
      </c>
      <c r="L10" s="435"/>
      <c r="M10" s="436"/>
    </row>
    <row r="11" spans="1:13" ht="16.5" thickBot="1" x14ac:dyDescent="0.3">
      <c r="B11" s="49"/>
      <c r="C11" s="50"/>
      <c r="D11" s="50"/>
      <c r="E11" s="50"/>
      <c r="F11" s="50"/>
      <c r="G11" s="50"/>
      <c r="H11" s="50"/>
      <c r="I11" s="49"/>
      <c r="J11" s="51"/>
      <c r="K11" s="50"/>
      <c r="L11" s="50"/>
      <c r="M11" s="45"/>
    </row>
    <row r="12" spans="1:13" ht="15.75" x14ac:dyDescent="0.25">
      <c r="B12" s="52"/>
      <c r="C12" s="53" t="s">
        <v>52</v>
      </c>
      <c r="D12" s="53" t="s">
        <v>53</v>
      </c>
      <c r="E12" s="53" t="s">
        <v>54</v>
      </c>
      <c r="F12" s="53" t="s">
        <v>170</v>
      </c>
      <c r="G12" s="52" t="s">
        <v>56</v>
      </c>
      <c r="H12" s="52" t="s">
        <v>57</v>
      </c>
      <c r="I12" s="53" t="s">
        <v>58</v>
      </c>
      <c r="J12" s="53" t="s">
        <v>59</v>
      </c>
      <c r="K12" s="53" t="s">
        <v>58</v>
      </c>
      <c r="L12" s="53" t="s">
        <v>60</v>
      </c>
      <c r="M12" s="52" t="s">
        <v>61</v>
      </c>
    </row>
    <row r="13" spans="1:13" ht="15.75" x14ac:dyDescent="0.25">
      <c r="B13" s="54" t="s">
        <v>62</v>
      </c>
      <c r="C13" s="55" t="s">
        <v>63</v>
      </c>
      <c r="D13" s="55" t="s">
        <v>63</v>
      </c>
      <c r="E13" s="55" t="s">
        <v>64</v>
      </c>
      <c r="F13" s="55" t="s">
        <v>124</v>
      </c>
      <c r="G13" s="55" t="s">
        <v>66</v>
      </c>
      <c r="H13" s="55" t="s">
        <v>63</v>
      </c>
      <c r="I13" s="55" t="s">
        <v>67</v>
      </c>
      <c r="J13" s="55" t="s">
        <v>68</v>
      </c>
      <c r="K13" s="55" t="s">
        <v>69</v>
      </c>
      <c r="L13" s="55" t="s">
        <v>70</v>
      </c>
      <c r="M13" s="54" t="s">
        <v>71</v>
      </c>
    </row>
    <row r="14" spans="1:13" ht="15.75" x14ac:dyDescent="0.25">
      <c r="B14" s="54"/>
      <c r="C14" s="55" t="s">
        <v>72</v>
      </c>
      <c r="D14" s="55" t="s">
        <v>72</v>
      </c>
      <c r="E14" s="55" t="s">
        <v>73</v>
      </c>
      <c r="F14" s="55" t="s">
        <v>74</v>
      </c>
      <c r="G14" s="55" t="s">
        <v>74</v>
      </c>
      <c r="H14" s="55" t="s">
        <v>72</v>
      </c>
      <c r="I14" s="55" t="s">
        <v>75</v>
      </c>
      <c r="J14" s="55" t="s">
        <v>75</v>
      </c>
      <c r="K14" s="55" t="s">
        <v>75</v>
      </c>
      <c r="L14" s="55" t="s">
        <v>76</v>
      </c>
      <c r="M14" s="54" t="s">
        <v>77</v>
      </c>
    </row>
    <row r="15" spans="1:13" ht="16.5" thickBot="1" x14ac:dyDescent="0.3">
      <c r="B15" s="56"/>
      <c r="C15" s="57" t="s">
        <v>78</v>
      </c>
      <c r="D15" s="57" t="s">
        <v>79</v>
      </c>
      <c r="E15" s="57" t="s">
        <v>135</v>
      </c>
      <c r="F15" s="57" t="s">
        <v>81</v>
      </c>
      <c r="G15" s="57" t="s">
        <v>82</v>
      </c>
      <c r="H15" s="57" t="s">
        <v>83</v>
      </c>
      <c r="I15" s="57" t="s">
        <v>84</v>
      </c>
      <c r="J15" s="57" t="s">
        <v>85</v>
      </c>
      <c r="K15" s="57" t="s">
        <v>86</v>
      </c>
      <c r="L15" s="57" t="s">
        <v>87</v>
      </c>
      <c r="M15" s="56" t="s">
        <v>88</v>
      </c>
    </row>
    <row r="16" spans="1:13" ht="15.75" x14ac:dyDescent="0.25">
      <c r="B16" s="74" t="s">
        <v>19</v>
      </c>
      <c r="C16" s="75">
        <f>'SIU Info'!D35</f>
        <v>0</v>
      </c>
      <c r="D16" s="75">
        <f>'WWTP Info'!C15</f>
        <v>0</v>
      </c>
      <c r="E16" s="75">
        <f>'Removal Efficiencies'!K16</f>
        <v>0</v>
      </c>
      <c r="F16" s="282"/>
      <c r="G16" s="75">
        <f>Background!F12</f>
        <v>0</v>
      </c>
      <c r="H16" s="76">
        <f t="shared" ref="H16:H29" si="0">(D16-C16)</f>
        <v>0</v>
      </c>
      <c r="I16" s="218" t="str">
        <f t="shared" ref="I16:I29" si="1">IF(F16=0,"      -",(8.34*F16*D16)/(1-E16/100))</f>
        <v xml:space="preserve">      -</v>
      </c>
      <c r="J16" s="218">
        <f t="shared" ref="J16:J29" si="2">(G16*H16)*8.34</f>
        <v>0</v>
      </c>
      <c r="K16" s="218" t="str">
        <f t="shared" ref="K16:K29" si="3">IF(F16=0,"      -",I16*(1-M16/100)-J16)</f>
        <v xml:space="preserve">      -</v>
      </c>
      <c r="L16" s="131" t="str">
        <f t="shared" ref="L16:L29" si="4">IF(F16=0,"    -",(K16/(8.34*C16)))</f>
        <v xml:space="preserve">    -</v>
      </c>
      <c r="M16" s="298">
        <f>'Table 1 Daily Limits'!M14</f>
        <v>10</v>
      </c>
    </row>
    <row r="17" spans="2:13" ht="15.75" x14ac:dyDescent="0.25">
      <c r="B17" s="74" t="s">
        <v>20</v>
      </c>
      <c r="C17" s="75">
        <f>C16</f>
        <v>0</v>
      </c>
      <c r="D17" s="75">
        <f>D16</f>
        <v>0</v>
      </c>
      <c r="E17" s="75">
        <f>'Removal Efficiencies'!K17</f>
        <v>0</v>
      </c>
      <c r="F17" s="282"/>
      <c r="G17" s="75">
        <f>Background!F13</f>
        <v>0</v>
      </c>
      <c r="H17" s="76">
        <f t="shared" si="0"/>
        <v>0</v>
      </c>
      <c r="I17" s="218" t="str">
        <f t="shared" si="1"/>
        <v xml:space="preserve">      -</v>
      </c>
      <c r="J17" s="218">
        <f t="shared" si="2"/>
        <v>0</v>
      </c>
      <c r="K17" s="218" t="str">
        <f t="shared" si="3"/>
        <v xml:space="preserve">      -</v>
      </c>
      <c r="L17" s="131" t="str">
        <f t="shared" si="4"/>
        <v xml:space="preserve">    -</v>
      </c>
      <c r="M17" s="298">
        <f>'Table 1 Daily Limits'!M15</f>
        <v>10</v>
      </c>
    </row>
    <row r="18" spans="2:13" ht="15.75" x14ac:dyDescent="0.25">
      <c r="B18" s="74" t="s">
        <v>89</v>
      </c>
      <c r="C18" s="75">
        <f>C16</f>
        <v>0</v>
      </c>
      <c r="D18" s="75">
        <f>D16</f>
        <v>0</v>
      </c>
      <c r="E18" s="75">
        <f>'Removal Efficiencies'!K18</f>
        <v>0</v>
      </c>
      <c r="F18" s="282"/>
      <c r="G18" s="75">
        <f>Background!F14</f>
        <v>0</v>
      </c>
      <c r="H18" s="76">
        <f t="shared" si="0"/>
        <v>0</v>
      </c>
      <c r="I18" s="218" t="str">
        <f t="shared" si="1"/>
        <v xml:space="preserve">      -</v>
      </c>
      <c r="J18" s="218">
        <f t="shared" si="2"/>
        <v>0</v>
      </c>
      <c r="K18" s="218" t="str">
        <f t="shared" si="3"/>
        <v xml:space="preserve">      -</v>
      </c>
      <c r="L18" s="131" t="str">
        <f t="shared" si="4"/>
        <v xml:space="preserve">    -</v>
      </c>
      <c r="M18" s="298">
        <f>'Table 1 Daily Limits'!M16</f>
        <v>10</v>
      </c>
    </row>
    <row r="19" spans="2:13" ht="15.75" x14ac:dyDescent="0.25">
      <c r="B19" s="74" t="s">
        <v>90</v>
      </c>
      <c r="C19" s="75">
        <f>C16</f>
        <v>0</v>
      </c>
      <c r="D19" s="75">
        <f>D16</f>
        <v>0</v>
      </c>
      <c r="E19" s="75">
        <f>'Removal Efficiencies'!K19</f>
        <v>0</v>
      </c>
      <c r="F19" s="282"/>
      <c r="G19" s="75">
        <f>Background!F15</f>
        <v>0</v>
      </c>
      <c r="H19" s="76">
        <f t="shared" si="0"/>
        <v>0</v>
      </c>
      <c r="I19" s="218" t="str">
        <f t="shared" si="1"/>
        <v xml:space="preserve">      -</v>
      </c>
      <c r="J19" s="218">
        <f t="shared" si="2"/>
        <v>0</v>
      </c>
      <c r="K19" s="218" t="str">
        <f t="shared" si="3"/>
        <v xml:space="preserve">      -</v>
      </c>
      <c r="L19" s="131" t="str">
        <f t="shared" si="4"/>
        <v xml:space="preserve">    -</v>
      </c>
      <c r="M19" s="298">
        <f>'Table 1 Daily Limits'!M17</f>
        <v>10</v>
      </c>
    </row>
    <row r="20" spans="2:13" ht="15.75" x14ac:dyDescent="0.25">
      <c r="B20" s="74" t="s">
        <v>33</v>
      </c>
      <c r="C20" s="75">
        <f>C16</f>
        <v>0</v>
      </c>
      <c r="D20" s="75">
        <f>D16</f>
        <v>0</v>
      </c>
      <c r="E20" s="75">
        <f>'Removal Efficiencies'!K20</f>
        <v>0</v>
      </c>
      <c r="F20" s="282"/>
      <c r="G20" s="75">
        <f>Background!F16</f>
        <v>0</v>
      </c>
      <c r="H20" s="76">
        <f t="shared" si="0"/>
        <v>0</v>
      </c>
      <c r="I20" s="218" t="str">
        <f t="shared" si="1"/>
        <v xml:space="preserve">      -</v>
      </c>
      <c r="J20" s="218">
        <f t="shared" si="2"/>
        <v>0</v>
      </c>
      <c r="K20" s="218" t="str">
        <f t="shared" si="3"/>
        <v xml:space="preserve">      -</v>
      </c>
      <c r="L20" s="131" t="str">
        <f t="shared" si="4"/>
        <v xml:space="preserve">    -</v>
      </c>
      <c r="M20" s="298">
        <f>'Table 1 Daily Limits'!M18</f>
        <v>10</v>
      </c>
    </row>
    <row r="21" spans="2:13" ht="15.75" x14ac:dyDescent="0.25">
      <c r="B21" s="74" t="s">
        <v>34</v>
      </c>
      <c r="C21" s="75">
        <f>C16</f>
        <v>0</v>
      </c>
      <c r="D21" s="75">
        <f>D16</f>
        <v>0</v>
      </c>
      <c r="E21" s="75">
        <f>'Removal Efficiencies'!K21</f>
        <v>0</v>
      </c>
      <c r="F21" s="282"/>
      <c r="G21" s="75">
        <f>Background!F17</f>
        <v>0</v>
      </c>
      <c r="H21" s="76">
        <f t="shared" si="0"/>
        <v>0</v>
      </c>
      <c r="I21" s="218" t="str">
        <f t="shared" si="1"/>
        <v xml:space="preserve">      -</v>
      </c>
      <c r="J21" s="218">
        <f t="shared" si="2"/>
        <v>0</v>
      </c>
      <c r="K21" s="218" t="str">
        <f t="shared" si="3"/>
        <v xml:space="preserve">      -</v>
      </c>
      <c r="L21" s="131" t="str">
        <f t="shared" si="4"/>
        <v xml:space="preserve">    -</v>
      </c>
      <c r="M21" s="298">
        <f>'Table 1 Daily Limits'!M19</f>
        <v>10</v>
      </c>
    </row>
    <row r="22" spans="2:13" ht="15.75" x14ac:dyDescent="0.25">
      <c r="B22" s="74" t="s">
        <v>35</v>
      </c>
      <c r="C22" s="75">
        <f>C16</f>
        <v>0</v>
      </c>
      <c r="D22" s="75">
        <f>D16</f>
        <v>0</v>
      </c>
      <c r="E22" s="75">
        <f>'Removal Efficiencies'!K22</f>
        <v>0</v>
      </c>
      <c r="F22" s="282"/>
      <c r="G22" s="75">
        <f>Background!F18</f>
        <v>0</v>
      </c>
      <c r="H22" s="76">
        <f t="shared" si="0"/>
        <v>0</v>
      </c>
      <c r="I22" s="218" t="str">
        <f t="shared" si="1"/>
        <v xml:space="preserve">      -</v>
      </c>
      <c r="J22" s="218">
        <f t="shared" si="2"/>
        <v>0</v>
      </c>
      <c r="K22" s="218" t="str">
        <f t="shared" si="3"/>
        <v xml:space="preserve">      -</v>
      </c>
      <c r="L22" s="131" t="str">
        <f t="shared" si="4"/>
        <v xml:space="preserve">    -</v>
      </c>
      <c r="M22" s="298">
        <f>'Table 1 Daily Limits'!M20</f>
        <v>10</v>
      </c>
    </row>
    <row r="23" spans="2:13" ht="15.75" x14ac:dyDescent="0.25">
      <c r="B23" s="74" t="s">
        <v>36</v>
      </c>
      <c r="C23" s="75">
        <f>C16</f>
        <v>0</v>
      </c>
      <c r="D23" s="75">
        <f>D16</f>
        <v>0</v>
      </c>
      <c r="E23" s="75">
        <f>'Removal Efficiencies'!K23</f>
        <v>0</v>
      </c>
      <c r="F23" s="282"/>
      <c r="G23" s="75">
        <f>Background!F19</f>
        <v>0</v>
      </c>
      <c r="H23" s="76">
        <f t="shared" si="0"/>
        <v>0</v>
      </c>
      <c r="I23" s="218" t="str">
        <f t="shared" si="1"/>
        <v xml:space="preserve">      -</v>
      </c>
      <c r="J23" s="218">
        <f t="shared" si="2"/>
        <v>0</v>
      </c>
      <c r="K23" s="218" t="str">
        <f t="shared" si="3"/>
        <v xml:space="preserve">      -</v>
      </c>
      <c r="L23" s="131" t="str">
        <f t="shared" si="4"/>
        <v xml:space="preserve">    -</v>
      </c>
      <c r="M23" s="298">
        <f>'Table 1 Daily Limits'!M21</f>
        <v>10</v>
      </c>
    </row>
    <row r="24" spans="2:13" ht="15.75" x14ac:dyDescent="0.25">
      <c r="B24" s="74" t="s">
        <v>37</v>
      </c>
      <c r="C24" s="75">
        <f>C16</f>
        <v>0</v>
      </c>
      <c r="D24" s="75">
        <f>D16</f>
        <v>0</v>
      </c>
      <c r="E24" s="75">
        <f>'Removal Efficiencies'!K24</f>
        <v>0</v>
      </c>
      <c r="F24" s="282"/>
      <c r="G24" s="75">
        <f>Background!F20</f>
        <v>0</v>
      </c>
      <c r="H24" s="76">
        <f t="shared" si="0"/>
        <v>0</v>
      </c>
      <c r="I24" s="218" t="str">
        <f t="shared" si="1"/>
        <v xml:space="preserve">      -</v>
      </c>
      <c r="J24" s="218">
        <f t="shared" si="2"/>
        <v>0</v>
      </c>
      <c r="K24" s="218" t="str">
        <f t="shared" si="3"/>
        <v xml:space="preserve">      -</v>
      </c>
      <c r="L24" s="131" t="str">
        <f t="shared" si="4"/>
        <v xml:space="preserve">    -</v>
      </c>
      <c r="M24" s="298">
        <f>'Table 1 Daily Limits'!M22</f>
        <v>10</v>
      </c>
    </row>
    <row r="25" spans="2:13" ht="15.75" x14ac:dyDescent="0.25">
      <c r="B25" s="74" t="s">
        <v>38</v>
      </c>
      <c r="C25" s="75">
        <f>C16</f>
        <v>0</v>
      </c>
      <c r="D25" s="75">
        <f>D16</f>
        <v>0</v>
      </c>
      <c r="E25" s="75">
        <f>'Removal Efficiencies'!K25</f>
        <v>0</v>
      </c>
      <c r="F25" s="282"/>
      <c r="G25" s="75">
        <f>Background!F21</f>
        <v>0</v>
      </c>
      <c r="H25" s="76">
        <f t="shared" si="0"/>
        <v>0</v>
      </c>
      <c r="I25" s="218" t="str">
        <f t="shared" si="1"/>
        <v xml:space="preserve">      -</v>
      </c>
      <c r="J25" s="218">
        <f t="shared" si="2"/>
        <v>0</v>
      </c>
      <c r="K25" s="218" t="str">
        <f t="shared" si="3"/>
        <v xml:space="preserve">      -</v>
      </c>
      <c r="L25" s="131" t="str">
        <f t="shared" si="4"/>
        <v xml:space="preserve">    -</v>
      </c>
      <c r="M25" s="298">
        <f>'Table 1 Daily Limits'!M23</f>
        <v>10</v>
      </c>
    </row>
    <row r="26" spans="2:13" ht="15.75" x14ac:dyDescent="0.25">
      <c r="B26" s="74" t="s">
        <v>91</v>
      </c>
      <c r="C26" s="75">
        <f>C16</f>
        <v>0</v>
      </c>
      <c r="D26" s="75">
        <f>D16</f>
        <v>0</v>
      </c>
      <c r="E26" s="75">
        <f>'Removal Efficiencies'!K26</f>
        <v>0</v>
      </c>
      <c r="F26" s="282"/>
      <c r="G26" s="75">
        <f>Background!F22</f>
        <v>0</v>
      </c>
      <c r="H26" s="76">
        <f t="shared" si="0"/>
        <v>0</v>
      </c>
      <c r="I26" s="218" t="str">
        <f t="shared" si="1"/>
        <v xml:space="preserve">      -</v>
      </c>
      <c r="J26" s="218">
        <f t="shared" si="2"/>
        <v>0</v>
      </c>
      <c r="K26" s="218" t="str">
        <f t="shared" si="3"/>
        <v xml:space="preserve">      -</v>
      </c>
      <c r="L26" s="131" t="str">
        <f t="shared" si="4"/>
        <v xml:space="preserve">    -</v>
      </c>
      <c r="M26" s="298">
        <f>'Table 1 Daily Limits'!M24</f>
        <v>10</v>
      </c>
    </row>
    <row r="27" spans="2:13" ht="15.75" x14ac:dyDescent="0.25">
      <c r="B27" s="74" t="s">
        <v>40</v>
      </c>
      <c r="C27" s="75">
        <f>C16</f>
        <v>0</v>
      </c>
      <c r="D27" s="75">
        <f t="shared" ref="D27:D29" si="5">D17</f>
        <v>0</v>
      </c>
      <c r="E27" s="75">
        <f>'Removal Efficiencies'!K27</f>
        <v>0</v>
      </c>
      <c r="F27" s="282"/>
      <c r="G27" s="75">
        <f>Background!F23</f>
        <v>0</v>
      </c>
      <c r="H27" s="76">
        <f t="shared" si="0"/>
        <v>0</v>
      </c>
      <c r="I27" s="218" t="str">
        <f t="shared" si="1"/>
        <v xml:space="preserve">      -</v>
      </c>
      <c r="J27" s="218">
        <f t="shared" si="2"/>
        <v>0</v>
      </c>
      <c r="K27" s="218" t="str">
        <f t="shared" si="3"/>
        <v xml:space="preserve">      -</v>
      </c>
      <c r="L27" s="131" t="str">
        <f t="shared" si="4"/>
        <v xml:space="preserve">    -</v>
      </c>
      <c r="M27" s="298">
        <f>'Table 1 Daily Limits'!M25</f>
        <v>10</v>
      </c>
    </row>
    <row r="28" spans="2:13" ht="15.75" x14ac:dyDescent="0.25">
      <c r="B28" s="74" t="s">
        <v>41</v>
      </c>
      <c r="C28" s="75">
        <f>C16</f>
        <v>0</v>
      </c>
      <c r="D28" s="75">
        <f t="shared" si="5"/>
        <v>0</v>
      </c>
      <c r="E28" s="75">
        <f>'Removal Efficiencies'!K28</f>
        <v>0</v>
      </c>
      <c r="F28" s="282"/>
      <c r="G28" s="75">
        <f>Background!F24</f>
        <v>0</v>
      </c>
      <c r="H28" s="76">
        <f t="shared" si="0"/>
        <v>0</v>
      </c>
      <c r="I28" s="218" t="str">
        <f t="shared" si="1"/>
        <v xml:space="preserve">      -</v>
      </c>
      <c r="J28" s="218">
        <f t="shared" si="2"/>
        <v>0</v>
      </c>
      <c r="K28" s="218" t="str">
        <f t="shared" si="3"/>
        <v xml:space="preserve">      -</v>
      </c>
      <c r="L28" s="131" t="str">
        <f t="shared" si="4"/>
        <v xml:space="preserve">    -</v>
      </c>
      <c r="M28" s="298">
        <f>'Table 1 Daily Limits'!M26</f>
        <v>10</v>
      </c>
    </row>
    <row r="29" spans="2:13" ht="15.75" x14ac:dyDescent="0.25">
      <c r="B29" s="74" t="s">
        <v>42</v>
      </c>
      <c r="C29" s="75">
        <f>C17</f>
        <v>0</v>
      </c>
      <c r="D29" s="75">
        <f t="shared" si="5"/>
        <v>0</v>
      </c>
      <c r="E29" s="75">
        <f>'Removal Efficiencies'!K29</f>
        <v>0</v>
      </c>
      <c r="F29" s="282"/>
      <c r="G29" s="75">
        <f>Background!F25</f>
        <v>0</v>
      </c>
      <c r="H29" s="76">
        <f t="shared" si="0"/>
        <v>0</v>
      </c>
      <c r="I29" s="218" t="str">
        <f t="shared" si="1"/>
        <v xml:space="preserve">      -</v>
      </c>
      <c r="J29" s="218">
        <f t="shared" si="2"/>
        <v>0</v>
      </c>
      <c r="K29" s="218" t="str">
        <f t="shared" si="3"/>
        <v xml:space="preserve">      -</v>
      </c>
      <c r="L29" s="131" t="str">
        <f t="shared" si="4"/>
        <v xml:space="preserve">    -</v>
      </c>
      <c r="M29" s="298">
        <f>'Table 1 Daily Limits'!M27</f>
        <v>10</v>
      </c>
    </row>
    <row r="30" spans="2:13" ht="15.75" x14ac:dyDescent="0.25">
      <c r="B30" s="58"/>
      <c r="C30" s="59"/>
      <c r="D30" s="59"/>
      <c r="E30" s="59"/>
      <c r="F30" s="59"/>
      <c r="G30" s="59"/>
      <c r="H30" s="60"/>
      <c r="I30" s="60"/>
      <c r="J30" s="60"/>
      <c r="K30" s="60"/>
      <c r="L30" s="129"/>
      <c r="M30" s="62"/>
    </row>
    <row r="31" spans="2:13" ht="15.75" x14ac:dyDescent="0.25">
      <c r="B31" s="58"/>
      <c r="C31" s="59"/>
      <c r="D31" s="59"/>
      <c r="E31" s="59"/>
      <c r="F31" s="59"/>
      <c r="G31" s="59"/>
      <c r="H31" s="60"/>
      <c r="I31" s="60"/>
      <c r="J31" s="60"/>
      <c r="K31" s="60"/>
      <c r="L31" s="129"/>
      <c r="M31" s="62"/>
    </row>
    <row r="32" spans="2:13" ht="15.75" x14ac:dyDescent="0.25">
      <c r="B32" s="58"/>
      <c r="C32" s="59"/>
      <c r="D32" s="59"/>
      <c r="E32" s="59"/>
      <c r="F32" s="59"/>
      <c r="G32" s="59"/>
      <c r="H32" s="60"/>
      <c r="I32" s="60"/>
      <c r="J32" s="60"/>
      <c r="K32" s="60"/>
      <c r="L32" s="129"/>
      <c r="M32" s="62"/>
    </row>
    <row r="33" spans="2:13" ht="16.5" thickBot="1" x14ac:dyDescent="0.3">
      <c r="B33" s="107"/>
      <c r="C33" s="108"/>
      <c r="D33" s="108"/>
      <c r="E33" s="108"/>
      <c r="F33" s="108"/>
      <c r="G33" s="108"/>
      <c r="H33" s="109"/>
      <c r="I33" s="109"/>
      <c r="J33" s="109"/>
      <c r="K33" s="109"/>
      <c r="L33" s="149"/>
      <c r="M33" s="110"/>
    </row>
    <row r="34" spans="2:13" ht="15.75" x14ac:dyDescent="0.25">
      <c r="B34" s="66"/>
      <c r="C34" s="67"/>
      <c r="D34" s="67"/>
      <c r="E34" s="67"/>
      <c r="F34" s="67"/>
      <c r="G34" s="67"/>
      <c r="H34" s="68"/>
      <c r="I34" s="68"/>
      <c r="J34" s="68"/>
      <c r="K34" s="68"/>
      <c r="L34" s="68"/>
      <c r="M34" s="69"/>
    </row>
    <row r="35" spans="2:13" ht="15.75" x14ac:dyDescent="0.25">
      <c r="B35" s="66" t="s">
        <v>78</v>
      </c>
      <c r="C35" s="65" t="s">
        <v>93</v>
      </c>
      <c r="D35" s="66"/>
      <c r="E35" s="66"/>
      <c r="F35" s="66"/>
      <c r="G35" s="66"/>
      <c r="H35" s="66"/>
      <c r="I35" s="66"/>
      <c r="J35" s="66"/>
      <c r="K35" s="66"/>
      <c r="L35" s="66"/>
      <c r="M35" s="66"/>
    </row>
    <row r="36" spans="2:13" ht="15.75" x14ac:dyDescent="0.25">
      <c r="B36" s="66" t="s">
        <v>94</v>
      </c>
      <c r="C36" s="65" t="s">
        <v>95</v>
      </c>
      <c r="D36" s="66"/>
      <c r="E36" s="66"/>
      <c r="F36" s="66"/>
      <c r="G36" s="66"/>
      <c r="H36" s="66"/>
      <c r="I36" s="66"/>
      <c r="J36" s="66"/>
      <c r="K36" s="66"/>
      <c r="L36" s="66"/>
      <c r="M36" s="66"/>
    </row>
    <row r="37" spans="2:13" ht="15.75" x14ac:dyDescent="0.25">
      <c r="B37" s="66" t="s">
        <v>139</v>
      </c>
      <c r="C37" s="65" t="s">
        <v>140</v>
      </c>
      <c r="D37" s="66"/>
      <c r="E37" s="66"/>
      <c r="F37" s="66"/>
      <c r="G37" s="66"/>
      <c r="H37" s="66"/>
      <c r="I37" s="66"/>
      <c r="J37" s="66"/>
      <c r="K37" s="66"/>
      <c r="L37" s="66"/>
      <c r="M37" s="66"/>
    </row>
    <row r="38" spans="2:13" ht="15.75" x14ac:dyDescent="0.25">
      <c r="B38" s="66" t="s">
        <v>98</v>
      </c>
      <c r="C38" s="65" t="s">
        <v>141</v>
      </c>
      <c r="D38" s="66"/>
      <c r="E38" s="66"/>
      <c r="F38" s="66"/>
      <c r="G38" s="66"/>
      <c r="H38" s="66"/>
      <c r="I38" s="66"/>
      <c r="J38" s="66"/>
      <c r="K38" s="66"/>
      <c r="L38" s="66"/>
      <c r="M38" s="66"/>
    </row>
    <row r="39" spans="2:13" ht="15.75" x14ac:dyDescent="0.25">
      <c r="B39" s="66" t="s">
        <v>100</v>
      </c>
      <c r="C39" s="65" t="s">
        <v>101</v>
      </c>
      <c r="D39" s="66"/>
      <c r="E39" s="66"/>
      <c r="F39" s="66"/>
      <c r="G39" s="66"/>
      <c r="H39" s="66"/>
      <c r="I39" s="66"/>
      <c r="J39" s="66"/>
      <c r="K39" s="66"/>
      <c r="L39" s="66"/>
      <c r="M39" s="66"/>
    </row>
    <row r="40" spans="2:13" ht="15.75" x14ac:dyDescent="0.25">
      <c r="B40" s="66" t="s">
        <v>102</v>
      </c>
      <c r="C40" s="65" t="s">
        <v>103</v>
      </c>
      <c r="D40" s="66"/>
      <c r="E40" s="66"/>
      <c r="F40" s="66"/>
      <c r="G40" s="66"/>
      <c r="H40" s="66"/>
      <c r="I40" s="66"/>
      <c r="J40" s="66"/>
      <c r="K40" s="66"/>
      <c r="L40" s="66"/>
      <c r="M40" s="66"/>
    </row>
    <row r="41" spans="2:13" ht="15.75" x14ac:dyDescent="0.25">
      <c r="B41" s="66" t="s">
        <v>104</v>
      </c>
      <c r="C41" s="65" t="s">
        <v>105</v>
      </c>
      <c r="D41" s="66"/>
      <c r="E41" s="66"/>
      <c r="F41" s="66"/>
      <c r="G41" s="66"/>
      <c r="H41" s="66"/>
      <c r="I41" s="66"/>
      <c r="J41" s="66"/>
      <c r="K41" s="66"/>
      <c r="L41" s="66"/>
      <c r="M41" s="66"/>
    </row>
    <row r="42" spans="2:13" ht="15.75" x14ac:dyDescent="0.25">
      <c r="B42" s="66" t="s">
        <v>106</v>
      </c>
      <c r="C42" s="65" t="s">
        <v>107</v>
      </c>
      <c r="D42" s="66"/>
      <c r="E42" s="66"/>
      <c r="F42" s="66"/>
      <c r="G42" s="66"/>
      <c r="H42" s="66"/>
      <c r="I42" s="66"/>
      <c r="J42" s="66"/>
      <c r="K42" s="66"/>
      <c r="L42" s="66"/>
      <c r="M42" s="66"/>
    </row>
    <row r="43" spans="2:13" ht="15.75" x14ac:dyDescent="0.25">
      <c r="B43" s="66" t="s">
        <v>108</v>
      </c>
      <c r="C43" s="65" t="s">
        <v>109</v>
      </c>
      <c r="D43" s="66"/>
      <c r="E43" s="66"/>
      <c r="F43" s="66"/>
      <c r="G43" s="66"/>
      <c r="H43" s="66"/>
      <c r="I43" s="66"/>
      <c r="J43" s="66"/>
      <c r="K43" s="66"/>
      <c r="L43" s="66"/>
      <c r="M43" s="66"/>
    </row>
    <row r="44" spans="2:13" ht="15.75" x14ac:dyDescent="0.25">
      <c r="B44" s="66" t="s">
        <v>110</v>
      </c>
      <c r="C44" s="66" t="s">
        <v>111</v>
      </c>
      <c r="D44" s="66"/>
      <c r="E44" s="66"/>
      <c r="F44" s="66"/>
      <c r="G44" s="66"/>
      <c r="H44" s="66"/>
      <c r="I44" s="66"/>
      <c r="J44" s="66"/>
      <c r="K44" s="66"/>
      <c r="L44" s="66"/>
      <c r="M44" s="66"/>
    </row>
    <row r="45" spans="2:13" ht="15.75" x14ac:dyDescent="0.25">
      <c r="B45" s="66" t="s">
        <v>112</v>
      </c>
      <c r="C45" s="66" t="s">
        <v>113</v>
      </c>
      <c r="D45" s="66"/>
      <c r="E45" s="66"/>
      <c r="F45" s="66"/>
      <c r="G45" s="66"/>
      <c r="H45" s="66"/>
      <c r="I45" s="66"/>
      <c r="J45" s="66"/>
      <c r="K45" s="66"/>
      <c r="L45" s="66"/>
      <c r="M45" s="66"/>
    </row>
    <row r="46" spans="2:13" ht="15.75" x14ac:dyDescent="0.25">
      <c r="B46" s="66" t="s">
        <v>114</v>
      </c>
      <c r="C46" s="66" t="s">
        <v>115</v>
      </c>
      <c r="D46" s="66"/>
      <c r="E46" s="66"/>
      <c r="F46" s="66"/>
      <c r="G46" s="66"/>
      <c r="H46" s="66"/>
      <c r="I46" s="66"/>
      <c r="J46" s="66"/>
      <c r="K46" s="66"/>
      <c r="L46" s="66"/>
      <c r="M46" s="66"/>
    </row>
    <row r="47" spans="2:13" ht="15.75" x14ac:dyDescent="0.25">
      <c r="B47" s="66" t="s">
        <v>116</v>
      </c>
      <c r="C47" s="66" t="s">
        <v>117</v>
      </c>
      <c r="D47" s="66"/>
      <c r="E47" s="66"/>
      <c r="F47" s="66"/>
      <c r="G47" s="66"/>
      <c r="H47" s="66"/>
      <c r="I47" s="66"/>
      <c r="J47" s="66"/>
      <c r="K47" s="66"/>
      <c r="L47" s="66"/>
      <c r="M47" s="66"/>
    </row>
    <row r="48" spans="2:13" ht="15.75" x14ac:dyDescent="0.25">
      <c r="B48" s="66" t="s">
        <v>118</v>
      </c>
      <c r="C48" s="66" t="s">
        <v>142</v>
      </c>
      <c r="D48" s="66"/>
      <c r="E48" s="66"/>
      <c r="F48" s="66"/>
      <c r="G48" s="66"/>
      <c r="H48" s="66"/>
      <c r="I48" s="66"/>
      <c r="J48" s="66"/>
      <c r="K48" s="66"/>
      <c r="L48" s="66"/>
      <c r="M48" s="66"/>
    </row>
    <row r="49" spans="3:4" x14ac:dyDescent="0.25">
      <c r="C49" s="42"/>
      <c r="D49" s="42"/>
    </row>
    <row r="51" spans="3:4" ht="15.75" x14ac:dyDescent="0.25">
      <c r="C51" s="66"/>
    </row>
  </sheetData>
  <mergeCells count="6">
    <mergeCell ref="B1:M1"/>
    <mergeCell ref="K10:M10"/>
    <mergeCell ref="B8:M8"/>
    <mergeCell ref="B4:M4"/>
    <mergeCell ref="B7:M7"/>
    <mergeCell ref="B5:M5"/>
  </mergeCells>
  <conditionalFormatting sqref="L16:L33">
    <cfRule type="cellIs" dxfId="5" priority="1" operator="lessThan">
      <formula>0</formula>
    </cfRule>
  </conditionalFormatting>
  <pageMargins left="0.7" right="0.7" top="0.75" bottom="0.75" header="0.3" footer="0.3"/>
  <pageSetup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52"/>
  <sheetViews>
    <sheetView showGridLines="0" showRowColHeaders="0" zoomScaleNormal="100" workbookViewId="0">
      <selection activeCell="P22" sqref="P22"/>
    </sheetView>
  </sheetViews>
  <sheetFormatPr defaultRowHeight="15" x14ac:dyDescent="0.25"/>
  <cols>
    <col min="1" max="1" width="5.5703125" style="81" customWidth="1"/>
    <col min="2" max="2" width="14" style="81" bestFit="1" customWidth="1"/>
    <col min="3" max="3" width="13.85546875" style="81" customWidth="1"/>
    <col min="4" max="4" width="13.42578125" style="81" customWidth="1"/>
    <col min="5" max="5" width="13.140625" style="81" customWidth="1"/>
    <col min="6" max="6" width="14" style="81" customWidth="1"/>
    <col min="7" max="7" width="13.140625" style="81" customWidth="1"/>
    <col min="8" max="8" width="13.42578125" style="81" customWidth="1"/>
    <col min="9" max="9" width="19.140625" style="81" customWidth="1"/>
    <col min="10" max="10" width="14.28515625" style="81" customWidth="1"/>
    <col min="11" max="11" width="14.7109375" style="81" customWidth="1"/>
    <col min="12" max="12" width="14.28515625" style="81" customWidth="1"/>
    <col min="13" max="13" width="14.140625" style="81" customWidth="1"/>
    <col min="14" max="14" width="12.42578125" style="81" customWidth="1"/>
    <col min="15" max="15" width="11.28515625" style="81" customWidth="1"/>
    <col min="16" max="16384" width="9.140625" style="81"/>
  </cols>
  <sheetData>
    <row r="1" spans="1:15" x14ac:dyDescent="0.25">
      <c r="B1" s="105"/>
      <c r="C1" s="105"/>
      <c r="D1" s="105"/>
      <c r="E1" s="105"/>
      <c r="F1" s="105"/>
      <c r="G1" s="105"/>
      <c r="H1" s="105"/>
      <c r="I1" s="105"/>
      <c r="J1" s="105"/>
      <c r="K1" s="105"/>
      <c r="L1" s="105"/>
      <c r="M1" s="105"/>
      <c r="N1" s="105"/>
      <c r="O1" s="105"/>
    </row>
    <row r="2" spans="1:15" s="42" customFormat="1" ht="15.75" x14ac:dyDescent="0.25">
      <c r="A2" s="126"/>
      <c r="B2" s="432">
        <f>'General Info'!H17</f>
        <v>0</v>
      </c>
      <c r="C2" s="432"/>
      <c r="D2" s="432"/>
      <c r="E2" s="432"/>
      <c r="F2" s="432"/>
      <c r="G2" s="432"/>
      <c r="H2" s="432"/>
      <c r="I2" s="432"/>
      <c r="J2" s="432"/>
      <c r="K2" s="432"/>
      <c r="L2" s="432"/>
      <c r="M2" s="432"/>
      <c r="N2" s="432"/>
      <c r="O2" s="432"/>
    </row>
    <row r="3" spans="1:15" s="42" customFormat="1" ht="15.75" x14ac:dyDescent="0.25">
      <c r="A3" s="126"/>
      <c r="B3" s="432">
        <f>'General Info'!H18</f>
        <v>0</v>
      </c>
      <c r="C3" s="432"/>
      <c r="D3" s="432"/>
      <c r="E3" s="432"/>
      <c r="F3" s="432"/>
      <c r="G3" s="432"/>
      <c r="H3" s="432"/>
      <c r="I3" s="432"/>
      <c r="J3" s="432"/>
      <c r="K3" s="432"/>
      <c r="L3" s="432"/>
      <c r="M3" s="432"/>
      <c r="N3" s="432"/>
      <c r="O3" s="432"/>
    </row>
    <row r="4" spans="1:15" s="42" customFormat="1" ht="15.75" x14ac:dyDescent="0.25">
      <c r="A4" s="126"/>
      <c r="B4" s="90"/>
      <c r="C4" s="90"/>
      <c r="D4" s="90"/>
      <c r="E4" s="90"/>
      <c r="F4" s="90"/>
      <c r="G4" s="90"/>
      <c r="H4" s="90"/>
      <c r="I4" s="90"/>
      <c r="J4" s="90"/>
      <c r="K4" s="90"/>
      <c r="L4" s="90"/>
      <c r="M4" s="90"/>
    </row>
    <row r="5" spans="1:15" s="217" customFormat="1" ht="18.75" x14ac:dyDescent="0.3">
      <c r="B5" s="433" t="s">
        <v>190</v>
      </c>
      <c r="C5" s="433"/>
      <c r="D5" s="433"/>
      <c r="E5" s="433"/>
      <c r="F5" s="433"/>
      <c r="G5" s="433"/>
      <c r="H5" s="433"/>
      <c r="I5" s="433"/>
      <c r="J5" s="433"/>
      <c r="K5" s="433"/>
      <c r="L5" s="433"/>
      <c r="M5" s="433"/>
      <c r="N5" s="433"/>
      <c r="O5" s="433"/>
    </row>
    <row r="6" spans="1:15" s="217" customFormat="1" ht="18.75" x14ac:dyDescent="0.3">
      <c r="B6" s="433" t="s">
        <v>191</v>
      </c>
      <c r="C6" s="433"/>
      <c r="D6" s="433"/>
      <c r="E6" s="433"/>
      <c r="F6" s="433"/>
      <c r="G6" s="433"/>
      <c r="H6" s="433"/>
      <c r="I6" s="433"/>
      <c r="J6" s="433"/>
      <c r="K6" s="433"/>
      <c r="L6" s="433"/>
      <c r="M6" s="433"/>
      <c r="N6" s="433"/>
      <c r="O6" s="433"/>
    </row>
    <row r="7" spans="1:15" ht="16.5" thickBot="1" x14ac:dyDescent="0.3">
      <c r="B7" s="44"/>
      <c r="C7" s="106"/>
      <c r="D7" s="44"/>
      <c r="E7" s="44"/>
      <c r="F7" s="44"/>
      <c r="G7" s="44"/>
      <c r="H7" s="44"/>
      <c r="I7" s="44"/>
      <c r="J7" s="44"/>
      <c r="K7" s="44"/>
      <c r="L7" s="44"/>
      <c r="M7" s="44"/>
      <c r="N7" s="44"/>
      <c r="O7" s="44"/>
    </row>
    <row r="8" spans="1:15" ht="15.75" x14ac:dyDescent="0.25">
      <c r="B8" s="46"/>
      <c r="C8" s="95" t="s">
        <v>132</v>
      </c>
      <c r="D8" s="47"/>
      <c r="E8" s="47"/>
      <c r="F8" s="47"/>
      <c r="G8" s="47"/>
      <c r="H8" s="47"/>
      <c r="I8" s="47"/>
      <c r="J8" s="47"/>
      <c r="K8" s="46" t="s">
        <v>143</v>
      </c>
      <c r="L8" s="48"/>
      <c r="M8" s="434" t="s">
        <v>133</v>
      </c>
      <c r="N8" s="435"/>
      <c r="O8" s="436"/>
    </row>
    <row r="9" spans="1:15" ht="16.5" thickBot="1" x14ac:dyDescent="0.3">
      <c r="B9" s="43"/>
      <c r="C9" s="44"/>
      <c r="D9" s="44"/>
      <c r="E9" s="44"/>
      <c r="F9" s="44"/>
      <c r="G9" s="44"/>
      <c r="H9" s="44"/>
      <c r="I9" s="44"/>
      <c r="J9" s="44"/>
      <c r="K9" s="43"/>
      <c r="L9" s="45"/>
      <c r="M9" s="44"/>
      <c r="N9" s="44"/>
      <c r="O9" s="45"/>
    </row>
    <row r="10" spans="1:15" ht="15.75" customHeight="1" x14ac:dyDescent="0.25">
      <c r="B10" s="46"/>
      <c r="C10" s="53" t="s">
        <v>52</v>
      </c>
      <c r="D10" s="89" t="s">
        <v>53</v>
      </c>
      <c r="E10" s="53" t="s">
        <v>144</v>
      </c>
      <c r="F10" s="89" t="s">
        <v>145</v>
      </c>
      <c r="G10" s="53" t="s">
        <v>54</v>
      </c>
      <c r="H10" s="89" t="s">
        <v>146</v>
      </c>
      <c r="I10" s="52" t="s">
        <v>147</v>
      </c>
      <c r="J10" s="47" t="s">
        <v>57</v>
      </c>
      <c r="K10" s="53" t="s">
        <v>58</v>
      </c>
      <c r="L10" s="89" t="s">
        <v>59</v>
      </c>
      <c r="M10" s="52" t="s">
        <v>134</v>
      </c>
      <c r="N10" s="89" t="s">
        <v>60</v>
      </c>
      <c r="O10" s="52" t="s">
        <v>148</v>
      </c>
    </row>
    <row r="11" spans="1:15" ht="15.75" customHeight="1" x14ac:dyDescent="0.25">
      <c r="B11" s="104" t="s">
        <v>62</v>
      </c>
      <c r="C11" s="55" t="s">
        <v>63</v>
      </c>
      <c r="D11" s="90" t="s">
        <v>63</v>
      </c>
      <c r="E11" s="55" t="s">
        <v>63</v>
      </c>
      <c r="F11" s="90" t="s">
        <v>149</v>
      </c>
      <c r="G11" s="55" t="s">
        <v>64</v>
      </c>
      <c r="H11" s="90" t="s">
        <v>150</v>
      </c>
      <c r="I11" s="55" t="s">
        <v>66</v>
      </c>
      <c r="J11" s="90" t="s">
        <v>63</v>
      </c>
      <c r="K11" s="55" t="s">
        <v>67</v>
      </c>
      <c r="L11" s="90" t="s">
        <v>68</v>
      </c>
      <c r="M11" s="55" t="s">
        <v>69</v>
      </c>
      <c r="N11" s="90" t="s">
        <v>70</v>
      </c>
      <c r="O11" s="54" t="s">
        <v>151</v>
      </c>
    </row>
    <row r="12" spans="1:15" ht="15.75" customHeight="1" x14ac:dyDescent="0.25">
      <c r="B12" s="104"/>
      <c r="C12" s="55" t="s">
        <v>72</v>
      </c>
      <c r="D12" s="90" t="s">
        <v>72</v>
      </c>
      <c r="E12" s="55" t="s">
        <v>72</v>
      </c>
      <c r="F12" s="90" t="s">
        <v>73</v>
      </c>
      <c r="G12" s="55" t="s">
        <v>73</v>
      </c>
      <c r="H12" s="90" t="s">
        <v>152</v>
      </c>
      <c r="I12" s="55" t="s">
        <v>74</v>
      </c>
      <c r="J12" s="90" t="s">
        <v>72</v>
      </c>
      <c r="K12" s="55" t="s">
        <v>75</v>
      </c>
      <c r="L12" s="90" t="s">
        <v>75</v>
      </c>
      <c r="M12" s="54" t="s">
        <v>153</v>
      </c>
      <c r="N12" s="90" t="s">
        <v>74</v>
      </c>
      <c r="O12" s="54" t="s">
        <v>154</v>
      </c>
    </row>
    <row r="13" spans="1:15" ht="15.75" customHeight="1" thickBot="1" x14ac:dyDescent="0.3">
      <c r="B13" s="49"/>
      <c r="C13" s="57" t="s">
        <v>78</v>
      </c>
      <c r="D13" s="91" t="s">
        <v>79</v>
      </c>
      <c r="E13" s="57" t="s">
        <v>155</v>
      </c>
      <c r="F13" s="91" t="s">
        <v>156</v>
      </c>
      <c r="G13" s="57" t="s">
        <v>80</v>
      </c>
      <c r="H13" s="91" t="s">
        <v>157</v>
      </c>
      <c r="I13" s="57" t="s">
        <v>82</v>
      </c>
      <c r="J13" s="91" t="s">
        <v>83</v>
      </c>
      <c r="K13" s="57" t="s">
        <v>84</v>
      </c>
      <c r="L13" s="91" t="s">
        <v>136</v>
      </c>
      <c r="M13" s="57" t="s">
        <v>137</v>
      </c>
      <c r="N13" s="91" t="s">
        <v>138</v>
      </c>
      <c r="O13" s="56" t="s">
        <v>158</v>
      </c>
    </row>
    <row r="14" spans="1:15" ht="15.75" customHeight="1" x14ac:dyDescent="0.25">
      <c r="B14" s="96" t="s">
        <v>19</v>
      </c>
      <c r="C14" s="99">
        <f>'SIU Info'!D35</f>
        <v>0</v>
      </c>
      <c r="D14" s="86">
        <f>'WWTP Info'!C15</f>
        <v>0</v>
      </c>
      <c r="E14" s="99">
        <f>'Sludge, Biosolids'!C8</f>
        <v>0</v>
      </c>
      <c r="F14" s="86">
        <f>'Sludge, Biosolids'!C9</f>
        <v>0</v>
      </c>
      <c r="G14" s="99">
        <f>'Removal Efficiencies'!K16</f>
        <v>0</v>
      </c>
      <c r="H14" s="282"/>
      <c r="I14" s="99">
        <f>Background!F12</f>
        <v>0</v>
      </c>
      <c r="J14" s="87">
        <f t="shared" ref="J14:J27" si="0">D14-C14</f>
        <v>0</v>
      </c>
      <c r="K14" s="219" t="str">
        <f t="shared" ref="K14:K27" si="1">IF(H14=0,"      -",(8.34*H14*(F14/100)*E14)/(G14/100))</f>
        <v xml:space="preserve">      -</v>
      </c>
      <c r="L14" s="220">
        <f t="shared" ref="L14:L27" si="2">(J14*I14)*8.34</f>
        <v>0</v>
      </c>
      <c r="M14" s="219" t="str">
        <f t="shared" ref="M14:M27" si="3">IF(H14=0,"      -",K14*(1-O14/100)-L14)</f>
        <v xml:space="preserve">      -</v>
      </c>
      <c r="N14" s="131" t="str">
        <f t="shared" ref="N14:N27" si="4">IF(H14=0,"     -",(M14/(8.34*C14)))</f>
        <v xml:space="preserve">     -</v>
      </c>
      <c r="O14" s="99">
        <f>'Table 1 Daily Limits'!M14</f>
        <v>10</v>
      </c>
    </row>
    <row r="15" spans="1:15" ht="15.75" customHeight="1" x14ac:dyDescent="0.25">
      <c r="B15" s="96" t="s">
        <v>20</v>
      </c>
      <c r="C15" s="99">
        <f>C14</f>
        <v>0</v>
      </c>
      <c r="D15" s="86">
        <f>D14</f>
        <v>0</v>
      </c>
      <c r="E15" s="99">
        <f>E14</f>
        <v>0</v>
      </c>
      <c r="F15" s="86">
        <f>F14</f>
        <v>0</v>
      </c>
      <c r="G15" s="99">
        <f>'Removal Efficiencies'!K17</f>
        <v>0</v>
      </c>
      <c r="H15" s="282"/>
      <c r="I15" s="99">
        <f>Background!F13</f>
        <v>0</v>
      </c>
      <c r="J15" s="87">
        <f t="shared" si="0"/>
        <v>0</v>
      </c>
      <c r="K15" s="219" t="str">
        <f t="shared" si="1"/>
        <v xml:space="preserve">      -</v>
      </c>
      <c r="L15" s="220">
        <f t="shared" si="2"/>
        <v>0</v>
      </c>
      <c r="M15" s="219" t="str">
        <f t="shared" si="3"/>
        <v xml:space="preserve">      -</v>
      </c>
      <c r="N15" s="131" t="str">
        <f t="shared" si="4"/>
        <v xml:space="preserve">     -</v>
      </c>
      <c r="O15" s="99">
        <f>'Table 1 Daily Limits'!M15</f>
        <v>10</v>
      </c>
    </row>
    <row r="16" spans="1:15" ht="15.75" customHeight="1" x14ac:dyDescent="0.25">
      <c r="B16" s="96" t="s">
        <v>89</v>
      </c>
      <c r="C16" s="99">
        <f>C14</f>
        <v>0</v>
      </c>
      <c r="D16" s="86">
        <f>D14</f>
        <v>0</v>
      </c>
      <c r="E16" s="99">
        <f>E14</f>
        <v>0</v>
      </c>
      <c r="F16" s="86">
        <f>F14</f>
        <v>0</v>
      </c>
      <c r="G16" s="99">
        <f>'Removal Efficiencies'!K18</f>
        <v>0</v>
      </c>
      <c r="H16" s="75"/>
      <c r="I16" s="99">
        <f>Background!F14</f>
        <v>0</v>
      </c>
      <c r="J16" s="87">
        <f t="shared" si="0"/>
        <v>0</v>
      </c>
      <c r="K16" s="219" t="str">
        <f t="shared" si="1"/>
        <v xml:space="preserve">      -</v>
      </c>
      <c r="L16" s="220">
        <f t="shared" si="2"/>
        <v>0</v>
      </c>
      <c r="M16" s="219" t="str">
        <f t="shared" si="3"/>
        <v xml:space="preserve">      -</v>
      </c>
      <c r="N16" s="131" t="str">
        <f t="shared" si="4"/>
        <v xml:space="preserve">     -</v>
      </c>
      <c r="O16" s="99">
        <f>'Table 1 Daily Limits'!M16</f>
        <v>10</v>
      </c>
    </row>
    <row r="17" spans="2:15" ht="15.75" customHeight="1" x14ac:dyDescent="0.25">
      <c r="B17" s="96" t="s">
        <v>90</v>
      </c>
      <c r="C17" s="99">
        <f>C14</f>
        <v>0</v>
      </c>
      <c r="D17" s="86">
        <f>D14</f>
        <v>0</v>
      </c>
      <c r="E17" s="99">
        <f>E14</f>
        <v>0</v>
      </c>
      <c r="F17" s="86">
        <f>F14</f>
        <v>0</v>
      </c>
      <c r="G17" s="99">
        <f>'Removal Efficiencies'!K19</f>
        <v>0</v>
      </c>
      <c r="H17" s="75"/>
      <c r="I17" s="99">
        <f>Background!F15</f>
        <v>0</v>
      </c>
      <c r="J17" s="87">
        <f t="shared" si="0"/>
        <v>0</v>
      </c>
      <c r="K17" s="219" t="str">
        <f t="shared" si="1"/>
        <v xml:space="preserve">      -</v>
      </c>
      <c r="L17" s="220">
        <f t="shared" si="2"/>
        <v>0</v>
      </c>
      <c r="M17" s="219" t="str">
        <f t="shared" si="3"/>
        <v xml:space="preserve">      -</v>
      </c>
      <c r="N17" s="131" t="str">
        <f t="shared" si="4"/>
        <v xml:space="preserve">     -</v>
      </c>
      <c r="O17" s="99">
        <f>'Table 1 Daily Limits'!M17</f>
        <v>10</v>
      </c>
    </row>
    <row r="18" spans="2:15" ht="15.75" customHeight="1" x14ac:dyDescent="0.25">
      <c r="B18" s="96" t="s">
        <v>33</v>
      </c>
      <c r="C18" s="99">
        <f>C14</f>
        <v>0</v>
      </c>
      <c r="D18" s="86">
        <f>D14</f>
        <v>0</v>
      </c>
      <c r="E18" s="99">
        <f>E14</f>
        <v>0</v>
      </c>
      <c r="F18" s="86">
        <f>F14</f>
        <v>0</v>
      </c>
      <c r="G18" s="99">
        <f>'Removal Efficiencies'!K20</f>
        <v>0</v>
      </c>
      <c r="H18" s="282"/>
      <c r="I18" s="99">
        <f>Background!F16</f>
        <v>0</v>
      </c>
      <c r="J18" s="87">
        <f t="shared" si="0"/>
        <v>0</v>
      </c>
      <c r="K18" s="219" t="str">
        <f t="shared" si="1"/>
        <v xml:space="preserve">      -</v>
      </c>
      <c r="L18" s="220">
        <f t="shared" si="2"/>
        <v>0</v>
      </c>
      <c r="M18" s="219" t="str">
        <f t="shared" si="3"/>
        <v xml:space="preserve">      -</v>
      </c>
      <c r="N18" s="131" t="str">
        <f t="shared" si="4"/>
        <v xml:space="preserve">     -</v>
      </c>
      <c r="O18" s="99">
        <f>'Table 1 Daily Limits'!M18</f>
        <v>10</v>
      </c>
    </row>
    <row r="19" spans="2:15" ht="15.75" customHeight="1" x14ac:dyDescent="0.25">
      <c r="B19" s="96" t="s">
        <v>34</v>
      </c>
      <c r="C19" s="99">
        <f>C14</f>
        <v>0</v>
      </c>
      <c r="D19" s="86">
        <f>D14</f>
        <v>0</v>
      </c>
      <c r="E19" s="99">
        <f>E14</f>
        <v>0</v>
      </c>
      <c r="F19" s="86">
        <f>F14</f>
        <v>0</v>
      </c>
      <c r="G19" s="99">
        <f>'Removal Efficiencies'!K21</f>
        <v>0</v>
      </c>
      <c r="H19" s="75"/>
      <c r="I19" s="99">
        <f>Background!F17</f>
        <v>0</v>
      </c>
      <c r="J19" s="87">
        <f t="shared" si="0"/>
        <v>0</v>
      </c>
      <c r="K19" s="219" t="str">
        <f t="shared" si="1"/>
        <v xml:space="preserve">      -</v>
      </c>
      <c r="L19" s="220">
        <f t="shared" si="2"/>
        <v>0</v>
      </c>
      <c r="M19" s="219" t="str">
        <f t="shared" si="3"/>
        <v xml:space="preserve">      -</v>
      </c>
      <c r="N19" s="131" t="str">
        <f t="shared" si="4"/>
        <v xml:space="preserve">     -</v>
      </c>
      <c r="O19" s="99">
        <f>'Table 1 Daily Limits'!M19</f>
        <v>10</v>
      </c>
    </row>
    <row r="20" spans="2:15" ht="15.75" customHeight="1" x14ac:dyDescent="0.25">
      <c r="B20" s="96" t="s">
        <v>35</v>
      </c>
      <c r="C20" s="99">
        <f>C14</f>
        <v>0</v>
      </c>
      <c r="D20" s="86">
        <f>D14</f>
        <v>0</v>
      </c>
      <c r="E20" s="99">
        <f>E14</f>
        <v>0</v>
      </c>
      <c r="F20" s="86">
        <f>F14</f>
        <v>0</v>
      </c>
      <c r="G20" s="99">
        <f>'Removal Efficiencies'!K22</f>
        <v>0</v>
      </c>
      <c r="H20" s="75"/>
      <c r="I20" s="99">
        <f>Background!F18</f>
        <v>0</v>
      </c>
      <c r="J20" s="87">
        <f t="shared" si="0"/>
        <v>0</v>
      </c>
      <c r="K20" s="219" t="str">
        <f t="shared" si="1"/>
        <v xml:space="preserve">      -</v>
      </c>
      <c r="L20" s="220">
        <f t="shared" si="2"/>
        <v>0</v>
      </c>
      <c r="M20" s="219" t="str">
        <f t="shared" si="3"/>
        <v xml:space="preserve">      -</v>
      </c>
      <c r="N20" s="131" t="str">
        <f t="shared" si="4"/>
        <v xml:space="preserve">     -</v>
      </c>
      <c r="O20" s="99">
        <f>'Table 1 Daily Limits'!M20</f>
        <v>10</v>
      </c>
    </row>
    <row r="21" spans="2:15" ht="15.75" customHeight="1" x14ac:dyDescent="0.25">
      <c r="B21" s="96" t="s">
        <v>36</v>
      </c>
      <c r="C21" s="99">
        <f>C14</f>
        <v>0</v>
      </c>
      <c r="D21" s="86">
        <f>D14</f>
        <v>0</v>
      </c>
      <c r="E21" s="99">
        <f>E14</f>
        <v>0</v>
      </c>
      <c r="F21" s="86">
        <f>F14</f>
        <v>0</v>
      </c>
      <c r="G21" s="99">
        <f>'Removal Efficiencies'!K23</f>
        <v>0</v>
      </c>
      <c r="H21" s="282"/>
      <c r="I21" s="99">
        <f>Background!F19</f>
        <v>0</v>
      </c>
      <c r="J21" s="87">
        <f t="shared" si="0"/>
        <v>0</v>
      </c>
      <c r="K21" s="219" t="str">
        <f t="shared" si="1"/>
        <v xml:space="preserve">      -</v>
      </c>
      <c r="L21" s="220">
        <f t="shared" si="2"/>
        <v>0</v>
      </c>
      <c r="M21" s="219" t="str">
        <f t="shared" si="3"/>
        <v xml:space="preserve">      -</v>
      </c>
      <c r="N21" s="131" t="str">
        <f t="shared" si="4"/>
        <v xml:space="preserve">     -</v>
      </c>
      <c r="O21" s="99">
        <f>'Table 1 Daily Limits'!M21</f>
        <v>10</v>
      </c>
    </row>
    <row r="22" spans="2:15" ht="15.75" customHeight="1" x14ac:dyDescent="0.25">
      <c r="B22" s="96" t="s">
        <v>37</v>
      </c>
      <c r="C22" s="99">
        <f>C14</f>
        <v>0</v>
      </c>
      <c r="D22" s="86">
        <f>D14</f>
        <v>0</v>
      </c>
      <c r="E22" s="99">
        <f>E14</f>
        <v>0</v>
      </c>
      <c r="F22" s="86">
        <f>F14</f>
        <v>0</v>
      </c>
      <c r="G22" s="99">
        <f>'Removal Efficiencies'!K24</f>
        <v>0</v>
      </c>
      <c r="H22" s="282"/>
      <c r="I22" s="99">
        <f>Background!F20</f>
        <v>0</v>
      </c>
      <c r="J22" s="87">
        <f t="shared" si="0"/>
        <v>0</v>
      </c>
      <c r="K22" s="219" t="str">
        <f t="shared" si="1"/>
        <v xml:space="preserve">      -</v>
      </c>
      <c r="L22" s="220">
        <f t="shared" si="2"/>
        <v>0</v>
      </c>
      <c r="M22" s="219" t="str">
        <f t="shared" si="3"/>
        <v xml:space="preserve">      -</v>
      </c>
      <c r="N22" s="131" t="str">
        <f t="shared" si="4"/>
        <v xml:space="preserve">     -</v>
      </c>
      <c r="O22" s="99">
        <f>'Table 1 Daily Limits'!M22</f>
        <v>10</v>
      </c>
    </row>
    <row r="23" spans="2:15" ht="15.75" customHeight="1" x14ac:dyDescent="0.25">
      <c r="B23" s="96" t="s">
        <v>38</v>
      </c>
      <c r="C23" s="99">
        <f>C14</f>
        <v>0</v>
      </c>
      <c r="D23" s="86">
        <f>D14</f>
        <v>0</v>
      </c>
      <c r="E23" s="99">
        <f>E14</f>
        <v>0</v>
      </c>
      <c r="F23" s="86">
        <f>F14</f>
        <v>0</v>
      </c>
      <c r="G23" s="99">
        <f>'Removal Efficiencies'!K25</f>
        <v>0</v>
      </c>
      <c r="H23" s="282"/>
      <c r="I23" s="99">
        <f>Background!F21</f>
        <v>0</v>
      </c>
      <c r="J23" s="87">
        <f t="shared" si="0"/>
        <v>0</v>
      </c>
      <c r="K23" s="219" t="str">
        <f t="shared" si="1"/>
        <v xml:space="preserve">      -</v>
      </c>
      <c r="L23" s="220">
        <f t="shared" si="2"/>
        <v>0</v>
      </c>
      <c r="M23" s="219" t="str">
        <f t="shared" si="3"/>
        <v xml:space="preserve">      -</v>
      </c>
      <c r="N23" s="131" t="str">
        <f t="shared" si="4"/>
        <v xml:space="preserve">     -</v>
      </c>
      <c r="O23" s="99">
        <f>'Table 1 Daily Limits'!M23</f>
        <v>10</v>
      </c>
    </row>
    <row r="24" spans="2:15" ht="15.75" customHeight="1" x14ac:dyDescent="0.25">
      <c r="B24" s="96" t="s">
        <v>91</v>
      </c>
      <c r="C24" s="99">
        <f>C14</f>
        <v>0</v>
      </c>
      <c r="D24" s="86">
        <f>D14</f>
        <v>0</v>
      </c>
      <c r="E24" s="99">
        <f>E14</f>
        <v>0</v>
      </c>
      <c r="F24" s="86">
        <f>F14</f>
        <v>0</v>
      </c>
      <c r="G24" s="99">
        <f>'Removal Efficiencies'!K26</f>
        <v>0</v>
      </c>
      <c r="H24" s="282"/>
      <c r="I24" s="99">
        <f>Background!F22</f>
        <v>0</v>
      </c>
      <c r="J24" s="87">
        <f t="shared" si="0"/>
        <v>0</v>
      </c>
      <c r="K24" s="219" t="str">
        <f t="shared" si="1"/>
        <v xml:space="preserve">      -</v>
      </c>
      <c r="L24" s="220">
        <f t="shared" si="2"/>
        <v>0</v>
      </c>
      <c r="M24" s="219" t="str">
        <f t="shared" si="3"/>
        <v xml:space="preserve">      -</v>
      </c>
      <c r="N24" s="131" t="str">
        <f t="shared" si="4"/>
        <v xml:space="preserve">     -</v>
      </c>
      <c r="O24" s="99">
        <f>'Table 1 Daily Limits'!M24</f>
        <v>10</v>
      </c>
    </row>
    <row r="25" spans="2:15" ht="15.75" customHeight="1" x14ac:dyDescent="0.25">
      <c r="B25" s="96" t="s">
        <v>40</v>
      </c>
      <c r="C25" s="99">
        <f>C14</f>
        <v>0</v>
      </c>
      <c r="D25" s="86">
        <f>D14</f>
        <v>0</v>
      </c>
      <c r="E25" s="99">
        <f>E14</f>
        <v>0</v>
      </c>
      <c r="F25" s="86">
        <f>F14</f>
        <v>0</v>
      </c>
      <c r="G25" s="99">
        <f>'Removal Efficiencies'!K27</f>
        <v>0</v>
      </c>
      <c r="H25" s="282"/>
      <c r="I25" s="99">
        <f>Background!F23</f>
        <v>0</v>
      </c>
      <c r="J25" s="87">
        <f t="shared" si="0"/>
        <v>0</v>
      </c>
      <c r="K25" s="219" t="str">
        <f t="shared" si="1"/>
        <v xml:space="preserve">      -</v>
      </c>
      <c r="L25" s="220">
        <f t="shared" si="2"/>
        <v>0</v>
      </c>
      <c r="M25" s="219" t="str">
        <f t="shared" si="3"/>
        <v xml:space="preserve">      -</v>
      </c>
      <c r="N25" s="131" t="str">
        <f t="shared" si="4"/>
        <v xml:space="preserve">     -</v>
      </c>
      <c r="O25" s="99">
        <f>'Table 1 Daily Limits'!M25</f>
        <v>10</v>
      </c>
    </row>
    <row r="26" spans="2:15" ht="15.75" customHeight="1" x14ac:dyDescent="0.25">
      <c r="B26" s="96" t="s">
        <v>41</v>
      </c>
      <c r="C26" s="99">
        <f>C14</f>
        <v>0</v>
      </c>
      <c r="D26" s="86">
        <f>D14</f>
        <v>0</v>
      </c>
      <c r="E26" s="99">
        <f>E14</f>
        <v>0</v>
      </c>
      <c r="F26" s="86">
        <f>F14</f>
        <v>0</v>
      </c>
      <c r="G26" s="99">
        <f>'Removal Efficiencies'!K28</f>
        <v>0</v>
      </c>
      <c r="H26" s="75"/>
      <c r="I26" s="99">
        <f>Background!F24</f>
        <v>0</v>
      </c>
      <c r="J26" s="87">
        <f t="shared" si="0"/>
        <v>0</v>
      </c>
      <c r="K26" s="219" t="str">
        <f t="shared" si="1"/>
        <v xml:space="preserve">      -</v>
      </c>
      <c r="L26" s="220">
        <f t="shared" si="2"/>
        <v>0</v>
      </c>
      <c r="M26" s="219" t="str">
        <f t="shared" si="3"/>
        <v xml:space="preserve">      -</v>
      </c>
      <c r="N26" s="131" t="str">
        <f t="shared" si="4"/>
        <v xml:space="preserve">     -</v>
      </c>
      <c r="O26" s="99">
        <f>'Table 1 Daily Limits'!M26</f>
        <v>10</v>
      </c>
    </row>
    <row r="27" spans="2:15" ht="15.75" customHeight="1" x14ac:dyDescent="0.25">
      <c r="B27" s="96" t="s">
        <v>42</v>
      </c>
      <c r="C27" s="99">
        <f>C14</f>
        <v>0</v>
      </c>
      <c r="D27" s="86">
        <f>D14</f>
        <v>0</v>
      </c>
      <c r="E27" s="99">
        <f>E14</f>
        <v>0</v>
      </c>
      <c r="F27" s="86">
        <f>F14</f>
        <v>0</v>
      </c>
      <c r="G27" s="99">
        <f>'Removal Efficiencies'!K29</f>
        <v>0</v>
      </c>
      <c r="H27" s="282"/>
      <c r="I27" s="99">
        <f>Background!F25</f>
        <v>0</v>
      </c>
      <c r="J27" s="87">
        <f t="shared" si="0"/>
        <v>0</v>
      </c>
      <c r="K27" s="219" t="str">
        <f t="shared" si="1"/>
        <v xml:space="preserve">      -</v>
      </c>
      <c r="L27" s="220">
        <f t="shared" si="2"/>
        <v>0</v>
      </c>
      <c r="M27" s="219" t="str">
        <f t="shared" si="3"/>
        <v xml:space="preserve">      -</v>
      </c>
      <c r="N27" s="131" t="str">
        <f t="shared" si="4"/>
        <v xml:space="preserve">     -</v>
      </c>
      <c r="O27" s="99">
        <f>'Table 1 Daily Limits'!M27</f>
        <v>10</v>
      </c>
    </row>
    <row r="28" spans="2:15" s="94" customFormat="1" ht="15.75" customHeight="1" x14ac:dyDescent="0.25">
      <c r="B28" s="64"/>
      <c r="C28" s="100"/>
      <c r="D28" s="80"/>
      <c r="E28" s="100"/>
      <c r="F28" s="80"/>
      <c r="G28" s="100"/>
      <c r="H28" s="80"/>
      <c r="I28" s="100"/>
      <c r="J28" s="83"/>
      <c r="K28" s="102"/>
      <c r="L28" s="83"/>
      <c r="M28" s="102"/>
      <c r="N28" s="129"/>
      <c r="O28" s="100"/>
    </row>
    <row r="29" spans="2:15" s="94" customFormat="1" ht="15.75" customHeight="1" x14ac:dyDescent="0.25">
      <c r="B29" s="64"/>
      <c r="C29" s="100"/>
      <c r="D29" s="80"/>
      <c r="E29" s="100"/>
      <c r="F29" s="80"/>
      <c r="G29" s="100"/>
      <c r="H29" s="80"/>
      <c r="I29" s="100"/>
      <c r="J29" s="83"/>
      <c r="K29" s="102"/>
      <c r="L29" s="83"/>
      <c r="M29" s="102"/>
      <c r="N29" s="129"/>
      <c r="O29" s="100"/>
    </row>
    <row r="30" spans="2:15" s="94" customFormat="1" ht="15.75" customHeight="1" x14ac:dyDescent="0.25">
      <c r="B30" s="64"/>
      <c r="C30" s="100"/>
      <c r="D30" s="80"/>
      <c r="E30" s="100"/>
      <c r="F30" s="80"/>
      <c r="G30" s="100"/>
      <c r="H30" s="80"/>
      <c r="I30" s="100"/>
      <c r="J30" s="83"/>
      <c r="K30" s="102"/>
      <c r="L30" s="83"/>
      <c r="M30" s="102"/>
      <c r="N30" s="129"/>
      <c r="O30" s="100"/>
    </row>
    <row r="31" spans="2:15" s="94" customFormat="1" ht="15.75" customHeight="1" thickBot="1" x14ac:dyDescent="0.3">
      <c r="B31" s="43"/>
      <c r="C31" s="101"/>
      <c r="D31" s="97"/>
      <c r="E31" s="101"/>
      <c r="F31" s="97"/>
      <c r="G31" s="101"/>
      <c r="H31" s="97"/>
      <c r="I31" s="101"/>
      <c r="J31" s="98"/>
      <c r="K31" s="103"/>
      <c r="L31" s="98"/>
      <c r="M31" s="103"/>
      <c r="N31" s="149"/>
      <c r="O31" s="101"/>
    </row>
    <row r="32" spans="2:15" ht="15.75" x14ac:dyDescent="0.25">
      <c r="B32" s="66"/>
      <c r="C32" s="80"/>
      <c r="D32" s="80"/>
      <c r="E32" s="80"/>
      <c r="F32" s="80"/>
      <c r="G32" s="80"/>
      <c r="H32" s="80"/>
      <c r="I32" s="80"/>
      <c r="J32" s="83"/>
      <c r="K32" s="83"/>
      <c r="L32" s="83"/>
      <c r="M32" s="83"/>
      <c r="N32" s="83"/>
      <c r="O32" s="80"/>
    </row>
    <row r="33" spans="2:15" ht="15.75" x14ac:dyDescent="0.25">
      <c r="B33" s="79" t="s">
        <v>92</v>
      </c>
      <c r="C33" s="84" t="s">
        <v>93</v>
      </c>
      <c r="D33" s="79"/>
      <c r="E33" s="79"/>
      <c r="F33" s="79"/>
      <c r="G33" s="79"/>
      <c r="H33" s="79"/>
      <c r="I33" s="79"/>
      <c r="J33" s="79"/>
      <c r="K33" s="79"/>
      <c r="L33" s="79"/>
      <c r="M33" s="79"/>
      <c r="N33" s="79"/>
      <c r="O33" s="79"/>
    </row>
    <row r="34" spans="2:15" ht="15.75" x14ac:dyDescent="0.25">
      <c r="B34" s="79" t="s">
        <v>94</v>
      </c>
      <c r="C34" s="84" t="s">
        <v>95</v>
      </c>
      <c r="D34" s="79"/>
      <c r="E34" s="79"/>
      <c r="F34" s="79"/>
      <c r="G34" s="79"/>
      <c r="H34" s="79"/>
      <c r="I34" s="79"/>
      <c r="J34" s="79"/>
      <c r="K34" s="79"/>
      <c r="L34" s="79"/>
      <c r="M34" s="79"/>
      <c r="N34" s="79"/>
      <c r="O34" s="79"/>
    </row>
    <row r="35" spans="2:15" ht="15.75" x14ac:dyDescent="0.25">
      <c r="B35" s="79" t="s">
        <v>155</v>
      </c>
      <c r="C35" s="79" t="s">
        <v>159</v>
      </c>
      <c r="D35" s="79"/>
      <c r="E35" s="79"/>
      <c r="F35" s="79"/>
      <c r="G35" s="79"/>
      <c r="H35" s="79"/>
      <c r="I35" s="79"/>
      <c r="J35" s="79"/>
      <c r="K35" s="79"/>
      <c r="L35" s="79"/>
      <c r="M35" s="79"/>
      <c r="N35" s="79"/>
      <c r="O35" s="79"/>
    </row>
    <row r="36" spans="2:15" ht="15.75" x14ac:dyDescent="0.25">
      <c r="B36" s="79" t="s">
        <v>156</v>
      </c>
      <c r="C36" s="79" t="s">
        <v>160</v>
      </c>
      <c r="D36" s="79"/>
      <c r="E36" s="79"/>
      <c r="F36" s="79"/>
      <c r="G36" s="79"/>
      <c r="H36" s="79"/>
      <c r="I36" s="79"/>
      <c r="J36" s="79"/>
      <c r="K36" s="79"/>
      <c r="L36" s="79"/>
      <c r="M36" s="79"/>
      <c r="N36" s="79"/>
      <c r="O36" s="79"/>
    </row>
    <row r="37" spans="2:15" ht="15.75" x14ac:dyDescent="0.25">
      <c r="B37" s="79" t="s">
        <v>96</v>
      </c>
      <c r="C37" s="84" t="s">
        <v>161</v>
      </c>
      <c r="D37" s="79"/>
      <c r="E37" s="79"/>
      <c r="F37" s="79"/>
      <c r="G37" s="79"/>
      <c r="H37" s="79"/>
      <c r="I37" s="79"/>
      <c r="J37" s="79"/>
      <c r="K37" s="79"/>
      <c r="L37" s="79"/>
      <c r="M37" s="79"/>
      <c r="N37" s="79"/>
      <c r="O37" s="79"/>
    </row>
    <row r="38" spans="2:15" ht="15.75" x14ac:dyDescent="0.25">
      <c r="B38" s="79" t="s">
        <v>162</v>
      </c>
      <c r="C38" s="84" t="s">
        <v>163</v>
      </c>
      <c r="D38" s="79"/>
      <c r="E38" s="79"/>
      <c r="F38" s="79"/>
      <c r="G38" s="79"/>
      <c r="H38" s="79"/>
      <c r="I38" s="79"/>
      <c r="J38" s="79"/>
      <c r="K38" s="79"/>
      <c r="L38" s="79"/>
      <c r="M38" s="79"/>
      <c r="N38" s="79"/>
      <c r="O38" s="79"/>
    </row>
    <row r="39" spans="2:15" ht="15.75" x14ac:dyDescent="0.25">
      <c r="B39" s="79" t="s">
        <v>100</v>
      </c>
      <c r="C39" s="84" t="s">
        <v>101</v>
      </c>
      <c r="D39" s="79"/>
      <c r="E39" s="79"/>
      <c r="F39" s="79"/>
      <c r="G39" s="79"/>
      <c r="H39" s="79"/>
      <c r="I39" s="79"/>
      <c r="J39" s="79"/>
      <c r="K39" s="79"/>
      <c r="L39" s="79"/>
      <c r="M39" s="79"/>
      <c r="N39" s="79"/>
      <c r="O39" s="79"/>
    </row>
    <row r="40" spans="2:15" ht="15.75" x14ac:dyDescent="0.25">
      <c r="B40" s="79" t="s">
        <v>102</v>
      </c>
      <c r="C40" s="84" t="s">
        <v>103</v>
      </c>
      <c r="D40" s="79"/>
      <c r="E40" s="79"/>
      <c r="F40" s="79"/>
      <c r="G40" s="79"/>
      <c r="H40" s="79"/>
      <c r="I40" s="79"/>
      <c r="J40" s="79"/>
      <c r="K40" s="79"/>
      <c r="L40" s="79"/>
      <c r="M40" s="79"/>
      <c r="N40" s="79"/>
      <c r="O40" s="79"/>
    </row>
    <row r="41" spans="2:15" ht="15.75" x14ac:dyDescent="0.25">
      <c r="B41" s="79" t="s">
        <v>104</v>
      </c>
      <c r="C41" s="84" t="s">
        <v>105</v>
      </c>
      <c r="D41" s="79"/>
      <c r="E41" s="79"/>
      <c r="F41" s="79"/>
      <c r="G41" s="79"/>
      <c r="H41" s="79"/>
      <c r="I41" s="79"/>
      <c r="J41" s="79"/>
      <c r="K41" s="79"/>
      <c r="L41" s="79"/>
      <c r="M41" s="79"/>
      <c r="N41" s="79"/>
      <c r="O41" s="79"/>
    </row>
    <row r="42" spans="2:15" ht="15.75" x14ac:dyDescent="0.25">
      <c r="B42" s="79" t="s">
        <v>106</v>
      </c>
      <c r="C42" s="84" t="s">
        <v>107</v>
      </c>
      <c r="D42" s="79"/>
      <c r="E42" s="79"/>
      <c r="F42" s="79"/>
      <c r="G42" s="79"/>
      <c r="H42" s="79"/>
      <c r="I42" s="79"/>
      <c r="J42" s="79"/>
      <c r="K42" s="79"/>
      <c r="L42" s="79"/>
      <c r="M42" s="79"/>
      <c r="N42" s="79"/>
      <c r="O42" s="79"/>
    </row>
    <row r="43" spans="2:15" ht="15.75" x14ac:dyDescent="0.25">
      <c r="B43" s="79" t="s">
        <v>108</v>
      </c>
      <c r="C43" s="84" t="s">
        <v>109</v>
      </c>
      <c r="D43" s="79"/>
      <c r="E43" s="79"/>
      <c r="F43" s="79"/>
      <c r="G43" s="79"/>
      <c r="H43" s="79"/>
      <c r="I43" s="79"/>
      <c r="J43" s="79"/>
      <c r="K43" s="79"/>
      <c r="L43" s="79"/>
      <c r="M43" s="79"/>
      <c r="N43" s="79"/>
      <c r="O43" s="79"/>
    </row>
    <row r="44" spans="2:15" ht="15.75" x14ac:dyDescent="0.25">
      <c r="B44" s="79" t="s">
        <v>110</v>
      </c>
      <c r="C44" s="79" t="s">
        <v>111</v>
      </c>
      <c r="D44" s="79"/>
      <c r="E44" s="79"/>
      <c r="F44" s="79"/>
      <c r="G44" s="79"/>
      <c r="H44" s="79"/>
      <c r="I44" s="79"/>
      <c r="J44" s="79"/>
      <c r="K44" s="79"/>
      <c r="L44" s="79"/>
      <c r="M44" s="79"/>
      <c r="N44" s="79"/>
      <c r="O44" s="79"/>
    </row>
    <row r="45" spans="2:15" ht="15.75" x14ac:dyDescent="0.25">
      <c r="B45" s="79" t="s">
        <v>112</v>
      </c>
      <c r="C45" s="79" t="s">
        <v>113</v>
      </c>
      <c r="D45" s="79"/>
      <c r="E45" s="79"/>
      <c r="F45" s="79"/>
      <c r="G45" s="79"/>
      <c r="H45" s="79"/>
      <c r="I45" s="79"/>
      <c r="J45" s="79"/>
      <c r="K45" s="79"/>
      <c r="L45" s="79"/>
      <c r="M45" s="79"/>
      <c r="N45" s="79"/>
      <c r="O45" s="79"/>
    </row>
    <row r="46" spans="2:15" ht="15.75" x14ac:dyDescent="0.25">
      <c r="B46" s="79" t="s">
        <v>114</v>
      </c>
      <c r="C46" s="79" t="s">
        <v>115</v>
      </c>
      <c r="D46" s="79"/>
      <c r="E46" s="79"/>
      <c r="F46" s="79"/>
      <c r="G46" s="79"/>
      <c r="H46" s="79"/>
      <c r="I46" s="79"/>
      <c r="J46" s="79"/>
      <c r="K46" s="79"/>
      <c r="L46" s="79"/>
      <c r="M46" s="79"/>
      <c r="N46" s="79"/>
      <c r="O46" s="79"/>
    </row>
    <row r="47" spans="2:15" ht="15.75" x14ac:dyDescent="0.25">
      <c r="B47" s="79" t="s">
        <v>116</v>
      </c>
      <c r="C47" s="79" t="s">
        <v>164</v>
      </c>
      <c r="D47" s="79"/>
      <c r="E47" s="79"/>
      <c r="F47" s="79"/>
      <c r="G47" s="79"/>
      <c r="H47" s="79"/>
      <c r="I47" s="79"/>
      <c r="J47" s="79"/>
      <c r="K47" s="79"/>
      <c r="L47" s="79"/>
      <c r="M47" s="79"/>
      <c r="N47" s="79"/>
      <c r="O47" s="79"/>
    </row>
    <row r="48" spans="2:15" ht="15.75" x14ac:dyDescent="0.25">
      <c r="B48" s="79" t="s">
        <v>118</v>
      </c>
      <c r="C48" s="79" t="s">
        <v>165</v>
      </c>
      <c r="D48" s="79"/>
      <c r="E48" s="79"/>
      <c r="F48" s="79"/>
      <c r="G48" s="79"/>
      <c r="H48" s="79"/>
      <c r="I48" s="79"/>
      <c r="J48" s="79"/>
      <c r="K48" s="79"/>
      <c r="L48" s="79"/>
      <c r="M48" s="79"/>
      <c r="N48" s="79"/>
      <c r="O48" s="79"/>
    </row>
    <row r="49" spans="2:15" ht="15.75" x14ac:dyDescent="0.25">
      <c r="B49" s="85" t="s">
        <v>166</v>
      </c>
      <c r="C49" s="82"/>
      <c r="D49" s="79"/>
      <c r="E49" s="79"/>
      <c r="F49" s="79"/>
      <c r="G49" s="79"/>
      <c r="H49" s="79"/>
      <c r="I49" s="79"/>
      <c r="J49" s="79"/>
      <c r="K49" s="79"/>
      <c r="L49" s="79"/>
      <c r="M49" s="79"/>
      <c r="N49" s="79"/>
      <c r="O49" s="79"/>
    </row>
    <row r="52" spans="2:15" ht="15.75" x14ac:dyDescent="0.25">
      <c r="B52" s="299" t="s">
        <v>130</v>
      </c>
      <c r="C52" s="299" t="s">
        <v>338</v>
      </c>
    </row>
  </sheetData>
  <mergeCells count="5">
    <mergeCell ref="B2:O2"/>
    <mergeCell ref="B3:O3"/>
    <mergeCell ref="B5:O5"/>
    <mergeCell ref="B6:O6"/>
    <mergeCell ref="M8:O8"/>
  </mergeCells>
  <conditionalFormatting sqref="N28:N31">
    <cfRule type="cellIs" dxfId="4" priority="2" operator="lessThan">
      <formula>0</formula>
    </cfRule>
  </conditionalFormatting>
  <conditionalFormatting sqref="N14:N27">
    <cfRule type="cellIs" dxfId="3" priority="1" operator="lessThan">
      <formula>0</formula>
    </cfRule>
  </conditionalFormatting>
  <pageMargins left="0.7" right="0.7" top="0.75" bottom="0.75" header="0.3" footer="0.3"/>
  <pageSetup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44"/>
  <sheetViews>
    <sheetView showGridLines="0" showRowColHeaders="0" zoomScaleNormal="100" workbookViewId="0">
      <selection activeCell="B34" sqref="B34:J34"/>
    </sheetView>
  </sheetViews>
  <sheetFormatPr defaultRowHeight="15" x14ac:dyDescent="0.25"/>
  <cols>
    <col min="1" max="1" width="5.5703125" style="126" customWidth="1"/>
    <col min="2" max="2" width="24.140625" style="42" customWidth="1"/>
    <col min="3" max="6" width="15.7109375" style="137" customWidth="1"/>
    <col min="7" max="7" width="18.42578125" style="137" customWidth="1"/>
    <col min="8" max="8" width="20.85546875" style="42" customWidth="1"/>
    <col min="9" max="9" width="22" style="126" customWidth="1"/>
    <col min="10" max="10" width="22.85546875" style="42" customWidth="1"/>
    <col min="11" max="16384" width="9.140625" style="42"/>
  </cols>
  <sheetData>
    <row r="1" spans="2:11" ht="15.75" x14ac:dyDescent="0.25">
      <c r="B1" s="88"/>
      <c r="C1" s="132"/>
      <c r="D1" s="132"/>
      <c r="E1" s="132"/>
      <c r="F1" s="132"/>
      <c r="G1" s="132"/>
      <c r="H1" s="88"/>
      <c r="I1" s="132"/>
      <c r="J1" s="88"/>
    </row>
    <row r="2" spans="2:11" ht="15.75" x14ac:dyDescent="0.25">
      <c r="B2" s="432">
        <f>'General Info'!H17</f>
        <v>0</v>
      </c>
      <c r="C2" s="432"/>
      <c r="D2" s="432"/>
      <c r="E2" s="432"/>
      <c r="F2" s="432"/>
      <c r="G2" s="432"/>
      <c r="H2" s="432"/>
      <c r="I2" s="432"/>
      <c r="J2" s="432"/>
    </row>
    <row r="3" spans="2:11" ht="15.75" x14ac:dyDescent="0.25">
      <c r="B3" s="432">
        <f>'General Info'!H18</f>
        <v>0</v>
      </c>
      <c r="C3" s="432"/>
      <c r="D3" s="432"/>
      <c r="E3" s="432"/>
      <c r="F3" s="432"/>
      <c r="G3" s="432"/>
      <c r="H3" s="432"/>
      <c r="I3" s="432"/>
      <c r="J3" s="432"/>
    </row>
    <row r="4" spans="2:11" ht="15.75" x14ac:dyDescent="0.25">
      <c r="B4" s="90"/>
      <c r="C4" s="133"/>
      <c r="D4" s="133"/>
      <c r="E4" s="133"/>
      <c r="F4" s="133"/>
      <c r="G4" s="133"/>
      <c r="H4" s="90"/>
      <c r="I4" s="319"/>
      <c r="J4" s="90"/>
    </row>
    <row r="5" spans="2:11" s="217" customFormat="1" ht="18.75" x14ac:dyDescent="0.3">
      <c r="B5" s="433" t="s">
        <v>193</v>
      </c>
      <c r="C5" s="433"/>
      <c r="D5" s="433"/>
      <c r="E5" s="433"/>
      <c r="F5" s="433"/>
      <c r="G5" s="433"/>
      <c r="H5" s="433"/>
      <c r="I5" s="433"/>
      <c r="J5" s="433"/>
      <c r="K5" s="222"/>
    </row>
    <row r="6" spans="2:11" s="217" customFormat="1" ht="18.75" x14ac:dyDescent="0.3">
      <c r="B6" s="433" t="s">
        <v>194</v>
      </c>
      <c r="C6" s="433"/>
      <c r="D6" s="433"/>
      <c r="E6" s="433"/>
      <c r="F6" s="433"/>
      <c r="G6" s="433"/>
      <c r="H6" s="433"/>
      <c r="I6" s="433"/>
      <c r="J6" s="433"/>
      <c r="K6" s="222"/>
    </row>
    <row r="7" spans="2:11" ht="15.75" thickBot="1" x14ac:dyDescent="0.3">
      <c r="B7" s="111"/>
      <c r="C7" s="136"/>
      <c r="D7" s="136"/>
      <c r="E7" s="136"/>
      <c r="F7" s="136"/>
      <c r="G7" s="136"/>
      <c r="H7" s="111"/>
      <c r="I7" s="111"/>
      <c r="J7" s="111"/>
    </row>
    <row r="8" spans="2:11" ht="33" customHeight="1" x14ac:dyDescent="0.25">
      <c r="B8" s="144"/>
      <c r="C8" s="441" t="s">
        <v>167</v>
      </c>
      <c r="D8" s="441"/>
      <c r="E8" s="441"/>
      <c r="F8" s="145"/>
      <c r="G8" s="146"/>
      <c r="H8" s="308" t="s">
        <v>168</v>
      </c>
      <c r="I8" s="310"/>
      <c r="J8" s="311"/>
    </row>
    <row r="9" spans="2:11" ht="63.75" thickBot="1" x14ac:dyDescent="0.3">
      <c r="B9" s="147" t="s">
        <v>22</v>
      </c>
      <c r="C9" s="143" t="s">
        <v>304</v>
      </c>
      <c r="D9" s="143" t="s">
        <v>305</v>
      </c>
      <c r="E9" s="143" t="s">
        <v>306</v>
      </c>
      <c r="F9" s="143" t="s">
        <v>307</v>
      </c>
      <c r="G9" s="148" t="s">
        <v>308</v>
      </c>
      <c r="H9" s="142" t="s">
        <v>309</v>
      </c>
      <c r="I9" s="142" t="s">
        <v>330</v>
      </c>
      <c r="J9" s="142" t="s">
        <v>354</v>
      </c>
    </row>
    <row r="10" spans="2:11" ht="20.100000000000001" customHeight="1" x14ac:dyDescent="0.25">
      <c r="B10" s="128" t="s">
        <v>19</v>
      </c>
      <c r="C10" s="274" t="str">
        <f>'Table 1 Daily Limits'!L14</f>
        <v xml:space="preserve">    -</v>
      </c>
      <c r="D10" s="274" t="str">
        <f>'Table 2 Monthly Limits'!L14</f>
        <v xml:space="preserve">    -</v>
      </c>
      <c r="E10" s="274" t="str">
        <f>'Table 3 Inhibition'!L14</f>
        <v xml:space="preserve">    -</v>
      </c>
      <c r="F10" s="274" t="str">
        <f>'Table 4 Nitrification'!L16</f>
        <v xml:space="preserve">    -</v>
      </c>
      <c r="G10" s="274" t="str">
        <f>'Table 5 40 CFR 503 Regs'!N14</f>
        <v xml:space="preserve">     -</v>
      </c>
      <c r="H10" s="274">
        <f t="shared" ref="H10:H23" si="0">MIN(C10:G10)</f>
        <v>0</v>
      </c>
      <c r="I10" s="312"/>
      <c r="J10" s="312"/>
    </row>
    <row r="11" spans="2:11" ht="20.100000000000001" customHeight="1" x14ac:dyDescent="0.25">
      <c r="B11" s="128" t="s">
        <v>20</v>
      </c>
      <c r="C11" s="273" t="str">
        <f>'Table 1 Daily Limits'!L15</f>
        <v xml:space="preserve">    -</v>
      </c>
      <c r="D11" s="273" t="str">
        <f>'Table 2 Monthly Limits'!L15</f>
        <v xml:space="preserve">    -</v>
      </c>
      <c r="E11" s="273" t="str">
        <f>'Table 3 Inhibition'!L15</f>
        <v xml:space="preserve">    -</v>
      </c>
      <c r="F11" s="273" t="str">
        <f>'Table 4 Nitrification'!L17</f>
        <v xml:space="preserve">    -</v>
      </c>
      <c r="G11" s="273" t="str">
        <f>'Table 5 40 CFR 503 Regs'!N15</f>
        <v xml:space="preserve">     -</v>
      </c>
      <c r="H11" s="273">
        <f t="shared" si="0"/>
        <v>0</v>
      </c>
      <c r="I11" s="323"/>
      <c r="J11" s="323"/>
    </row>
    <row r="12" spans="2:11" ht="20.100000000000001" customHeight="1" x14ac:dyDescent="0.25">
      <c r="B12" s="128" t="s">
        <v>89</v>
      </c>
      <c r="C12" s="274" t="str">
        <f>'Table 1 Daily Limits'!L16</f>
        <v xml:space="preserve">    -</v>
      </c>
      <c r="D12" s="274" t="str">
        <f>'Table 2 Monthly Limits'!L16</f>
        <v xml:space="preserve">    -</v>
      </c>
      <c r="E12" s="274" t="str">
        <f>'Table 3 Inhibition'!L16</f>
        <v xml:space="preserve">    -</v>
      </c>
      <c r="F12" s="274" t="str">
        <f>'Table 4 Nitrification'!L18</f>
        <v xml:space="preserve">    -</v>
      </c>
      <c r="G12" s="274" t="str">
        <f>'Table 5 40 CFR 503 Regs'!N16</f>
        <v xml:space="preserve">     -</v>
      </c>
      <c r="H12" s="274">
        <f t="shared" si="0"/>
        <v>0</v>
      </c>
      <c r="I12" s="312"/>
      <c r="J12" s="312"/>
    </row>
    <row r="13" spans="2:11" ht="20.100000000000001" customHeight="1" x14ac:dyDescent="0.25">
      <c r="B13" s="128" t="s">
        <v>285</v>
      </c>
      <c r="C13" s="274" t="str">
        <f>'Table 1 Daily Limits'!L17</f>
        <v xml:space="preserve">    -</v>
      </c>
      <c r="D13" s="274" t="str">
        <f>'Table 2 Monthly Limits'!L17</f>
        <v xml:space="preserve">    -</v>
      </c>
      <c r="E13" s="274" t="str">
        <f>'Table 3 Inhibition'!L17</f>
        <v xml:space="preserve">    -</v>
      </c>
      <c r="F13" s="274" t="str">
        <f>'Table 4 Nitrification'!L19</f>
        <v xml:space="preserve">    -</v>
      </c>
      <c r="G13" s="274" t="str">
        <f>'Table 5 40 CFR 503 Regs'!N17</f>
        <v xml:space="preserve">     -</v>
      </c>
      <c r="H13" s="274">
        <f t="shared" si="0"/>
        <v>0</v>
      </c>
      <c r="I13" s="312"/>
      <c r="J13" s="312"/>
    </row>
    <row r="14" spans="2:11" ht="20.100000000000001" customHeight="1" x14ac:dyDescent="0.25">
      <c r="B14" s="128" t="s">
        <v>33</v>
      </c>
      <c r="C14" s="274" t="str">
        <f>'Table 1 Daily Limits'!L18</f>
        <v xml:space="preserve">    -</v>
      </c>
      <c r="D14" s="274" t="str">
        <f>'Table 2 Monthly Limits'!L18</f>
        <v xml:space="preserve">    -</v>
      </c>
      <c r="E14" s="274" t="str">
        <f>'Table 3 Inhibition'!L18</f>
        <v xml:space="preserve">    -</v>
      </c>
      <c r="F14" s="274" t="str">
        <f>'Table 4 Nitrification'!L20</f>
        <v xml:space="preserve">    -</v>
      </c>
      <c r="G14" s="274" t="str">
        <f>'Table 5 40 CFR 503 Regs'!N18</f>
        <v xml:space="preserve">     -</v>
      </c>
      <c r="H14" s="274">
        <f t="shared" si="0"/>
        <v>0</v>
      </c>
      <c r="I14" s="312"/>
      <c r="J14" s="312"/>
    </row>
    <row r="15" spans="2:11" ht="20.100000000000001" customHeight="1" x14ac:dyDescent="0.25">
      <c r="B15" s="128" t="s">
        <v>298</v>
      </c>
      <c r="C15" s="274" t="str">
        <f>'Table 1 Daily Limits'!L19</f>
        <v xml:space="preserve">    -</v>
      </c>
      <c r="D15" s="274" t="str">
        <f>'Table 2 Monthly Limits'!L19</f>
        <v xml:space="preserve">    -</v>
      </c>
      <c r="E15" s="274" t="str">
        <f>'Table 3 Inhibition'!L19</f>
        <v xml:space="preserve">    -</v>
      </c>
      <c r="F15" s="274" t="str">
        <f>'Table 4 Nitrification'!L21</f>
        <v xml:space="preserve">    -</v>
      </c>
      <c r="G15" s="274" t="str">
        <f>'Table 5 40 CFR 503 Regs'!N19</f>
        <v xml:space="preserve">     -</v>
      </c>
      <c r="H15" s="274">
        <f t="shared" si="0"/>
        <v>0</v>
      </c>
      <c r="I15" s="312"/>
      <c r="J15" s="312"/>
    </row>
    <row r="16" spans="2:11" ht="20.100000000000001" customHeight="1" x14ac:dyDescent="0.25">
      <c r="B16" s="128" t="s">
        <v>35</v>
      </c>
      <c r="C16" s="274" t="str">
        <f>'Table 1 Daily Limits'!L20</f>
        <v xml:space="preserve">    -</v>
      </c>
      <c r="D16" s="274" t="str">
        <f>'Table 2 Monthly Limits'!L20</f>
        <v xml:space="preserve">    -</v>
      </c>
      <c r="E16" s="274" t="str">
        <f>'Table 3 Inhibition'!L20</f>
        <v xml:space="preserve">    -</v>
      </c>
      <c r="F16" s="274" t="str">
        <f>'Table 4 Nitrification'!L22</f>
        <v xml:space="preserve">    -</v>
      </c>
      <c r="G16" s="274" t="str">
        <f>'Table 5 40 CFR 503 Regs'!N20</f>
        <v xml:space="preserve">     -</v>
      </c>
      <c r="H16" s="274">
        <f t="shared" si="0"/>
        <v>0</v>
      </c>
      <c r="I16" s="312"/>
      <c r="J16" s="312"/>
    </row>
    <row r="17" spans="2:10" ht="20.100000000000001" customHeight="1" x14ac:dyDescent="0.25">
      <c r="B17" s="128" t="s">
        <v>36</v>
      </c>
      <c r="C17" s="274" t="str">
        <f>'Table 1 Daily Limits'!L21</f>
        <v xml:space="preserve">    -</v>
      </c>
      <c r="D17" s="274" t="str">
        <f>'Table 2 Monthly Limits'!L21</f>
        <v xml:space="preserve">    -</v>
      </c>
      <c r="E17" s="274" t="str">
        <f>'Table 3 Inhibition'!L21</f>
        <v xml:space="preserve">    -</v>
      </c>
      <c r="F17" s="274" t="str">
        <f>'Table 4 Nitrification'!L23</f>
        <v xml:space="preserve">    -</v>
      </c>
      <c r="G17" s="274" t="str">
        <f>'Table 5 40 CFR 503 Regs'!N21</f>
        <v xml:space="preserve">     -</v>
      </c>
      <c r="H17" s="274">
        <f t="shared" si="0"/>
        <v>0</v>
      </c>
      <c r="I17" s="312"/>
      <c r="J17" s="312"/>
    </row>
    <row r="18" spans="2:10" ht="20.100000000000001" customHeight="1" x14ac:dyDescent="0.25">
      <c r="B18" s="128" t="s">
        <v>37</v>
      </c>
      <c r="C18" s="274" t="str">
        <f>'Table 1 Daily Limits'!L22</f>
        <v xml:space="preserve">    -</v>
      </c>
      <c r="D18" s="273" t="str">
        <f>'Table 2 Monthly Limits'!L22</f>
        <v xml:space="preserve">    -</v>
      </c>
      <c r="E18" s="273" t="str">
        <f>'Table 3 Inhibition'!L22</f>
        <v xml:space="preserve">    -</v>
      </c>
      <c r="F18" s="273" t="str">
        <f>'Table 4 Nitrification'!L24</f>
        <v xml:space="preserve">    -</v>
      </c>
      <c r="G18" s="273" t="str">
        <f>'Table 5 40 CFR 503 Regs'!N22</f>
        <v xml:space="preserve">     -</v>
      </c>
      <c r="H18" s="273">
        <f t="shared" si="0"/>
        <v>0</v>
      </c>
      <c r="I18" s="323"/>
      <c r="J18" s="323"/>
    </row>
    <row r="19" spans="2:10" ht="20.100000000000001" customHeight="1" x14ac:dyDescent="0.25">
      <c r="B19" s="128" t="s">
        <v>286</v>
      </c>
      <c r="C19" s="274" t="str">
        <f>'Table 1 Daily Limits'!L23</f>
        <v xml:space="preserve">    -</v>
      </c>
      <c r="D19" s="273" t="str">
        <f>'Table 2 Monthly Limits'!L23</f>
        <v xml:space="preserve">    -</v>
      </c>
      <c r="E19" s="274" t="str">
        <f>'Table 3 Inhibition'!L23</f>
        <v xml:space="preserve">    -</v>
      </c>
      <c r="F19" s="274" t="str">
        <f>'Table 4 Nitrification'!L25</f>
        <v xml:space="preserve">    -</v>
      </c>
      <c r="G19" s="274" t="str">
        <f>'Table 5 40 CFR 503 Regs'!N23</f>
        <v xml:space="preserve">     -</v>
      </c>
      <c r="H19" s="274">
        <f t="shared" si="0"/>
        <v>0</v>
      </c>
      <c r="I19" s="312"/>
      <c r="J19" s="312"/>
    </row>
    <row r="20" spans="2:10" ht="20.100000000000001" customHeight="1" x14ac:dyDescent="0.25">
      <c r="B20" s="128" t="s">
        <v>91</v>
      </c>
      <c r="C20" s="274" t="str">
        <f>'Table 1 Daily Limits'!L24</f>
        <v xml:space="preserve">    -</v>
      </c>
      <c r="D20" s="273" t="str">
        <f>'Table 2 Monthly Limits'!L24</f>
        <v xml:space="preserve">    -</v>
      </c>
      <c r="E20" s="274" t="str">
        <f>'Table 3 Inhibition'!L24</f>
        <v xml:space="preserve">    -</v>
      </c>
      <c r="F20" s="274" t="str">
        <f>'Table 4 Nitrification'!L26</f>
        <v xml:space="preserve">    -</v>
      </c>
      <c r="G20" s="274" t="str">
        <f>'Table 5 40 CFR 503 Regs'!N24</f>
        <v xml:space="preserve">     -</v>
      </c>
      <c r="H20" s="274">
        <f t="shared" si="0"/>
        <v>0</v>
      </c>
      <c r="I20" s="312"/>
      <c r="J20" s="312"/>
    </row>
    <row r="21" spans="2:10" ht="20.100000000000001" customHeight="1" x14ac:dyDescent="0.25">
      <c r="B21" s="128" t="s">
        <v>284</v>
      </c>
      <c r="C21" s="274" t="str">
        <f>'Table 1 Daily Limits'!L25</f>
        <v xml:space="preserve">    -</v>
      </c>
      <c r="D21" s="274" t="str">
        <f>'Table 2 Monthly Limits'!L25</f>
        <v xml:space="preserve">    -</v>
      </c>
      <c r="E21" s="274" t="str">
        <f>'Table 3 Inhibition'!L25</f>
        <v xml:space="preserve">    -</v>
      </c>
      <c r="F21" s="274" t="str">
        <f>'Table 4 Nitrification'!L27</f>
        <v xml:space="preserve">    -</v>
      </c>
      <c r="G21" s="274" t="str">
        <f>'Table 5 40 CFR 503 Regs'!N25</f>
        <v xml:space="preserve">     -</v>
      </c>
      <c r="H21" s="274">
        <f t="shared" si="0"/>
        <v>0</v>
      </c>
      <c r="I21" s="312"/>
      <c r="J21" s="312"/>
    </row>
    <row r="22" spans="2:10" ht="20.100000000000001" customHeight="1" x14ac:dyDescent="0.25">
      <c r="B22" s="128" t="s">
        <v>41</v>
      </c>
      <c r="C22" s="274" t="str">
        <f>'Table 1 Daily Limits'!L26</f>
        <v xml:space="preserve">    -</v>
      </c>
      <c r="D22" s="274" t="str">
        <f>'Table 2 Monthly Limits'!L26</f>
        <v xml:space="preserve">    -</v>
      </c>
      <c r="E22" s="274" t="str">
        <f>'Table 3 Inhibition'!L26</f>
        <v xml:space="preserve">    -</v>
      </c>
      <c r="F22" s="274" t="str">
        <f>'Table 4 Nitrification'!L28</f>
        <v xml:space="preserve">    -</v>
      </c>
      <c r="G22" s="274" t="str">
        <f>'Table 5 40 CFR 503 Regs'!N26</f>
        <v xml:space="preserve">     -</v>
      </c>
      <c r="H22" s="274">
        <f t="shared" si="0"/>
        <v>0</v>
      </c>
      <c r="I22" s="312"/>
      <c r="J22" s="312"/>
    </row>
    <row r="23" spans="2:10" ht="20.100000000000001" customHeight="1" x14ac:dyDescent="0.25">
      <c r="B23" s="128" t="s">
        <v>42</v>
      </c>
      <c r="C23" s="274" t="str">
        <f>'Table 1 Daily Limits'!L27</f>
        <v xml:space="preserve">    -</v>
      </c>
      <c r="D23" s="274" t="str">
        <f>'Table 2 Monthly Limits'!L27</f>
        <v xml:space="preserve">    -</v>
      </c>
      <c r="E23" s="274" t="str">
        <f>'Table 3 Inhibition'!L27</f>
        <v xml:space="preserve">    -</v>
      </c>
      <c r="F23" s="274" t="str">
        <f>'Table 4 Nitrification'!L29</f>
        <v xml:space="preserve">    -</v>
      </c>
      <c r="G23" s="274" t="str">
        <f>'Table 5 40 CFR 503 Regs'!N27</f>
        <v xml:space="preserve">     -</v>
      </c>
      <c r="H23" s="274">
        <f t="shared" si="0"/>
        <v>0</v>
      </c>
      <c r="I23" s="312"/>
      <c r="J23" s="312"/>
    </row>
    <row r="24" spans="2:10" ht="20.100000000000001" customHeight="1" x14ac:dyDescent="0.25">
      <c r="B24" s="139"/>
      <c r="C24" s="138"/>
      <c r="D24" s="138"/>
      <c r="E24" s="138"/>
      <c r="F24" s="138"/>
      <c r="G24" s="138"/>
      <c r="H24" s="138"/>
      <c r="I24" s="313"/>
      <c r="J24" s="139"/>
    </row>
    <row r="25" spans="2:10" ht="20.100000000000001" customHeight="1" x14ac:dyDescent="0.25">
      <c r="B25" s="139"/>
      <c r="C25" s="138"/>
      <c r="D25" s="138"/>
      <c r="E25" s="138"/>
      <c r="F25" s="138"/>
      <c r="G25" s="138"/>
      <c r="H25" s="138"/>
      <c r="I25" s="313"/>
      <c r="J25" s="139"/>
    </row>
    <row r="26" spans="2:10" ht="20.100000000000001" customHeight="1" x14ac:dyDescent="0.25">
      <c r="B26" s="139"/>
      <c r="C26" s="138"/>
      <c r="D26" s="138"/>
      <c r="E26" s="138"/>
      <c r="F26" s="138"/>
      <c r="G26" s="138"/>
      <c r="H26" s="138"/>
      <c r="I26" s="313"/>
      <c r="J26" s="139"/>
    </row>
    <row r="27" spans="2:10" ht="20.100000000000001" customHeight="1" thickBot="1" x14ac:dyDescent="0.3">
      <c r="B27" s="140"/>
      <c r="C27" s="141"/>
      <c r="D27" s="141"/>
      <c r="E27" s="141"/>
      <c r="F27" s="141"/>
      <c r="G27" s="141"/>
      <c r="H27" s="141"/>
      <c r="I27" s="309"/>
      <c r="J27" s="140"/>
    </row>
    <row r="30" spans="2:10" s="126" customFormat="1" ht="15.75" x14ac:dyDescent="0.25">
      <c r="B30" s="437" t="s">
        <v>256</v>
      </c>
      <c r="C30" s="437"/>
      <c r="D30" s="437"/>
      <c r="E30" s="437"/>
      <c r="F30" s="437"/>
      <c r="G30" s="437"/>
      <c r="H30" s="437"/>
      <c r="I30" s="437"/>
      <c r="J30" s="437"/>
    </row>
    <row r="31" spans="2:10" s="126" customFormat="1" x14ac:dyDescent="0.25">
      <c r="C31" s="137"/>
      <c r="D31" s="137"/>
      <c r="E31" s="137"/>
      <c r="F31" s="137"/>
      <c r="G31" s="137"/>
    </row>
    <row r="32" spans="2:10" s="126" customFormat="1" ht="75.75" customHeight="1" x14ac:dyDescent="0.25">
      <c r="B32" s="440" t="s">
        <v>267</v>
      </c>
      <c r="C32" s="440"/>
      <c r="D32" s="440"/>
      <c r="E32" s="440"/>
      <c r="F32" s="440"/>
      <c r="G32" s="440"/>
      <c r="H32" s="440"/>
      <c r="I32" s="440"/>
      <c r="J32" s="440"/>
    </row>
    <row r="34" spans="2:10" ht="58.5" customHeight="1" x14ac:dyDescent="0.25">
      <c r="B34" s="440" t="s">
        <v>335</v>
      </c>
      <c r="C34" s="440"/>
      <c r="D34" s="440"/>
      <c r="E34" s="440"/>
      <c r="F34" s="440"/>
      <c r="G34" s="440"/>
      <c r="H34" s="440"/>
      <c r="I34" s="440"/>
      <c r="J34" s="440"/>
    </row>
    <row r="35" spans="2:10" x14ac:dyDescent="0.25">
      <c r="B35" s="126"/>
      <c r="H35" s="126"/>
      <c r="J35" s="126"/>
    </row>
    <row r="36" spans="2:10" s="126" customFormat="1" ht="15.75" x14ac:dyDescent="0.25">
      <c r="B36" s="440" t="s">
        <v>342</v>
      </c>
      <c r="C36" s="440"/>
      <c r="D36" s="440"/>
      <c r="E36" s="440"/>
      <c r="F36" s="440"/>
      <c r="G36" s="440"/>
      <c r="H36" s="440"/>
      <c r="I36" s="440"/>
      <c r="J36" s="440"/>
    </row>
    <row r="37" spans="2:10" s="126" customFormat="1" ht="15.75" x14ac:dyDescent="0.25">
      <c r="B37" s="440" t="s">
        <v>299</v>
      </c>
      <c r="C37" s="440"/>
      <c r="D37" s="440"/>
      <c r="E37" s="440"/>
      <c r="F37" s="440"/>
      <c r="G37" s="440"/>
      <c r="H37" s="440"/>
      <c r="I37" s="440"/>
      <c r="J37" s="440"/>
    </row>
    <row r="38" spans="2:10" ht="15.75" x14ac:dyDescent="0.25">
      <c r="B38" s="440"/>
      <c r="C38" s="440"/>
      <c r="D38" s="440"/>
      <c r="E38" s="440"/>
      <c r="F38" s="440"/>
      <c r="G38" s="440"/>
      <c r="H38" s="440"/>
      <c r="I38" s="440"/>
      <c r="J38" s="440"/>
    </row>
    <row r="39" spans="2:10" x14ac:dyDescent="0.25">
      <c r="B39" s="126"/>
      <c r="H39" s="126"/>
      <c r="J39" s="126"/>
    </row>
    <row r="40" spans="2:10" ht="15.75" x14ac:dyDescent="0.25">
      <c r="B40" s="437" t="s">
        <v>357</v>
      </c>
      <c r="C40" s="437"/>
      <c r="D40" s="437"/>
      <c r="E40" s="437"/>
      <c r="F40" s="437"/>
      <c r="G40" s="437"/>
      <c r="H40" s="437"/>
      <c r="I40" s="437"/>
      <c r="J40" s="437"/>
    </row>
    <row r="41" spans="2:10" ht="103.5" customHeight="1" x14ac:dyDescent="0.25">
      <c r="B41" s="438"/>
      <c r="C41" s="438"/>
      <c r="D41" s="438"/>
      <c r="E41" s="438"/>
      <c r="F41" s="438"/>
      <c r="G41" s="438"/>
      <c r="H41" s="438"/>
      <c r="I41" s="438"/>
      <c r="J41" s="438"/>
    </row>
    <row r="42" spans="2:10" ht="15.75" x14ac:dyDescent="0.25">
      <c r="B42" s="437"/>
      <c r="C42" s="437"/>
      <c r="D42" s="437"/>
      <c r="E42" s="437"/>
      <c r="F42" s="437"/>
      <c r="G42" s="437"/>
      <c r="H42" s="437"/>
      <c r="I42" s="437"/>
      <c r="J42" s="437"/>
    </row>
    <row r="44" spans="2:10" x14ac:dyDescent="0.25">
      <c r="B44" s="439" t="s">
        <v>332</v>
      </c>
      <c r="C44" s="439"/>
      <c r="D44" s="439"/>
      <c r="E44" s="439"/>
      <c r="F44" s="439"/>
      <c r="G44" s="439"/>
      <c r="H44" s="439"/>
      <c r="I44" s="439"/>
      <c r="J44" s="439"/>
    </row>
  </sheetData>
  <mergeCells count="15">
    <mergeCell ref="B34:J34"/>
    <mergeCell ref="B37:J37"/>
    <mergeCell ref="B2:J2"/>
    <mergeCell ref="B3:J3"/>
    <mergeCell ref="B6:J6"/>
    <mergeCell ref="B32:J32"/>
    <mergeCell ref="B36:J36"/>
    <mergeCell ref="B30:J30"/>
    <mergeCell ref="B5:J5"/>
    <mergeCell ref="C8:E8"/>
    <mergeCell ref="B42:J42"/>
    <mergeCell ref="B40:J40"/>
    <mergeCell ref="B41:J41"/>
    <mergeCell ref="B44:J44"/>
    <mergeCell ref="B38:J38"/>
  </mergeCells>
  <conditionalFormatting sqref="C10:H27">
    <cfRule type="cellIs" dxfId="2" priority="7" operator="lessThan">
      <formula>0</formula>
    </cfRule>
  </conditionalFormatting>
  <printOptions horizontalCentered="1"/>
  <pageMargins left="0.25" right="0.25" top="0.75" bottom="0.75" header="0.3" footer="0.3"/>
  <pageSetup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8"/>
  <sheetViews>
    <sheetView showGridLines="0" zoomScaleNormal="100" workbookViewId="0">
      <selection activeCell="B6" sqref="B6:E6"/>
    </sheetView>
  </sheetViews>
  <sheetFormatPr defaultRowHeight="15" x14ac:dyDescent="0.25"/>
  <cols>
    <col min="1" max="1" width="5.5703125" style="126" customWidth="1"/>
    <col min="2" max="2" width="22.140625" style="126" customWidth="1"/>
    <col min="3" max="3" width="15.7109375" style="137" customWidth="1"/>
    <col min="4" max="4" width="69" style="137" customWidth="1"/>
    <col min="5" max="5" width="55.7109375" style="126" customWidth="1"/>
    <col min="6" max="16384" width="9.140625" style="126"/>
  </cols>
  <sheetData>
    <row r="1" spans="2:8" ht="15.75" x14ac:dyDescent="0.25">
      <c r="B1" s="132"/>
      <c r="C1" s="132"/>
      <c r="D1" s="132"/>
      <c r="E1" s="132"/>
    </row>
    <row r="2" spans="2:8" ht="15.75" x14ac:dyDescent="0.25">
      <c r="B2" s="432">
        <f>'General Info'!H17</f>
        <v>0</v>
      </c>
      <c r="C2" s="432"/>
      <c r="D2" s="432"/>
      <c r="E2" s="432"/>
    </row>
    <row r="3" spans="2:8" ht="15.75" x14ac:dyDescent="0.25">
      <c r="B3" s="432">
        <f>'General Info'!H18</f>
        <v>0</v>
      </c>
      <c r="C3" s="432"/>
      <c r="D3" s="432"/>
      <c r="E3" s="432"/>
    </row>
    <row r="4" spans="2:8" ht="39" customHeight="1" x14ac:dyDescent="0.25">
      <c r="B4" s="305"/>
      <c r="C4" s="305"/>
      <c r="D4" s="305"/>
      <c r="E4" s="305"/>
    </row>
    <row r="5" spans="2:8" ht="22.5" x14ac:dyDescent="0.3">
      <c r="B5" s="324" t="s">
        <v>380</v>
      </c>
      <c r="C5" s="136"/>
      <c r="D5" s="136"/>
      <c r="E5" s="111"/>
    </row>
    <row r="6" spans="2:8" ht="59.25" customHeight="1" x14ac:dyDescent="0.3">
      <c r="B6" s="450" t="s">
        <v>371</v>
      </c>
      <c r="C6" s="450"/>
      <c r="D6" s="450"/>
      <c r="E6" s="450"/>
    </row>
    <row r="7" spans="2:8" x14ac:dyDescent="0.25">
      <c r="B7" s="442"/>
      <c r="C7" s="442"/>
      <c r="D7" s="136"/>
      <c r="E7" s="111"/>
    </row>
    <row r="9" spans="2:8" ht="15.75" customHeight="1" thickBot="1" x14ac:dyDescent="0.3">
      <c r="B9" s="342"/>
      <c r="C9" s="132"/>
      <c r="D9" s="343"/>
      <c r="E9" s="132"/>
    </row>
    <row r="10" spans="2:8" ht="48" thickBot="1" x14ac:dyDescent="0.3">
      <c r="B10" s="344" t="s">
        <v>22</v>
      </c>
      <c r="C10" s="345" t="s">
        <v>330</v>
      </c>
      <c r="D10" s="345" t="s">
        <v>192</v>
      </c>
      <c r="E10" s="345" t="s">
        <v>356</v>
      </c>
      <c r="F10" s="307"/>
    </row>
    <row r="11" spans="2:8" ht="15.75" x14ac:dyDescent="0.25">
      <c r="B11" s="346" t="str">
        <f>'Table 6 Summary Table'!B10</f>
        <v>Arsenic</v>
      </c>
      <c r="C11" s="349">
        <f>'Table 6 Summary Table'!I10</f>
        <v>0</v>
      </c>
      <c r="D11" s="354" t="s">
        <v>15</v>
      </c>
      <c r="E11" s="357"/>
      <c r="H11" s="137"/>
    </row>
    <row r="12" spans="2:8" ht="15.75" x14ac:dyDescent="0.25">
      <c r="B12" s="347" t="str">
        <f>'Table 6 Summary Table'!B11</f>
        <v>Cadmium</v>
      </c>
      <c r="C12" s="350">
        <f>'Table 6 Summary Table'!I11</f>
        <v>0</v>
      </c>
      <c r="D12" s="355" t="s">
        <v>15</v>
      </c>
      <c r="E12" s="358"/>
      <c r="H12" s="137"/>
    </row>
    <row r="13" spans="2:8" ht="15.75" x14ac:dyDescent="0.25">
      <c r="B13" s="347" t="str">
        <f>'Table 6 Summary Table'!B12</f>
        <v>Chromium</v>
      </c>
      <c r="C13" s="351">
        <f>'Table 6 Summary Table'!I12</f>
        <v>0</v>
      </c>
      <c r="D13" s="355" t="s">
        <v>15</v>
      </c>
      <c r="E13" s="358"/>
      <c r="H13" s="137"/>
    </row>
    <row r="14" spans="2:8" ht="15.75" x14ac:dyDescent="0.25">
      <c r="B14" s="347" t="str">
        <f>'Table 6 Summary Table'!B13</f>
        <v>Hexavalent Chromium*</v>
      </c>
      <c r="C14" s="351">
        <f>'Table 6 Summary Table'!I13</f>
        <v>0</v>
      </c>
      <c r="D14" s="355" t="s">
        <v>15</v>
      </c>
      <c r="E14" s="358"/>
      <c r="H14" s="137"/>
    </row>
    <row r="15" spans="2:8" ht="15.75" x14ac:dyDescent="0.25">
      <c r="B15" s="347" t="str">
        <f>'Table 6 Summary Table'!B14</f>
        <v>Copper</v>
      </c>
      <c r="C15" s="351">
        <f>'Table 6 Summary Table'!I14</f>
        <v>0</v>
      </c>
      <c r="D15" s="355" t="s">
        <v>15</v>
      </c>
      <c r="E15" s="358"/>
      <c r="H15" s="137"/>
    </row>
    <row r="16" spans="2:8" ht="15.75" x14ac:dyDescent="0.25">
      <c r="B16" s="347" t="str">
        <f>'Table 6 Summary Table'!B15</f>
        <v>Cyanide**</v>
      </c>
      <c r="C16" s="351">
        <f>'Table 6 Summary Table'!I15</f>
        <v>0</v>
      </c>
      <c r="D16" s="355" t="s">
        <v>15</v>
      </c>
      <c r="E16" s="358"/>
      <c r="H16" s="137"/>
    </row>
    <row r="17" spans="2:8" ht="15.75" x14ac:dyDescent="0.25">
      <c r="B17" s="347" t="str">
        <f>'Table 6 Summary Table'!B16</f>
        <v>Iron</v>
      </c>
      <c r="C17" s="352">
        <f>'Table 6 Summary Table'!I16</f>
        <v>0</v>
      </c>
      <c r="D17" s="355" t="s">
        <v>15</v>
      </c>
      <c r="E17" s="358"/>
      <c r="H17" s="137"/>
    </row>
    <row r="18" spans="2:8" ht="15.75" x14ac:dyDescent="0.25">
      <c r="B18" s="347" t="str">
        <f>'Table 6 Summary Table'!B17</f>
        <v>Lead</v>
      </c>
      <c r="C18" s="351">
        <f>'Table 6 Summary Table'!I17</f>
        <v>0</v>
      </c>
      <c r="D18" s="355" t="s">
        <v>15</v>
      </c>
      <c r="E18" s="358"/>
      <c r="H18" s="137"/>
    </row>
    <row r="19" spans="2:8" ht="15.75" x14ac:dyDescent="0.25">
      <c r="B19" s="347" t="str">
        <f>'Table 6 Summary Table'!B18</f>
        <v>Mercury</v>
      </c>
      <c r="C19" s="350">
        <f>'Table 6 Summary Table'!I18</f>
        <v>0</v>
      </c>
      <c r="D19" s="355" t="s">
        <v>15</v>
      </c>
      <c r="E19" s="358"/>
      <c r="H19" s="137"/>
    </row>
    <row r="20" spans="2:8" ht="15.75" x14ac:dyDescent="0.25">
      <c r="B20" s="347" t="str">
        <f>'Table 6 Summary Table'!B19</f>
        <v>Molybdenum*</v>
      </c>
      <c r="C20" s="351">
        <f>'Table 6 Summary Table'!I19</f>
        <v>0</v>
      </c>
      <c r="D20" s="355" t="s">
        <v>15</v>
      </c>
      <c r="E20" s="358"/>
      <c r="H20" s="137"/>
    </row>
    <row r="21" spans="2:8" ht="15.75" x14ac:dyDescent="0.25">
      <c r="B21" s="347" t="str">
        <f>'Table 6 Summary Table'!B20</f>
        <v>Nickel</v>
      </c>
      <c r="C21" s="351">
        <f>'Table 6 Summary Table'!I20</f>
        <v>0</v>
      </c>
      <c r="D21" s="355" t="s">
        <v>15</v>
      </c>
      <c r="E21" s="358"/>
      <c r="H21" s="137"/>
    </row>
    <row r="22" spans="2:8" ht="15.75" x14ac:dyDescent="0.25">
      <c r="B22" s="347" t="str">
        <f>'Table 6 Summary Table'!B21</f>
        <v>Selenium*</v>
      </c>
      <c r="C22" s="351">
        <f>'Table 6 Summary Table'!I21</f>
        <v>0</v>
      </c>
      <c r="D22" s="355" t="s">
        <v>15</v>
      </c>
      <c r="E22" s="358"/>
      <c r="H22" s="137"/>
    </row>
    <row r="23" spans="2:8" ht="15.75" x14ac:dyDescent="0.25">
      <c r="B23" s="347" t="str">
        <f>'Table 6 Summary Table'!B22</f>
        <v>Silver</v>
      </c>
      <c r="C23" s="351">
        <f>'Table 6 Summary Table'!I22</f>
        <v>0</v>
      </c>
      <c r="D23" s="355" t="s">
        <v>15</v>
      </c>
      <c r="E23" s="358"/>
      <c r="H23" s="137"/>
    </row>
    <row r="24" spans="2:8" ht="15.75" x14ac:dyDescent="0.25">
      <c r="B24" s="347" t="str">
        <f>'Table 6 Summary Table'!B23</f>
        <v>Zinc</v>
      </c>
      <c r="C24" s="351">
        <f>'Table 6 Summary Table'!I23</f>
        <v>0</v>
      </c>
      <c r="D24" s="355" t="s">
        <v>15</v>
      </c>
      <c r="E24" s="358"/>
      <c r="H24" s="137"/>
    </row>
    <row r="25" spans="2:8" ht="15.75" x14ac:dyDescent="0.25">
      <c r="B25" s="347"/>
      <c r="C25" s="350"/>
      <c r="D25" s="355"/>
      <c r="E25" s="358"/>
      <c r="H25" s="137"/>
    </row>
    <row r="26" spans="2:8" ht="15.75" x14ac:dyDescent="0.25">
      <c r="B26" s="347"/>
      <c r="C26" s="350"/>
      <c r="D26" s="355"/>
      <c r="E26" s="358"/>
      <c r="H26" s="137"/>
    </row>
    <row r="27" spans="2:8" ht="15.75" x14ac:dyDescent="0.25">
      <c r="B27" s="347"/>
      <c r="C27" s="350"/>
      <c r="D27" s="355"/>
      <c r="E27" s="358"/>
      <c r="H27" s="137"/>
    </row>
    <row r="28" spans="2:8" ht="16.5" thickBot="1" x14ac:dyDescent="0.3">
      <c r="B28" s="348"/>
      <c r="C28" s="353"/>
      <c r="D28" s="356"/>
      <c r="E28" s="359"/>
      <c r="H28" s="137"/>
    </row>
  </sheetData>
  <mergeCells count="4">
    <mergeCell ref="B2:E2"/>
    <mergeCell ref="B3:E3"/>
    <mergeCell ref="B7:C7"/>
    <mergeCell ref="B6:E6"/>
  </mergeCells>
  <conditionalFormatting sqref="C27:C28">
    <cfRule type="cellIs" dxfId="1" priority="7" operator="lessThan">
      <formula>0</formula>
    </cfRule>
  </conditionalFormatting>
  <conditionalFormatting sqref="C11:C26">
    <cfRule type="cellIs" dxfId="0" priority="2" operator="lessThan">
      <formula>0</formula>
    </cfRule>
  </conditionalFormatting>
  <dataValidations count="1">
    <dataValidation type="list" allowBlank="1" showInputMessage="1" showErrorMessage="1" sqref="D11:D26">
      <formula1>TechJust</formula1>
    </dataValidation>
  </dataValidations>
  <pageMargins left="0.7" right="0.7" top="0.75" bottom="0.75" header="0.3" footer="0.3"/>
  <pageSetup scale="54"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25"/>
  <sheetViews>
    <sheetView showGridLines="0" showRowColHeaders="0" zoomScale="120" zoomScaleNormal="120" workbookViewId="0">
      <selection activeCell="G4" sqref="G4"/>
    </sheetView>
  </sheetViews>
  <sheetFormatPr defaultRowHeight="15" x14ac:dyDescent="0.25"/>
  <cols>
    <col min="1" max="2" width="5" style="126" customWidth="1"/>
    <col min="3" max="3" width="91" customWidth="1"/>
  </cols>
  <sheetData>
    <row r="1" spans="1:7" s="208" customFormat="1" x14ac:dyDescent="0.25">
      <c r="A1" s="126"/>
      <c r="B1" s="126"/>
    </row>
    <row r="2" spans="1:7" s="116" customFormat="1" ht="27.95" customHeight="1" x14ac:dyDescent="0.3">
      <c r="B2" s="381" t="s">
        <v>205</v>
      </c>
      <c r="C2" s="382"/>
      <c r="D2" s="234"/>
      <c r="E2" s="115"/>
    </row>
    <row r="3" spans="1:7" x14ac:dyDescent="0.25">
      <c r="A3" s="290"/>
      <c r="B3" s="235"/>
      <c r="C3" s="236"/>
      <c r="D3" s="237"/>
    </row>
    <row r="4" spans="1:7" s="208" customFormat="1" ht="57" customHeight="1" x14ac:dyDescent="0.25">
      <c r="A4" s="126"/>
      <c r="B4" s="445" t="s">
        <v>339</v>
      </c>
      <c r="C4" s="446"/>
      <c r="D4" s="289"/>
      <c r="F4" s="283"/>
    </row>
    <row r="5" spans="1:7" s="208" customFormat="1" x14ac:dyDescent="0.25">
      <c r="A5" s="126"/>
      <c r="B5" s="330"/>
      <c r="C5" s="334"/>
      <c r="D5" s="202"/>
    </row>
    <row r="6" spans="1:7" ht="27.95" customHeight="1" x14ac:dyDescent="0.25">
      <c r="B6" s="331">
        <v>1</v>
      </c>
      <c r="C6" s="332" t="s">
        <v>291</v>
      </c>
      <c r="D6" s="202"/>
    </row>
    <row r="7" spans="1:7" ht="27.95" customHeight="1" x14ac:dyDescent="0.25">
      <c r="B7" s="331">
        <v>2</v>
      </c>
      <c r="C7" s="332" t="s">
        <v>328</v>
      </c>
      <c r="D7" s="202"/>
    </row>
    <row r="8" spans="1:7" ht="27.75" customHeight="1" x14ac:dyDescent="0.25">
      <c r="B8" s="331">
        <v>3</v>
      </c>
      <c r="C8" s="332" t="s">
        <v>292</v>
      </c>
      <c r="D8" s="202"/>
      <c r="G8" s="208"/>
    </row>
    <row r="9" spans="1:7" ht="39" customHeight="1" x14ac:dyDescent="0.25">
      <c r="B9" s="331">
        <v>4</v>
      </c>
      <c r="C9" s="332" t="s">
        <v>372</v>
      </c>
      <c r="D9" s="202"/>
    </row>
    <row r="10" spans="1:7" ht="37.5" customHeight="1" x14ac:dyDescent="0.25">
      <c r="B10" s="331">
        <v>5</v>
      </c>
      <c r="C10" s="332" t="s">
        <v>343</v>
      </c>
      <c r="D10" s="202"/>
    </row>
    <row r="11" spans="1:7" ht="25.5" customHeight="1" x14ac:dyDescent="0.25">
      <c r="B11" s="331">
        <v>6</v>
      </c>
      <c r="C11" s="332" t="s">
        <v>376</v>
      </c>
      <c r="D11" s="202"/>
    </row>
    <row r="12" spans="1:7" ht="27.95" customHeight="1" x14ac:dyDescent="0.25">
      <c r="B12" s="331">
        <v>7</v>
      </c>
      <c r="C12" s="332" t="s">
        <v>375</v>
      </c>
      <c r="D12" s="202"/>
    </row>
    <row r="13" spans="1:7" ht="45" customHeight="1" x14ac:dyDescent="0.25">
      <c r="B13" s="331">
        <v>8</v>
      </c>
      <c r="C13" s="332" t="s">
        <v>378</v>
      </c>
      <c r="D13" s="202"/>
    </row>
    <row r="14" spans="1:7" s="208" customFormat="1" ht="75.75" customHeight="1" x14ac:dyDescent="0.25">
      <c r="A14" s="338"/>
      <c r="B14" s="331">
        <v>9</v>
      </c>
      <c r="C14" s="332" t="s">
        <v>374</v>
      </c>
      <c r="D14" s="202"/>
    </row>
    <row r="15" spans="1:7" s="208" customFormat="1" ht="30.75" customHeight="1" x14ac:dyDescent="0.25">
      <c r="A15" s="338"/>
      <c r="B15" s="333">
        <v>10</v>
      </c>
      <c r="C15" s="332" t="s">
        <v>377</v>
      </c>
      <c r="D15" s="202"/>
    </row>
    <row r="16" spans="1:7" ht="29.25" customHeight="1" x14ac:dyDescent="0.25">
      <c r="A16" s="338"/>
      <c r="B16" s="333">
        <v>11</v>
      </c>
      <c r="C16" s="332" t="s">
        <v>373</v>
      </c>
      <c r="D16" s="202"/>
    </row>
    <row r="17" spans="1:4" s="176" customFormat="1" ht="35.25" customHeight="1" x14ac:dyDescent="0.25">
      <c r="A17" s="338"/>
      <c r="B17" s="331">
        <v>12</v>
      </c>
      <c r="C17" s="332" t="s">
        <v>379</v>
      </c>
      <c r="D17" s="288"/>
    </row>
    <row r="18" spans="1:4" s="208" customFormat="1" ht="45.75" customHeight="1" x14ac:dyDescent="0.25">
      <c r="A18" s="126"/>
      <c r="B18" s="447" t="s">
        <v>215</v>
      </c>
      <c r="C18" s="448"/>
      <c r="D18" s="202"/>
    </row>
    <row r="19" spans="1:4" ht="46.5" customHeight="1" x14ac:dyDescent="0.25">
      <c r="B19" s="443" t="s">
        <v>293</v>
      </c>
      <c r="C19" s="444"/>
      <c r="D19" s="202"/>
    </row>
    <row r="20" spans="1:4" ht="62.25" customHeight="1" x14ac:dyDescent="0.25">
      <c r="B20" s="443" t="s">
        <v>365</v>
      </c>
      <c r="C20" s="444"/>
      <c r="D20" s="202"/>
    </row>
    <row r="21" spans="1:4" s="208" customFormat="1" ht="58.5" customHeight="1" x14ac:dyDescent="0.25">
      <c r="A21" s="126"/>
      <c r="B21" s="443" t="s">
        <v>366</v>
      </c>
      <c r="C21" s="444"/>
      <c r="D21" s="202"/>
    </row>
    <row r="22" spans="1:4" ht="32.25" customHeight="1" x14ac:dyDescent="0.25">
      <c r="B22" s="443" t="s">
        <v>294</v>
      </c>
      <c r="C22" s="444"/>
      <c r="D22" s="202"/>
    </row>
    <row r="23" spans="1:4" x14ac:dyDescent="0.25">
      <c r="B23" s="203"/>
      <c r="C23" s="233"/>
      <c r="D23" s="204"/>
    </row>
    <row r="24" spans="1:4" x14ac:dyDescent="0.25">
      <c r="C24" s="208"/>
    </row>
    <row r="25" spans="1:4" x14ac:dyDescent="0.25">
      <c r="A25" s="339"/>
      <c r="B25" s="339"/>
      <c r="C25" s="208"/>
    </row>
  </sheetData>
  <mergeCells count="7">
    <mergeCell ref="B22:C22"/>
    <mergeCell ref="B2:C2"/>
    <mergeCell ref="B4:C4"/>
    <mergeCell ref="B18:C18"/>
    <mergeCell ref="B19:C19"/>
    <mergeCell ref="B20:C20"/>
    <mergeCell ref="B21:C21"/>
  </mergeCells>
  <printOptions horizontalCentered="1"/>
  <pageMargins left="0.7" right="0.7" top="0.75" bottom="0.75" header="0.3" footer="0.3"/>
  <pageSetup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5"/>
  <sheetViews>
    <sheetView workbookViewId="0">
      <selection activeCell="F17" sqref="F17"/>
    </sheetView>
  </sheetViews>
  <sheetFormatPr defaultRowHeight="15" x14ac:dyDescent="0.25"/>
  <sheetData>
    <row r="1" spans="1:14" x14ac:dyDescent="0.25">
      <c r="A1" s="41" t="s">
        <v>21</v>
      </c>
      <c r="C1" s="41" t="s">
        <v>144</v>
      </c>
      <c r="H1" s="41" t="s">
        <v>185</v>
      </c>
      <c r="I1" s="41"/>
      <c r="J1" s="41" t="s">
        <v>195</v>
      </c>
      <c r="N1" t="s">
        <v>197</v>
      </c>
    </row>
    <row r="2" spans="1:14" x14ac:dyDescent="0.25">
      <c r="A2" t="s">
        <v>10</v>
      </c>
      <c r="C2" t="s">
        <v>173</v>
      </c>
      <c r="H2" t="s">
        <v>10</v>
      </c>
      <c r="J2" s="208" t="s">
        <v>281</v>
      </c>
      <c r="N2" t="b">
        <v>1</v>
      </c>
    </row>
    <row r="3" spans="1:14" x14ac:dyDescent="0.25">
      <c r="A3" t="s">
        <v>11</v>
      </c>
      <c r="C3" t="s">
        <v>174</v>
      </c>
      <c r="H3" t="s">
        <v>186</v>
      </c>
      <c r="J3" s="208" t="s">
        <v>282</v>
      </c>
      <c r="N3" t="s">
        <v>198</v>
      </c>
    </row>
    <row r="4" spans="1:14" x14ac:dyDescent="0.25">
      <c r="C4" t="s">
        <v>176</v>
      </c>
      <c r="H4" t="s">
        <v>187</v>
      </c>
      <c r="J4" t="s">
        <v>169</v>
      </c>
      <c r="N4" t="s">
        <v>177</v>
      </c>
    </row>
    <row r="5" spans="1:14" x14ac:dyDescent="0.25">
      <c r="C5" t="s">
        <v>175</v>
      </c>
      <c r="J5" t="s">
        <v>170</v>
      </c>
    </row>
    <row r="6" spans="1:14" x14ac:dyDescent="0.25">
      <c r="C6" t="s">
        <v>177</v>
      </c>
      <c r="J6" s="208" t="s">
        <v>283</v>
      </c>
    </row>
    <row r="7" spans="1:14" x14ac:dyDescent="0.25">
      <c r="C7" t="s">
        <v>44</v>
      </c>
      <c r="J7" s="208" t="s">
        <v>287</v>
      </c>
    </row>
    <row r="8" spans="1:14" x14ac:dyDescent="0.25">
      <c r="J8" s="208" t="s">
        <v>288</v>
      </c>
    </row>
    <row r="9" spans="1:14" x14ac:dyDescent="0.25">
      <c r="J9" s="208" t="s">
        <v>289</v>
      </c>
    </row>
    <row r="11" spans="1:14" x14ac:dyDescent="0.25">
      <c r="A11" s="41" t="s">
        <v>221</v>
      </c>
      <c r="C11" s="41" t="s">
        <v>233</v>
      </c>
    </row>
    <row r="12" spans="1:14" s="113" customFormat="1" x14ac:dyDescent="0.25">
      <c r="A12" s="113" t="s">
        <v>219</v>
      </c>
      <c r="C12" s="113" t="s">
        <v>234</v>
      </c>
    </row>
    <row r="13" spans="1:14" x14ac:dyDescent="0.25">
      <c r="A13" s="113" t="s">
        <v>217</v>
      </c>
      <c r="C13" s="113" t="s">
        <v>198</v>
      </c>
    </row>
    <row r="14" spans="1:14" x14ac:dyDescent="0.25">
      <c r="A14" s="113" t="s">
        <v>218</v>
      </c>
      <c r="C14" t="s">
        <v>336</v>
      </c>
    </row>
    <row r="15" spans="1:14" x14ac:dyDescent="0.25">
      <c r="C15" s="113" t="s">
        <v>177</v>
      </c>
    </row>
  </sheetData>
  <pageMargins left="0.7" right="0.7" top="0.75" bottom="0.75" header="0.3" footer="0.3"/>
  <pageSetup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7"/>
  <sheetViews>
    <sheetView showGridLines="0" showRowColHeaders="0" zoomScale="120" zoomScaleNormal="120" workbookViewId="0">
      <selection activeCell="B16" sqref="B16"/>
    </sheetView>
  </sheetViews>
  <sheetFormatPr defaultRowHeight="15" x14ac:dyDescent="0.25"/>
  <cols>
    <col min="1" max="1" width="3.28515625" style="208" customWidth="1"/>
    <col min="2" max="2" width="4.7109375" style="208" customWidth="1"/>
    <col min="3" max="3" width="91" style="208" customWidth="1"/>
    <col min="4" max="16384" width="9.140625" style="208"/>
  </cols>
  <sheetData>
    <row r="2" spans="2:5" s="116" customFormat="1" ht="27.95" customHeight="1" x14ac:dyDescent="0.3">
      <c r="B2" s="381" t="s">
        <v>310</v>
      </c>
      <c r="C2" s="382"/>
      <c r="D2" s="234"/>
      <c r="E2" s="115"/>
    </row>
    <row r="3" spans="2:5" x14ac:dyDescent="0.25">
      <c r="B3" s="235"/>
      <c r="C3" s="236"/>
      <c r="D3" s="237"/>
    </row>
    <row r="4" spans="2:5" x14ac:dyDescent="0.25">
      <c r="B4" s="201"/>
      <c r="C4" s="232"/>
      <c r="D4" s="202"/>
    </row>
    <row r="5" spans="2:5" ht="45.75" customHeight="1" x14ac:dyDescent="0.25">
      <c r="B5" s="291" t="s">
        <v>318</v>
      </c>
      <c r="C5" s="292" t="s">
        <v>317</v>
      </c>
      <c r="D5" s="202"/>
    </row>
    <row r="6" spans="2:5" ht="35.1" customHeight="1" x14ac:dyDescent="0.25">
      <c r="B6" s="291" t="s">
        <v>319</v>
      </c>
      <c r="C6" s="292" t="s">
        <v>311</v>
      </c>
      <c r="D6" s="202"/>
    </row>
    <row r="7" spans="2:5" ht="35.1" customHeight="1" x14ac:dyDescent="0.25">
      <c r="B7" s="291" t="s">
        <v>320</v>
      </c>
      <c r="C7" s="292" t="s">
        <v>312</v>
      </c>
      <c r="D7" s="202"/>
    </row>
    <row r="8" spans="2:5" ht="35.1" customHeight="1" x14ac:dyDescent="0.25">
      <c r="B8" s="291" t="s">
        <v>321</v>
      </c>
      <c r="C8" s="292" t="s">
        <v>327</v>
      </c>
      <c r="D8" s="202"/>
    </row>
    <row r="9" spans="2:5" ht="35.1" customHeight="1" x14ac:dyDescent="0.25">
      <c r="B9" s="291" t="s">
        <v>322</v>
      </c>
      <c r="C9" s="292" t="s">
        <v>313</v>
      </c>
      <c r="D9" s="202"/>
    </row>
    <row r="10" spans="2:5" ht="35.1" customHeight="1" x14ac:dyDescent="0.25">
      <c r="B10" s="291" t="s">
        <v>323</v>
      </c>
      <c r="C10" s="292" t="s">
        <v>314</v>
      </c>
      <c r="D10" s="202"/>
    </row>
    <row r="11" spans="2:5" ht="52.5" customHeight="1" x14ac:dyDescent="0.25">
      <c r="B11" s="291" t="s">
        <v>324</v>
      </c>
      <c r="C11" s="292" t="s">
        <v>333</v>
      </c>
      <c r="D11" s="202"/>
    </row>
    <row r="12" spans="2:5" ht="35.1" customHeight="1" x14ac:dyDescent="0.25">
      <c r="B12" s="291" t="s">
        <v>325</v>
      </c>
      <c r="C12" s="292" t="s">
        <v>315</v>
      </c>
      <c r="D12" s="202"/>
    </row>
    <row r="13" spans="2:5" ht="35.1" customHeight="1" x14ac:dyDescent="0.25">
      <c r="B13" s="291" t="s">
        <v>326</v>
      </c>
      <c r="C13" s="292" t="s">
        <v>316</v>
      </c>
      <c r="D13" s="202"/>
    </row>
    <row r="14" spans="2:5" ht="50.25" customHeight="1" x14ac:dyDescent="0.25">
      <c r="B14" s="291"/>
      <c r="C14" s="292" t="s">
        <v>294</v>
      </c>
      <c r="D14" s="202"/>
    </row>
    <row r="15" spans="2:5" x14ac:dyDescent="0.25">
      <c r="B15" s="203"/>
      <c r="C15" s="233"/>
      <c r="D15" s="204"/>
    </row>
    <row r="17" spans="2:2" x14ac:dyDescent="0.25">
      <c r="B17" s="150"/>
    </row>
  </sheetData>
  <mergeCells count="1">
    <mergeCell ref="B2:C2"/>
  </mergeCells>
  <pageMargins left="0.7" right="0.7" top="0.75" bottom="0.75" header="0.3" footer="0.3"/>
  <pageSetup scale="84" orientation="portrait" r:id="rId1"/>
  <ignoredErrors>
    <ignoredError sqref="B5:B1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3" sqref="O23"/>
    </sheetView>
  </sheetViews>
  <sheetFormatPr defaultRowHeight="15" x14ac:dyDescent="0.25"/>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pageSetUpPr fitToPage="1"/>
  </sheetPr>
  <dimension ref="A1:H46"/>
  <sheetViews>
    <sheetView showGridLines="0" showRowColHeaders="0" zoomScale="120" zoomScaleNormal="120" workbookViewId="0">
      <selection activeCell="B16" sqref="B16"/>
    </sheetView>
  </sheetViews>
  <sheetFormatPr defaultRowHeight="15.75" x14ac:dyDescent="0.25"/>
  <cols>
    <col min="1" max="1" width="4.7109375" style="9" customWidth="1"/>
    <col min="2" max="2" width="84.5703125" style="4" customWidth="1"/>
    <col min="3" max="3" width="30.140625" style="4" customWidth="1"/>
    <col min="4" max="4" width="13.28515625" style="4" customWidth="1"/>
    <col min="5" max="6" width="9.140625" style="4"/>
    <col min="7" max="7" width="13" style="4" customWidth="1"/>
    <col min="8" max="8" width="9.5703125" style="9" customWidth="1"/>
    <col min="9" max="16384" width="9.140625" style="4"/>
  </cols>
  <sheetData>
    <row r="1" spans="1:8" ht="18.75" x14ac:dyDescent="0.25">
      <c r="A1" s="389">
        <f>'General Info'!H17</f>
        <v>0</v>
      </c>
      <c r="B1" s="389"/>
      <c r="C1" s="389"/>
      <c r="D1" s="389"/>
    </row>
    <row r="2" spans="1:8" ht="18.75" x14ac:dyDescent="0.3">
      <c r="A2" s="388">
        <f>'General Info'!H18</f>
        <v>0</v>
      </c>
      <c r="B2" s="388"/>
      <c r="C2" s="388"/>
      <c r="D2" s="388"/>
    </row>
    <row r="3" spans="1:8" s="11" customFormat="1" ht="41.25" customHeight="1" x14ac:dyDescent="0.3">
      <c r="B3" s="112" t="s">
        <v>9</v>
      </c>
      <c r="C3" s="116"/>
      <c r="H3" s="5"/>
    </row>
    <row r="4" spans="1:8" ht="12.75" customHeight="1" x14ac:dyDescent="0.25"/>
    <row r="5" spans="1:8" s="3" customFormat="1" ht="22.5" customHeight="1" x14ac:dyDescent="0.25">
      <c r="A5" s="6"/>
      <c r="B5" s="390" t="s">
        <v>199</v>
      </c>
      <c r="C5" s="391"/>
      <c r="D5" s="40"/>
      <c r="H5" s="6"/>
    </row>
    <row r="6" spans="1:8" s="7" customFormat="1" ht="36.75" customHeight="1" x14ac:dyDescent="0.25">
      <c r="A6" s="92"/>
      <c r="B6" s="392" t="s">
        <v>347</v>
      </c>
      <c r="C6" s="393"/>
      <c r="D6" s="394"/>
    </row>
    <row r="7" spans="1:8" s="7" customFormat="1" ht="199.5" customHeight="1" x14ac:dyDescent="0.25">
      <c r="A7" s="92"/>
      <c r="B7" s="395"/>
      <c r="C7" s="396"/>
      <c r="D7" s="397"/>
    </row>
    <row r="8" spans="1:8" s="164" customFormat="1" ht="31.5" customHeight="1" x14ac:dyDescent="0.25">
      <c r="A8" s="163"/>
      <c r="B8" s="275" t="s">
        <v>359</v>
      </c>
      <c r="C8" s="320" t="s">
        <v>15</v>
      </c>
      <c r="D8" s="321"/>
      <c r="F8" s="161"/>
    </row>
    <row r="9" spans="1:8" s="179" customFormat="1" ht="31.5" customHeight="1" x14ac:dyDescent="0.25">
      <c r="A9" s="163"/>
      <c r="B9" s="270" t="s">
        <v>348</v>
      </c>
      <c r="C9" s="294" t="s">
        <v>15</v>
      </c>
      <c r="D9" s="173"/>
      <c r="F9" s="300"/>
    </row>
    <row r="10" spans="1:8" s="3" customFormat="1" ht="54" customHeight="1" x14ac:dyDescent="0.25">
      <c r="A10" s="6"/>
      <c r="B10" s="270" t="s">
        <v>367</v>
      </c>
      <c r="C10" s="301"/>
      <c r="D10" s="173"/>
      <c r="H10" s="6"/>
    </row>
    <row r="11" spans="1:8" s="3" customFormat="1" ht="19.5" customHeight="1" x14ac:dyDescent="0.25">
      <c r="A11" s="6"/>
      <c r="B11" s="161"/>
      <c r="C11" s="168"/>
      <c r="H11" s="6"/>
    </row>
    <row r="12" spans="1:8" s="3" customFormat="1" ht="23.1" customHeight="1" x14ac:dyDescent="0.25">
      <c r="A12" s="6"/>
      <c r="C12" s="200"/>
      <c r="D12" s="276"/>
      <c r="H12" s="6"/>
    </row>
    <row r="13" spans="1:8" s="3" customFormat="1" ht="23.1" customHeight="1" x14ac:dyDescent="0.25">
      <c r="A13" s="6"/>
      <c r="B13" s="390" t="s">
        <v>200</v>
      </c>
      <c r="C13" s="391"/>
      <c r="D13" s="40"/>
      <c r="H13" s="6"/>
    </row>
    <row r="14" spans="1:8" s="3" customFormat="1" ht="33.75" customHeight="1" x14ac:dyDescent="0.25">
      <c r="A14" s="6"/>
      <c r="B14" s="180" t="s">
        <v>212</v>
      </c>
      <c r="C14" s="256"/>
      <c r="D14" s="173"/>
      <c r="H14" s="6"/>
    </row>
    <row r="15" spans="1:8" s="3" customFormat="1" ht="79.5" customHeight="1" x14ac:dyDescent="0.25">
      <c r="A15" s="6"/>
      <c r="B15" s="322" t="s">
        <v>383</v>
      </c>
      <c r="C15" s="256"/>
      <c r="D15" s="173"/>
      <c r="H15" s="6"/>
    </row>
    <row r="16" spans="1:8" s="3" customFormat="1" ht="33.75" customHeight="1" x14ac:dyDescent="0.25">
      <c r="A16" s="6"/>
      <c r="B16" s="180" t="s">
        <v>295</v>
      </c>
      <c r="C16" s="170"/>
      <c r="D16" s="173"/>
      <c r="H16" s="6"/>
    </row>
    <row r="17" spans="1:8" s="3" customFormat="1" ht="41.25" customHeight="1" x14ac:dyDescent="0.25">
      <c r="A17" s="6"/>
      <c r="B17" s="270" t="s">
        <v>296</v>
      </c>
      <c r="C17" s="172"/>
      <c r="D17" s="173"/>
      <c r="H17" s="6"/>
    </row>
    <row r="18" spans="1:8" s="3" customFormat="1" ht="32.25" customHeight="1" x14ac:dyDescent="0.25">
      <c r="A18" s="6"/>
      <c r="B18" s="166"/>
      <c r="C18" s="166"/>
      <c r="D18" s="166"/>
      <c r="H18" s="6"/>
    </row>
    <row r="19" spans="1:8" s="3" customFormat="1" ht="22.5" customHeight="1" x14ac:dyDescent="0.25">
      <c r="A19" s="6"/>
      <c r="B19" s="383" t="s">
        <v>201</v>
      </c>
      <c r="C19" s="384"/>
      <c r="D19" s="160"/>
      <c r="H19" s="6"/>
    </row>
    <row r="20" spans="1:8" s="3" customFormat="1" ht="32.25" customHeight="1" x14ac:dyDescent="0.25">
      <c r="A20" s="6"/>
      <c r="B20" s="180" t="s">
        <v>12</v>
      </c>
      <c r="C20" s="294" t="s">
        <v>15</v>
      </c>
      <c r="D20" s="295"/>
      <c r="H20" s="6"/>
    </row>
    <row r="21" spans="1:8" s="3" customFormat="1" ht="34.5" customHeight="1" x14ac:dyDescent="0.25">
      <c r="A21" s="6"/>
      <c r="B21" s="180" t="s">
        <v>213</v>
      </c>
      <c r="C21" s="398"/>
      <c r="D21" s="399"/>
      <c r="H21" s="6"/>
    </row>
    <row r="22" spans="1:8" s="3" customFormat="1" ht="50.25" customHeight="1" x14ac:dyDescent="0.25">
      <c r="A22" s="6"/>
      <c r="B22" s="270" t="s">
        <v>268</v>
      </c>
      <c r="C22" s="296"/>
      <c r="D22" s="295"/>
      <c r="H22" s="6"/>
    </row>
    <row r="23" spans="1:8" s="3" customFormat="1" ht="47.25" customHeight="1" x14ac:dyDescent="0.25">
      <c r="A23" s="6"/>
      <c r="B23" s="270" t="s">
        <v>349</v>
      </c>
      <c r="C23" s="294" t="s">
        <v>15</v>
      </c>
      <c r="D23" s="295"/>
      <c r="H23" s="6"/>
    </row>
    <row r="24" spans="1:8" s="3" customFormat="1" ht="33.75" customHeight="1" x14ac:dyDescent="0.25">
      <c r="A24" s="6"/>
      <c r="B24" s="167" t="s">
        <v>14</v>
      </c>
      <c r="C24" s="172"/>
      <c r="D24" s="174"/>
      <c r="H24" s="6"/>
    </row>
    <row r="25" spans="1:8" s="3" customFormat="1" ht="27.75" customHeight="1" x14ac:dyDescent="0.25">
      <c r="A25" s="6"/>
      <c r="B25" s="8"/>
      <c r="C25" s="8"/>
      <c r="H25" s="6"/>
    </row>
    <row r="26" spans="1:8" s="3" customFormat="1" ht="22.5" customHeight="1" x14ac:dyDescent="0.25">
      <c r="A26" s="6"/>
      <c r="B26" s="390" t="s">
        <v>300</v>
      </c>
      <c r="C26" s="391"/>
      <c r="D26" s="40"/>
      <c r="H26" s="6"/>
    </row>
    <row r="27" spans="1:8" s="7" customFormat="1" ht="25.5" customHeight="1" x14ac:dyDescent="0.25">
      <c r="A27" s="92"/>
      <c r="B27" s="392" t="s">
        <v>301</v>
      </c>
      <c r="C27" s="393"/>
      <c r="D27" s="394"/>
    </row>
    <row r="28" spans="1:8" s="7" customFormat="1" ht="47.25" customHeight="1" x14ac:dyDescent="0.25">
      <c r="A28" s="92"/>
      <c r="B28" s="395"/>
      <c r="C28" s="396"/>
      <c r="D28" s="397"/>
    </row>
    <row r="29" spans="1:8" s="3" customFormat="1" ht="22.5" customHeight="1" x14ac:dyDescent="0.25">
      <c r="A29" s="6"/>
      <c r="B29" s="8"/>
      <c r="C29" s="8"/>
      <c r="H29" s="6"/>
    </row>
    <row r="30" spans="1:8" ht="15.75" customHeight="1" x14ac:dyDescent="0.25">
      <c r="A30" s="4"/>
      <c r="C30" s="200"/>
      <c r="D30" s="276"/>
    </row>
    <row r="31" spans="1:8" ht="15.75" customHeight="1" x14ac:dyDescent="0.25">
      <c r="A31" s="4"/>
      <c r="B31" s="383" t="s">
        <v>215</v>
      </c>
      <c r="C31" s="384"/>
      <c r="D31" s="40"/>
    </row>
    <row r="32" spans="1:8" ht="65.25" customHeight="1" x14ac:dyDescent="0.25">
      <c r="A32" s="4"/>
      <c r="B32" s="385"/>
      <c r="C32" s="386"/>
      <c r="D32" s="387"/>
    </row>
    <row r="33" spans="1:8" ht="23.25" customHeight="1" x14ac:dyDescent="0.25">
      <c r="A33" s="4"/>
    </row>
    <row r="34" spans="1:8" ht="21.75" customHeight="1" x14ac:dyDescent="0.25">
      <c r="A34" s="4"/>
    </row>
    <row r="35" spans="1:8" ht="27" customHeight="1" x14ac:dyDescent="0.25">
      <c r="A35" s="4"/>
    </row>
    <row r="36" spans="1:8" x14ac:dyDescent="0.25">
      <c r="A36" s="4"/>
    </row>
    <row r="37" spans="1:8" ht="21" customHeight="1" x14ac:dyDescent="0.25">
      <c r="A37" s="4"/>
    </row>
    <row r="38" spans="1:8" ht="15.75" customHeight="1" x14ac:dyDescent="0.25">
      <c r="A38" s="4"/>
    </row>
    <row r="39" spans="1:8" ht="27.75" customHeight="1" x14ac:dyDescent="0.25">
      <c r="A39" s="4"/>
      <c r="H39" s="4"/>
    </row>
    <row r="40" spans="1:8" ht="27" customHeight="1" x14ac:dyDescent="0.25">
      <c r="A40" s="4"/>
      <c r="H40" s="4"/>
    </row>
    <row r="41" spans="1:8" x14ac:dyDescent="0.25">
      <c r="A41" s="4"/>
      <c r="H41" s="4"/>
    </row>
    <row r="42" spans="1:8" ht="18.75" customHeight="1" x14ac:dyDescent="0.25">
      <c r="A42" s="4"/>
      <c r="H42" s="4"/>
    </row>
    <row r="43" spans="1:8" ht="15.75" customHeight="1" x14ac:dyDescent="0.25">
      <c r="A43" s="4"/>
      <c r="H43" s="4"/>
    </row>
    <row r="44" spans="1:8" ht="23.25" customHeight="1" x14ac:dyDescent="0.25">
      <c r="A44" s="4"/>
      <c r="H44" s="4"/>
    </row>
    <row r="45" spans="1:8" ht="42" customHeight="1" x14ac:dyDescent="0.25">
      <c r="A45" s="4"/>
      <c r="H45" s="4"/>
    </row>
    <row r="46" spans="1:8" x14ac:dyDescent="0.25">
      <c r="A46" s="6"/>
      <c r="B46" s="8"/>
      <c r="C46" s="8"/>
      <c r="D46" s="3"/>
      <c r="H46" s="4"/>
    </row>
  </sheetData>
  <mergeCells count="13">
    <mergeCell ref="B31:C31"/>
    <mergeCell ref="B32:D32"/>
    <mergeCell ref="A2:D2"/>
    <mergeCell ref="A1:D1"/>
    <mergeCell ref="B19:C19"/>
    <mergeCell ref="B13:C13"/>
    <mergeCell ref="B6:D6"/>
    <mergeCell ref="B7:D7"/>
    <mergeCell ref="C21:D21"/>
    <mergeCell ref="B5:C5"/>
    <mergeCell ref="B26:C26"/>
    <mergeCell ref="B27:D27"/>
    <mergeCell ref="B28:D28"/>
  </mergeCells>
  <dataValidations count="2">
    <dataValidation type="list" allowBlank="1" showErrorMessage="1" sqref="C23 C20 C11 C8 C9">
      <formula1>YesNo3</formula1>
    </dataValidation>
    <dataValidation type="decimal" allowBlank="1" showErrorMessage="1" sqref="D22 D14:D16">
      <formula1>0</formula1>
      <formula2>500</formula2>
    </dataValidation>
  </dataValidations>
  <printOptions horizontalCentered="1" verticalCentered="1"/>
  <pageMargins left="0.25" right="0.25" top="0.75" bottom="0.75" header="0.3" footer="0.3"/>
  <pageSetup scale="58" orientation="portrait" r:id="rId1"/>
  <ignoredErrors>
    <ignoredError sqref="D22 D12 B20 D17 D24 D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9"/>
  <sheetViews>
    <sheetView showGridLines="0" showRowColHeaders="0" zoomScale="120" zoomScaleNormal="120" workbookViewId="0">
      <selection activeCell="C11" sqref="C11"/>
    </sheetView>
  </sheetViews>
  <sheetFormatPr defaultRowHeight="15" x14ac:dyDescent="0.25"/>
  <cols>
    <col min="1" max="2" width="4.7109375" style="181" customWidth="1"/>
    <col min="3" max="3" width="38.5703125" style="181" customWidth="1"/>
    <col min="4" max="4" width="23.28515625" style="181" customWidth="1"/>
    <col min="5" max="5" width="14.85546875" style="181" customWidth="1"/>
    <col min="6" max="6" width="13.5703125" style="187" customWidth="1"/>
    <col min="7" max="7" width="27.5703125" style="181" customWidth="1"/>
    <col min="8" max="8" width="27.7109375" style="181" customWidth="1"/>
    <col min="9" max="16384" width="9.140625" style="181"/>
  </cols>
  <sheetData>
    <row r="1" spans="1:8" ht="18.75" x14ac:dyDescent="0.3">
      <c r="C1" s="403">
        <f>'General Info'!H17</f>
        <v>0</v>
      </c>
      <c r="D1" s="403"/>
      <c r="E1" s="403"/>
      <c r="F1" s="403"/>
      <c r="G1" s="403"/>
      <c r="H1" s="403"/>
    </row>
    <row r="2" spans="1:8" ht="18.75" x14ac:dyDescent="0.3">
      <c r="C2" s="403">
        <f>'General Info'!H18</f>
        <v>0</v>
      </c>
      <c r="D2" s="403"/>
      <c r="E2" s="403"/>
      <c r="F2" s="403"/>
      <c r="G2" s="403"/>
      <c r="H2" s="403"/>
    </row>
    <row r="4" spans="1:8" s="116" customFormat="1" ht="27.75" customHeight="1" x14ac:dyDescent="0.3">
      <c r="C4" s="135" t="s">
        <v>224</v>
      </c>
      <c r="F4" s="115"/>
    </row>
    <row r="5" spans="1:8" s="3" customFormat="1" ht="24" customHeight="1" x14ac:dyDescent="0.25">
      <c r="A5" s="199"/>
      <c r="B5" s="199"/>
      <c r="C5" s="114" t="s">
        <v>350</v>
      </c>
      <c r="D5" s="181"/>
      <c r="E5" s="181"/>
      <c r="F5" s="187"/>
    </row>
    <row r="6" spans="1:8" s="3" customFormat="1" ht="15.75" customHeight="1" x14ac:dyDescent="0.25">
      <c r="A6" s="199"/>
      <c r="B6" s="199"/>
      <c r="C6" s="114" t="s">
        <v>351</v>
      </c>
      <c r="D6" s="181"/>
      <c r="E6" s="181"/>
      <c r="F6" s="187"/>
    </row>
    <row r="8" spans="1:8" ht="18.75" x14ac:dyDescent="0.3">
      <c r="C8" s="403" t="s">
        <v>13</v>
      </c>
      <c r="D8" s="403"/>
      <c r="E8" s="403"/>
      <c r="F8" s="403"/>
      <c r="G8" s="403"/>
      <c r="H8" s="403"/>
    </row>
    <row r="10" spans="1:8" ht="65.25" customHeight="1" x14ac:dyDescent="0.25">
      <c r="C10" s="185" t="s">
        <v>7</v>
      </c>
      <c r="D10" s="185" t="s">
        <v>16</v>
      </c>
      <c r="E10" s="186" t="s">
        <v>269</v>
      </c>
      <c r="F10" s="186" t="s">
        <v>17</v>
      </c>
      <c r="G10" s="185" t="s">
        <v>18</v>
      </c>
      <c r="H10" s="186" t="s">
        <v>214</v>
      </c>
    </row>
    <row r="11" spans="1:8" x14ac:dyDescent="0.25">
      <c r="C11" s="362"/>
      <c r="D11" s="362"/>
      <c r="E11" s="361"/>
      <c r="F11" s="361"/>
      <c r="G11" s="360"/>
      <c r="H11" s="360"/>
    </row>
    <row r="12" spans="1:8" x14ac:dyDescent="0.25">
      <c r="C12" s="362"/>
      <c r="D12" s="362"/>
      <c r="E12" s="361"/>
      <c r="F12" s="361"/>
      <c r="G12" s="360"/>
      <c r="H12" s="360"/>
    </row>
    <row r="13" spans="1:8" x14ac:dyDescent="0.25">
      <c r="C13" s="362"/>
      <c r="D13" s="362"/>
      <c r="E13" s="361"/>
      <c r="F13" s="361"/>
      <c r="G13" s="360"/>
      <c r="H13" s="360"/>
    </row>
    <row r="14" spans="1:8" x14ac:dyDescent="0.25">
      <c r="C14" s="362"/>
      <c r="D14" s="362"/>
      <c r="E14" s="361"/>
      <c r="F14" s="361"/>
      <c r="G14" s="360"/>
      <c r="H14" s="360"/>
    </row>
    <row r="15" spans="1:8" x14ac:dyDescent="0.25">
      <c r="C15" s="362"/>
      <c r="D15" s="362"/>
      <c r="E15" s="361"/>
      <c r="F15" s="361"/>
      <c r="G15" s="360"/>
      <c r="H15" s="360"/>
    </row>
    <row r="16" spans="1:8" x14ac:dyDescent="0.25">
      <c r="C16" s="362"/>
      <c r="D16" s="362"/>
      <c r="E16" s="361"/>
      <c r="F16" s="361"/>
      <c r="G16" s="360"/>
      <c r="H16" s="360"/>
    </row>
    <row r="17" spans="3:8" x14ac:dyDescent="0.25">
      <c r="C17" s="362"/>
      <c r="D17" s="362"/>
      <c r="E17" s="361"/>
      <c r="F17" s="361"/>
      <c r="G17" s="360"/>
      <c r="H17" s="360"/>
    </row>
    <row r="18" spans="3:8" x14ac:dyDescent="0.25">
      <c r="C18" s="362"/>
      <c r="D18" s="362"/>
      <c r="E18" s="361"/>
      <c r="F18" s="361"/>
      <c r="G18" s="360"/>
      <c r="H18" s="360"/>
    </row>
    <row r="19" spans="3:8" x14ac:dyDescent="0.25">
      <c r="C19" s="362"/>
      <c r="D19" s="362"/>
      <c r="E19" s="361"/>
      <c r="F19" s="361"/>
      <c r="G19" s="360"/>
      <c r="H19" s="360"/>
    </row>
    <row r="20" spans="3:8" x14ac:dyDescent="0.25">
      <c r="C20" s="362"/>
      <c r="D20" s="362"/>
      <c r="E20" s="361"/>
      <c r="F20" s="361"/>
      <c r="G20" s="360"/>
      <c r="H20" s="360"/>
    </row>
    <row r="21" spans="3:8" x14ac:dyDescent="0.25">
      <c r="C21" s="362"/>
      <c r="D21" s="362"/>
      <c r="E21" s="361"/>
      <c r="F21" s="361"/>
      <c r="G21" s="360"/>
      <c r="H21" s="360"/>
    </row>
    <row r="22" spans="3:8" x14ac:dyDescent="0.25">
      <c r="C22" s="362"/>
      <c r="D22" s="362"/>
      <c r="E22" s="361"/>
      <c r="F22" s="361"/>
      <c r="G22" s="360"/>
      <c r="H22" s="360"/>
    </row>
    <row r="23" spans="3:8" x14ac:dyDescent="0.25">
      <c r="C23" s="362"/>
      <c r="D23" s="362"/>
      <c r="E23" s="361"/>
      <c r="F23" s="361"/>
      <c r="G23" s="360"/>
      <c r="H23" s="360"/>
    </row>
    <row r="24" spans="3:8" x14ac:dyDescent="0.25">
      <c r="C24" s="362"/>
      <c r="D24" s="362"/>
      <c r="E24" s="361"/>
      <c r="F24" s="361"/>
      <c r="G24" s="360"/>
      <c r="H24" s="360"/>
    </row>
    <row r="25" spans="3:8" x14ac:dyDescent="0.25">
      <c r="C25" s="362"/>
      <c r="D25" s="362"/>
      <c r="E25" s="361"/>
      <c r="F25" s="361"/>
      <c r="G25" s="360"/>
      <c r="H25" s="360"/>
    </row>
    <row r="26" spans="3:8" x14ac:dyDescent="0.25">
      <c r="C26" s="362"/>
      <c r="D26" s="362"/>
      <c r="E26" s="361"/>
      <c r="F26" s="361"/>
      <c r="G26" s="360"/>
      <c r="H26" s="360"/>
    </row>
    <row r="27" spans="3:8" x14ac:dyDescent="0.25">
      <c r="C27" s="362"/>
      <c r="D27" s="362"/>
      <c r="E27" s="361"/>
      <c r="F27" s="361"/>
      <c r="G27" s="360"/>
      <c r="H27" s="360"/>
    </row>
    <row r="28" spans="3:8" x14ac:dyDescent="0.25">
      <c r="C28" s="362"/>
      <c r="D28" s="362"/>
      <c r="E28" s="361"/>
      <c r="F28" s="361"/>
      <c r="G28" s="360"/>
      <c r="H28" s="360"/>
    </row>
    <row r="29" spans="3:8" x14ac:dyDescent="0.25">
      <c r="C29" s="362"/>
      <c r="D29" s="362"/>
      <c r="E29" s="361"/>
      <c r="F29" s="361"/>
      <c r="G29" s="360"/>
      <c r="H29" s="360"/>
    </row>
    <row r="30" spans="3:8" x14ac:dyDescent="0.25">
      <c r="C30" s="362"/>
      <c r="D30" s="362"/>
      <c r="E30" s="361"/>
      <c r="F30" s="361"/>
      <c r="G30" s="360"/>
      <c r="H30" s="360"/>
    </row>
    <row r="31" spans="3:8" x14ac:dyDescent="0.25">
      <c r="C31" s="362"/>
      <c r="D31" s="362"/>
      <c r="E31" s="361"/>
      <c r="F31" s="361"/>
      <c r="G31" s="360"/>
      <c r="H31" s="360"/>
    </row>
    <row r="32" spans="3:8" x14ac:dyDescent="0.25">
      <c r="C32" s="362"/>
      <c r="D32" s="362"/>
      <c r="E32" s="361"/>
      <c r="F32" s="361"/>
      <c r="G32" s="360"/>
      <c r="H32" s="360"/>
    </row>
    <row r="33" spans="3:8" x14ac:dyDescent="0.25">
      <c r="C33" s="362"/>
      <c r="D33" s="362"/>
      <c r="E33" s="361"/>
      <c r="F33" s="361"/>
      <c r="G33" s="360"/>
      <c r="H33" s="360"/>
    </row>
    <row r="35" spans="3:8" x14ac:dyDescent="0.25">
      <c r="C35" s="306" t="s">
        <v>270</v>
      </c>
      <c r="D35" s="210">
        <f>SUM(E11:E33)</f>
        <v>0</v>
      </c>
    </row>
    <row r="37" spans="3:8" x14ac:dyDescent="0.25">
      <c r="C37" s="181" t="s">
        <v>329</v>
      </c>
    </row>
    <row r="38" spans="3:8" ht="15.75" x14ac:dyDescent="0.25">
      <c r="C38" s="205" t="s">
        <v>43</v>
      </c>
      <c r="D38" s="253"/>
      <c r="E38" s="253"/>
      <c r="F38" s="254"/>
      <c r="G38" s="253"/>
      <c r="H38" s="253"/>
    </row>
    <row r="39" spans="3:8" ht="69.75" customHeight="1" x14ac:dyDescent="0.25">
      <c r="C39" s="400"/>
      <c r="D39" s="401"/>
      <c r="E39" s="401"/>
      <c r="F39" s="401"/>
      <c r="G39" s="401"/>
      <c r="H39" s="402"/>
    </row>
  </sheetData>
  <mergeCells count="4">
    <mergeCell ref="C39:H39"/>
    <mergeCell ref="C1:H1"/>
    <mergeCell ref="C2:H2"/>
    <mergeCell ref="C8:H8"/>
  </mergeCells>
  <printOptions horizontalCentered="1"/>
  <pageMargins left="0.25" right="0.25" top="0.75" bottom="0.75" header="0.3" footer="0.3"/>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showRowColHeaders="0" zoomScale="120" zoomScaleNormal="120" workbookViewId="0">
      <selection activeCell="B15" sqref="B15:D15"/>
    </sheetView>
  </sheetViews>
  <sheetFormatPr defaultRowHeight="15" x14ac:dyDescent="0.25"/>
  <cols>
    <col min="1" max="1" width="4.7109375" customWidth="1"/>
    <col min="2" max="2" width="71" customWidth="1"/>
    <col min="3" max="3" width="30.5703125" customWidth="1"/>
    <col min="4" max="4" width="38.140625" style="113" customWidth="1"/>
    <col min="5" max="5" width="34" customWidth="1"/>
  </cols>
  <sheetData>
    <row r="1" spans="1:13" s="113" customFormat="1" ht="18.75" x14ac:dyDescent="0.3">
      <c r="B1" s="403">
        <f>'General Info'!H17</f>
        <v>0</v>
      </c>
      <c r="C1" s="403"/>
      <c r="D1" s="403"/>
      <c r="E1" s="403"/>
    </row>
    <row r="2" spans="1:13" s="113" customFormat="1" ht="18.75" x14ac:dyDescent="0.3">
      <c r="B2" s="403">
        <f>'General Info'!H18</f>
        <v>0</v>
      </c>
      <c r="C2" s="403"/>
      <c r="D2" s="403"/>
      <c r="E2" s="403"/>
    </row>
    <row r="3" spans="1:13" s="113" customFormat="1" ht="24" customHeight="1" x14ac:dyDescent="0.25"/>
    <row r="4" spans="1:13" ht="18.75" x14ac:dyDescent="0.3">
      <c r="B4" s="112" t="s">
        <v>172</v>
      </c>
      <c r="C4" s="116"/>
      <c r="D4" s="116"/>
      <c r="E4" s="11"/>
    </row>
    <row r="5" spans="1:13" ht="15.75" customHeight="1" x14ac:dyDescent="0.25">
      <c r="A5" s="9"/>
      <c r="C5" s="200"/>
      <c r="D5" s="200"/>
      <c r="E5" s="276"/>
      <c r="F5" s="126"/>
      <c r="G5" s="126"/>
      <c r="H5" s="126"/>
      <c r="I5" s="126"/>
      <c r="J5" s="126"/>
      <c r="K5" s="126"/>
      <c r="L5" s="126"/>
      <c r="M5" s="126"/>
    </row>
    <row r="6" spans="1:13" s="208" customFormat="1" ht="15.75" customHeight="1" x14ac:dyDescent="0.25">
      <c r="A6" s="9"/>
      <c r="B6" s="390" t="s">
        <v>202</v>
      </c>
      <c r="C6" s="391"/>
      <c r="D6" s="239"/>
      <c r="E6" s="40"/>
      <c r="F6" s="126"/>
      <c r="G6" s="126"/>
      <c r="H6" s="126"/>
      <c r="I6" s="126"/>
      <c r="J6" s="126"/>
      <c r="K6" s="126"/>
      <c r="L6" s="126"/>
      <c r="M6" s="126"/>
    </row>
    <row r="7" spans="1:13" ht="27" customHeight="1" x14ac:dyDescent="0.25">
      <c r="A7" s="6"/>
      <c r="B7" s="277" t="s">
        <v>179</v>
      </c>
      <c r="C7" s="249"/>
      <c r="D7" s="249"/>
      <c r="E7" s="257"/>
      <c r="F7" s="126"/>
      <c r="G7" s="126"/>
      <c r="H7" s="126"/>
      <c r="I7" s="126"/>
      <c r="J7" s="126"/>
      <c r="K7" s="126"/>
      <c r="L7" s="126"/>
      <c r="M7" s="126"/>
    </row>
    <row r="8" spans="1:13" ht="30.75" customHeight="1" x14ac:dyDescent="0.25">
      <c r="A8" s="6"/>
      <c r="B8" s="277" t="s">
        <v>180</v>
      </c>
      <c r="C8" s="249"/>
      <c r="D8" s="249"/>
      <c r="E8" s="257"/>
      <c r="F8" s="126"/>
      <c r="G8" s="126"/>
      <c r="H8" s="126"/>
      <c r="I8" s="126"/>
      <c r="J8" s="126"/>
      <c r="K8" s="126"/>
      <c r="L8" s="126"/>
      <c r="M8" s="126"/>
    </row>
    <row r="9" spans="1:13" ht="30" customHeight="1" x14ac:dyDescent="0.25">
      <c r="A9" s="6"/>
      <c r="B9" s="277" t="s">
        <v>181</v>
      </c>
      <c r="C9" s="249"/>
      <c r="D9" s="249"/>
      <c r="E9" s="257"/>
      <c r="F9" s="126"/>
      <c r="G9" s="126"/>
      <c r="H9" s="126"/>
      <c r="I9" s="126"/>
      <c r="J9" s="126"/>
      <c r="K9" s="126"/>
      <c r="L9" s="126"/>
      <c r="M9" s="126"/>
    </row>
    <row r="10" spans="1:13" ht="27.75" customHeight="1" x14ac:dyDescent="0.25">
      <c r="A10" s="6"/>
      <c r="B10" s="277" t="s">
        <v>188</v>
      </c>
      <c r="C10" s="250" t="s">
        <v>15</v>
      </c>
      <c r="D10" s="250"/>
      <c r="E10" s="257"/>
      <c r="F10" s="126"/>
      <c r="G10" s="126"/>
      <c r="H10" s="126"/>
      <c r="I10" s="126"/>
      <c r="J10" s="126"/>
      <c r="K10" s="126"/>
      <c r="L10" s="126"/>
      <c r="M10" s="126"/>
    </row>
    <row r="11" spans="1:13" ht="21" customHeight="1" x14ac:dyDescent="0.25">
      <c r="A11" s="6"/>
      <c r="B11" s="278" t="s">
        <v>178</v>
      </c>
      <c r="C11" s="396"/>
      <c r="D11" s="396"/>
      <c r="E11" s="397"/>
      <c r="F11" s="126"/>
      <c r="G11" s="126"/>
      <c r="H11" s="126"/>
      <c r="I11" s="126"/>
      <c r="J11" s="126"/>
      <c r="K11" s="126"/>
      <c r="L11" s="126"/>
      <c r="M11" s="126"/>
    </row>
    <row r="12" spans="1:13" ht="30" customHeight="1" x14ac:dyDescent="0.25">
      <c r="A12" s="6"/>
      <c r="B12" s="171"/>
      <c r="C12" s="171"/>
      <c r="D12" s="171"/>
      <c r="E12" s="176"/>
      <c r="F12" s="126"/>
      <c r="G12" s="126"/>
      <c r="H12" s="126"/>
      <c r="I12" s="126"/>
      <c r="J12" s="126"/>
      <c r="K12" s="126"/>
      <c r="L12" s="126"/>
      <c r="M12" s="126"/>
    </row>
    <row r="13" spans="1:13" ht="15.75" customHeight="1" x14ac:dyDescent="0.25">
      <c r="A13" s="9"/>
      <c r="B13" s="242" t="s">
        <v>203</v>
      </c>
      <c r="C13" s="243"/>
      <c r="D13" s="243"/>
      <c r="E13" s="177"/>
      <c r="F13" s="126"/>
      <c r="G13" s="126"/>
      <c r="H13" s="126"/>
      <c r="I13" s="126"/>
      <c r="J13" s="126"/>
      <c r="K13" s="126"/>
      <c r="L13" s="126"/>
      <c r="M13" s="126"/>
    </row>
    <row r="14" spans="1:13" ht="23.25" customHeight="1" x14ac:dyDescent="0.25">
      <c r="A14" s="6"/>
      <c r="B14" s="277" t="s">
        <v>368</v>
      </c>
      <c r="C14" s="179"/>
      <c r="D14" s="179"/>
      <c r="E14" s="297"/>
      <c r="F14" s="126"/>
      <c r="G14" s="126"/>
      <c r="H14" s="126"/>
      <c r="I14" s="126"/>
      <c r="J14" s="126"/>
      <c r="K14" s="126"/>
      <c r="L14" s="126"/>
      <c r="M14" s="126"/>
    </row>
    <row r="15" spans="1:13" ht="44.25" customHeight="1" x14ac:dyDescent="0.25">
      <c r="A15" s="6"/>
      <c r="B15" s="392" t="s">
        <v>360</v>
      </c>
      <c r="C15" s="393"/>
      <c r="D15" s="393"/>
      <c r="E15" s="297"/>
      <c r="F15" s="126"/>
      <c r="G15" s="126"/>
      <c r="H15" s="126"/>
      <c r="I15" s="126"/>
      <c r="J15" s="126"/>
      <c r="K15" s="126"/>
      <c r="L15" s="126"/>
      <c r="M15" s="126"/>
    </row>
    <row r="16" spans="1:13" s="113" customFormat="1" ht="24" customHeight="1" x14ac:dyDescent="0.25">
      <c r="A16" s="6"/>
      <c r="B16" s="392" t="s">
        <v>341</v>
      </c>
      <c r="C16" s="393"/>
      <c r="D16" s="393"/>
      <c r="E16" s="394"/>
      <c r="F16" s="126"/>
      <c r="G16" s="126"/>
      <c r="H16" s="126"/>
      <c r="I16" s="126"/>
      <c r="J16" s="126"/>
      <c r="K16" s="126"/>
      <c r="L16" s="126"/>
      <c r="M16" s="126"/>
    </row>
    <row r="17" spans="1:13" ht="31.5" customHeight="1" x14ac:dyDescent="0.25">
      <c r="A17" s="6"/>
      <c r="B17" s="395"/>
      <c r="C17" s="396"/>
      <c r="D17" s="396"/>
      <c r="E17" s="397"/>
      <c r="F17" s="126"/>
      <c r="G17" s="126"/>
      <c r="H17" s="126"/>
      <c r="I17" s="126"/>
      <c r="J17" s="126"/>
      <c r="K17" s="126"/>
      <c r="L17" s="126"/>
      <c r="M17" s="126"/>
    </row>
    <row r="18" spans="1:13" ht="33" customHeight="1" x14ac:dyDescent="0.25">
      <c r="A18" s="6"/>
      <c r="B18" s="162"/>
      <c r="C18" s="162"/>
      <c r="D18" s="162"/>
      <c r="E18" s="171"/>
      <c r="F18" s="126"/>
      <c r="G18" s="126"/>
      <c r="H18" s="126"/>
      <c r="I18" s="126"/>
      <c r="J18" s="126"/>
      <c r="K18" s="126"/>
      <c r="L18" s="126"/>
      <c r="M18" s="126"/>
    </row>
    <row r="19" spans="1:13" ht="15.75" customHeight="1" x14ac:dyDescent="0.25">
      <c r="A19" s="9"/>
      <c r="B19" s="242" t="s">
        <v>204</v>
      </c>
      <c r="C19" s="243"/>
      <c r="D19" s="243"/>
      <c r="E19" s="177"/>
      <c r="F19" s="126"/>
      <c r="G19" s="126"/>
      <c r="H19" s="126"/>
      <c r="I19" s="126"/>
      <c r="J19" s="126"/>
      <c r="K19" s="126"/>
      <c r="L19" s="126"/>
      <c r="M19" s="126"/>
    </row>
    <row r="20" spans="1:13" ht="51.75" customHeight="1" x14ac:dyDescent="0.25">
      <c r="A20" s="6"/>
      <c r="B20" s="279" t="s">
        <v>334</v>
      </c>
      <c r="C20" s="293" t="s">
        <v>15</v>
      </c>
      <c r="D20" s="169"/>
      <c r="E20" s="178"/>
      <c r="F20" s="126"/>
      <c r="G20" s="126"/>
      <c r="H20" s="126"/>
      <c r="I20" s="126"/>
      <c r="J20" s="126"/>
      <c r="K20" s="126"/>
      <c r="L20" s="126"/>
      <c r="M20" s="126"/>
    </row>
    <row r="21" spans="1:13" ht="30.75" customHeight="1" x14ac:dyDescent="0.25">
      <c r="A21" s="6"/>
      <c r="B21" s="407"/>
      <c r="C21" s="408"/>
      <c r="D21" s="408"/>
      <c r="E21" s="409"/>
      <c r="F21" s="126"/>
      <c r="G21" s="126"/>
      <c r="H21" s="126"/>
      <c r="I21" s="126"/>
      <c r="J21" s="126"/>
      <c r="K21" s="126"/>
      <c r="L21" s="126"/>
      <c r="M21" s="126"/>
    </row>
    <row r="22" spans="1:13" x14ac:dyDescent="0.25">
      <c r="A22" s="113"/>
      <c r="B22" s="126"/>
      <c r="C22" s="126"/>
      <c r="D22" s="126"/>
      <c r="E22" s="126"/>
      <c r="F22" s="126"/>
      <c r="G22" s="126"/>
      <c r="H22" s="126"/>
      <c r="I22" s="126"/>
      <c r="J22" s="126"/>
      <c r="K22" s="126"/>
      <c r="L22" s="126"/>
      <c r="M22" s="126"/>
    </row>
    <row r="23" spans="1:13" ht="23.25" customHeight="1" x14ac:dyDescent="0.25">
      <c r="A23" s="113"/>
      <c r="B23" s="126"/>
      <c r="C23" s="126"/>
      <c r="D23" s="126"/>
      <c r="E23" s="126"/>
      <c r="F23" s="126"/>
      <c r="G23" s="126"/>
      <c r="H23" s="126"/>
      <c r="I23" s="126"/>
      <c r="J23" s="126"/>
      <c r="K23" s="126"/>
      <c r="L23" s="126"/>
      <c r="M23" s="126"/>
    </row>
    <row r="24" spans="1:13" s="113" customFormat="1" ht="15.75" customHeight="1" x14ac:dyDescent="0.25">
      <c r="A24" s="9"/>
      <c r="B24" s="242" t="s">
        <v>215</v>
      </c>
      <c r="C24" s="243"/>
      <c r="D24" s="243"/>
      <c r="E24" s="177"/>
      <c r="F24" s="126"/>
      <c r="G24" s="126"/>
      <c r="H24" s="126"/>
      <c r="I24" s="126"/>
      <c r="J24" s="126"/>
      <c r="K24" s="126"/>
      <c r="L24" s="126"/>
      <c r="M24" s="126"/>
    </row>
    <row r="25" spans="1:13" s="113" customFormat="1" ht="79.5" customHeight="1" x14ac:dyDescent="0.25">
      <c r="A25" s="6"/>
      <c r="B25" s="404"/>
      <c r="C25" s="405"/>
      <c r="D25" s="405"/>
      <c r="E25" s="406"/>
      <c r="F25" s="126"/>
      <c r="G25" s="126"/>
      <c r="H25" s="126"/>
      <c r="I25" s="126"/>
      <c r="J25" s="126"/>
      <c r="K25" s="126"/>
      <c r="L25" s="126"/>
      <c r="M25" s="126"/>
    </row>
    <row r="26" spans="1:13" x14ac:dyDescent="0.25">
      <c r="B26" s="126"/>
      <c r="C26" s="126"/>
      <c r="D26" s="126"/>
      <c r="E26" s="126"/>
      <c r="F26" s="126"/>
      <c r="G26" s="126"/>
      <c r="H26" s="126"/>
      <c r="I26" s="126"/>
      <c r="J26" s="126"/>
      <c r="K26" s="126"/>
      <c r="L26" s="126"/>
      <c r="M26" s="126"/>
    </row>
    <row r="27" spans="1:13" x14ac:dyDescent="0.25">
      <c r="B27" s="126"/>
      <c r="C27" s="126"/>
      <c r="D27" s="126"/>
      <c r="E27" s="126"/>
      <c r="F27" s="126"/>
      <c r="G27" s="126"/>
      <c r="H27" s="126"/>
      <c r="I27" s="126"/>
      <c r="J27" s="126"/>
      <c r="K27" s="126"/>
      <c r="L27" s="126"/>
      <c r="M27" s="126"/>
    </row>
    <row r="28" spans="1:13" x14ac:dyDescent="0.25">
      <c r="B28" s="126"/>
      <c r="C28" s="126"/>
      <c r="D28" s="126"/>
      <c r="E28" s="126"/>
      <c r="F28" s="126"/>
      <c r="G28" s="126"/>
      <c r="H28" s="126"/>
      <c r="I28" s="126"/>
      <c r="J28" s="126"/>
      <c r="K28" s="126"/>
      <c r="L28" s="126"/>
      <c r="M28" s="126"/>
    </row>
  </sheetData>
  <mergeCells count="9">
    <mergeCell ref="B25:E25"/>
    <mergeCell ref="B1:E1"/>
    <mergeCell ref="B2:E2"/>
    <mergeCell ref="B21:E21"/>
    <mergeCell ref="B6:C6"/>
    <mergeCell ref="C11:E11"/>
    <mergeCell ref="B17:E17"/>
    <mergeCell ref="B16:E16"/>
    <mergeCell ref="B15:D15"/>
  </mergeCells>
  <dataValidations count="2">
    <dataValidation type="list" allowBlank="1" showErrorMessage="1" sqref="C10:D10">
      <formula1>Sludge</formula1>
    </dataValidation>
    <dataValidation type="list" allowBlank="1" showErrorMessage="1" sqref="C20">
      <formula1>YesNo3</formula1>
    </dataValidation>
  </dataValidations>
  <printOptions horizontalCentered="1"/>
  <pageMargins left="0.25" right="0.25" top="0.75" bottom="0.75" header="0.3" footer="0.3"/>
  <pageSetup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35"/>
  <sheetViews>
    <sheetView showGridLines="0" showRowColHeaders="0" zoomScale="120" zoomScaleNormal="120" workbookViewId="0">
      <selection activeCell="E21" sqref="E21"/>
    </sheetView>
  </sheetViews>
  <sheetFormatPr defaultRowHeight="15" x14ac:dyDescent="0.25"/>
  <cols>
    <col min="1" max="1" width="4.7109375" style="181" customWidth="1"/>
    <col min="2" max="2" width="22.5703125" style="181" customWidth="1"/>
    <col min="3" max="11" width="12.7109375" style="187" customWidth="1"/>
    <col min="12" max="16384" width="9.140625" style="181"/>
  </cols>
  <sheetData>
    <row r="1" spans="2:11" ht="18.75" x14ac:dyDescent="0.3">
      <c r="B1" s="403">
        <f>'General Info'!H17</f>
        <v>0</v>
      </c>
      <c r="C1" s="403"/>
      <c r="D1" s="403"/>
      <c r="E1" s="403"/>
      <c r="F1" s="403"/>
      <c r="G1" s="403"/>
      <c r="H1" s="403"/>
      <c r="I1" s="403"/>
      <c r="J1" s="403"/>
      <c r="K1" s="403"/>
    </row>
    <row r="2" spans="2:11" ht="18.75" x14ac:dyDescent="0.3">
      <c r="B2" s="403">
        <f>'General Info'!H18</f>
        <v>0</v>
      </c>
      <c r="C2" s="403"/>
      <c r="D2" s="403"/>
      <c r="E2" s="403"/>
      <c r="F2" s="403"/>
      <c r="G2" s="403"/>
      <c r="H2" s="403"/>
      <c r="I2" s="403"/>
      <c r="J2" s="403"/>
      <c r="K2" s="403"/>
    </row>
    <row r="4" spans="2:11" s="116" customFormat="1" ht="36.75" customHeight="1" x14ac:dyDescent="0.3">
      <c r="B4" s="135" t="s">
        <v>230</v>
      </c>
      <c r="C4" s="115"/>
      <c r="D4" s="115"/>
      <c r="E4" s="115"/>
      <c r="F4" s="115"/>
      <c r="G4" s="115"/>
      <c r="H4" s="115"/>
      <c r="I4" s="115"/>
      <c r="J4" s="115"/>
      <c r="K4" s="115"/>
    </row>
    <row r="5" spans="2:11" ht="61.5" customHeight="1" x14ac:dyDescent="0.25">
      <c r="B5" s="413" t="s">
        <v>271</v>
      </c>
      <c r="C5" s="413"/>
      <c r="D5" s="413"/>
      <c r="E5" s="413"/>
      <c r="F5" s="413"/>
      <c r="G5" s="413"/>
      <c r="H5" s="413"/>
      <c r="I5" s="413"/>
      <c r="J5" s="413"/>
      <c r="K5" s="413"/>
    </row>
    <row r="6" spans="2:11" ht="43.5" customHeight="1" x14ac:dyDescent="0.25">
      <c r="B6" s="413" t="s">
        <v>231</v>
      </c>
      <c r="C6" s="413"/>
      <c r="D6" s="413"/>
      <c r="E6" s="413"/>
      <c r="F6" s="413"/>
      <c r="G6" s="413"/>
      <c r="H6" s="413"/>
      <c r="I6" s="413"/>
      <c r="J6" s="413"/>
      <c r="K6" s="413"/>
    </row>
    <row r="7" spans="2:11" ht="61.5" customHeight="1" x14ac:dyDescent="0.25">
      <c r="B7" s="413" t="s">
        <v>362</v>
      </c>
      <c r="C7" s="413"/>
      <c r="D7" s="413"/>
      <c r="E7" s="413"/>
      <c r="F7" s="413"/>
      <c r="G7" s="413"/>
      <c r="H7" s="413"/>
      <c r="I7" s="413"/>
      <c r="J7" s="413"/>
      <c r="K7" s="413"/>
    </row>
    <row r="8" spans="2:11" ht="72.75" customHeight="1" x14ac:dyDescent="0.25">
      <c r="B8" s="413" t="s">
        <v>352</v>
      </c>
      <c r="C8" s="413"/>
      <c r="D8" s="413"/>
      <c r="E8" s="413"/>
      <c r="F8" s="413"/>
      <c r="G8" s="413"/>
      <c r="H8" s="413"/>
      <c r="I8" s="413"/>
      <c r="J8" s="413"/>
      <c r="K8" s="413"/>
    </row>
    <row r="9" spans="2:11" ht="30.75" customHeight="1" x14ac:dyDescent="0.25">
      <c r="B9" s="181" t="s">
        <v>369</v>
      </c>
      <c r="C9" s="182"/>
      <c r="D9" s="182"/>
      <c r="E9" s="182"/>
      <c r="F9" s="182"/>
      <c r="G9" s="318"/>
      <c r="H9" s="182"/>
      <c r="I9" s="182"/>
      <c r="J9" s="182"/>
      <c r="K9" s="182"/>
    </row>
    <row r="10" spans="2:11" ht="42" customHeight="1" x14ac:dyDescent="0.25">
      <c r="B10" s="413" t="s">
        <v>244</v>
      </c>
      <c r="C10" s="413"/>
      <c r="D10" s="413"/>
      <c r="E10" s="413"/>
      <c r="F10" s="413"/>
      <c r="G10" s="413"/>
      <c r="H10" s="413"/>
      <c r="I10" s="413"/>
      <c r="J10" s="413"/>
      <c r="K10" s="413"/>
    </row>
    <row r="11" spans="2:11" ht="27" customHeight="1" x14ac:dyDescent="0.25">
      <c r="B11" s="181" t="s">
        <v>241</v>
      </c>
      <c r="C11" s="182"/>
      <c r="D11" s="182"/>
      <c r="E11" s="182"/>
      <c r="F11" s="182"/>
      <c r="G11" s="318"/>
      <c r="H11" s="182"/>
      <c r="I11" s="182"/>
      <c r="J11" s="182"/>
      <c r="K11" s="182"/>
    </row>
    <row r="12" spans="2:11" ht="49.5" customHeight="1" x14ac:dyDescent="0.3">
      <c r="B12" s="403" t="s">
        <v>223</v>
      </c>
      <c r="C12" s="403"/>
      <c r="D12" s="403"/>
      <c r="E12" s="403"/>
      <c r="F12" s="403"/>
      <c r="G12" s="403"/>
      <c r="H12" s="403"/>
      <c r="I12" s="403"/>
      <c r="J12" s="403"/>
      <c r="K12" s="403"/>
    </row>
    <row r="13" spans="2:11" ht="6" customHeight="1" x14ac:dyDescent="0.25">
      <c r="B13" s="183"/>
      <c r="C13" s="184"/>
      <c r="D13" s="184"/>
      <c r="E13" s="184"/>
      <c r="F13" s="184"/>
      <c r="G13" s="184"/>
      <c r="H13" s="184"/>
      <c r="I13" s="184"/>
      <c r="J13" s="184"/>
      <c r="K13" s="184"/>
    </row>
    <row r="14" spans="2:11" ht="43.5" x14ac:dyDescent="0.25">
      <c r="B14" s="185" t="s">
        <v>22</v>
      </c>
      <c r="C14" s="185" t="s">
        <v>23</v>
      </c>
      <c r="D14" s="185" t="s">
        <v>24</v>
      </c>
      <c r="E14" s="185" t="s">
        <v>25</v>
      </c>
      <c r="F14" s="185" t="s">
        <v>26</v>
      </c>
      <c r="G14" s="185" t="s">
        <v>361</v>
      </c>
      <c r="H14" s="186" t="s">
        <v>27</v>
      </c>
      <c r="I14" s="186" t="s">
        <v>28</v>
      </c>
      <c r="J14" s="186" t="s">
        <v>29</v>
      </c>
      <c r="K14" s="186" t="s">
        <v>30</v>
      </c>
    </row>
    <row r="15" spans="2:11" ht="20.100000000000001" customHeight="1" x14ac:dyDescent="0.25">
      <c r="B15" s="188"/>
      <c r="C15" s="189"/>
      <c r="D15" s="189"/>
      <c r="E15" s="189"/>
      <c r="F15" s="189"/>
      <c r="G15" s="189"/>
      <c r="H15" s="189"/>
      <c r="I15" s="189"/>
      <c r="J15" s="189"/>
      <c r="K15" s="189"/>
    </row>
    <row r="16" spans="2:11" ht="20.100000000000001" customHeight="1" x14ac:dyDescent="0.25">
      <c r="B16" s="188" t="s">
        <v>19</v>
      </c>
      <c r="C16" s="251"/>
      <c r="D16" s="251"/>
      <c r="E16" s="251"/>
      <c r="F16" s="251"/>
      <c r="G16" s="251"/>
      <c r="H16" s="251"/>
      <c r="I16" s="328" t="e">
        <f t="shared" ref="I16:I29" si="0">AVERAGE(C16:H16)</f>
        <v>#DIV/0!</v>
      </c>
      <c r="J16" s="211">
        <v>45</v>
      </c>
      <c r="K16" s="251"/>
    </row>
    <row r="17" spans="2:11" ht="20.100000000000001" customHeight="1" x14ac:dyDescent="0.25">
      <c r="B17" s="188" t="s">
        <v>20</v>
      </c>
      <c r="C17" s="251"/>
      <c r="D17" s="251"/>
      <c r="E17" s="251"/>
      <c r="F17" s="251"/>
      <c r="G17" s="251"/>
      <c r="H17" s="251"/>
      <c r="I17" s="328" t="e">
        <f t="shared" si="0"/>
        <v>#DIV/0!</v>
      </c>
      <c r="J17" s="211">
        <v>67</v>
      </c>
      <c r="K17" s="251"/>
    </row>
    <row r="18" spans="2:11" ht="20.100000000000001" customHeight="1" x14ac:dyDescent="0.25">
      <c r="B18" s="188" t="s">
        <v>31</v>
      </c>
      <c r="C18" s="251"/>
      <c r="D18" s="251"/>
      <c r="E18" s="251"/>
      <c r="F18" s="251"/>
      <c r="G18" s="251"/>
      <c r="H18" s="251"/>
      <c r="I18" s="328" t="e">
        <f t="shared" si="0"/>
        <v>#DIV/0!</v>
      </c>
      <c r="J18" s="211">
        <v>82</v>
      </c>
      <c r="K18" s="251"/>
    </row>
    <row r="19" spans="2:11" ht="20.100000000000001" customHeight="1" x14ac:dyDescent="0.25">
      <c r="B19" s="188" t="s">
        <v>32</v>
      </c>
      <c r="C19" s="251"/>
      <c r="D19" s="251"/>
      <c r="E19" s="251"/>
      <c r="F19" s="251"/>
      <c r="G19" s="251"/>
      <c r="H19" s="251"/>
      <c r="I19" s="328" t="e">
        <f t="shared" si="0"/>
        <v>#DIV/0!</v>
      </c>
      <c r="J19" s="211">
        <v>82</v>
      </c>
      <c r="K19" s="251"/>
    </row>
    <row r="20" spans="2:11" ht="20.100000000000001" customHeight="1" x14ac:dyDescent="0.25">
      <c r="B20" s="188" t="s">
        <v>33</v>
      </c>
      <c r="C20" s="251"/>
      <c r="D20" s="251"/>
      <c r="E20" s="251"/>
      <c r="F20" s="251"/>
      <c r="G20" s="251"/>
      <c r="H20" s="251"/>
      <c r="I20" s="328" t="e">
        <f t="shared" si="0"/>
        <v>#DIV/0!</v>
      </c>
      <c r="J20" s="211">
        <v>86</v>
      </c>
      <c r="K20" s="251"/>
    </row>
    <row r="21" spans="2:11" ht="20.100000000000001" customHeight="1" x14ac:dyDescent="0.25">
      <c r="B21" s="188" t="s">
        <v>34</v>
      </c>
      <c r="C21" s="251"/>
      <c r="D21" s="251"/>
      <c r="E21" s="251"/>
      <c r="F21" s="251"/>
      <c r="G21" s="251"/>
      <c r="H21" s="251"/>
      <c r="I21" s="328" t="e">
        <f t="shared" si="0"/>
        <v>#DIV/0!</v>
      </c>
      <c r="J21" s="211">
        <v>69</v>
      </c>
      <c r="K21" s="251"/>
    </row>
    <row r="22" spans="2:11" ht="20.100000000000001" customHeight="1" x14ac:dyDescent="0.25">
      <c r="B22" s="188" t="s">
        <v>35</v>
      </c>
      <c r="C22" s="251"/>
      <c r="D22" s="251"/>
      <c r="E22" s="251"/>
      <c r="F22" s="251"/>
      <c r="G22" s="251"/>
      <c r="H22" s="251"/>
      <c r="I22" s="328" t="e">
        <f t="shared" si="0"/>
        <v>#DIV/0!</v>
      </c>
      <c r="J22" s="211" t="s">
        <v>44</v>
      </c>
      <c r="K22" s="251"/>
    </row>
    <row r="23" spans="2:11" ht="20.100000000000001" customHeight="1" x14ac:dyDescent="0.25">
      <c r="B23" s="188" t="s">
        <v>36</v>
      </c>
      <c r="C23" s="251"/>
      <c r="D23" s="251"/>
      <c r="E23" s="251"/>
      <c r="F23" s="251"/>
      <c r="G23" s="251"/>
      <c r="H23" s="251"/>
      <c r="I23" s="328" t="e">
        <f t="shared" si="0"/>
        <v>#DIV/0!</v>
      </c>
      <c r="J23" s="211">
        <v>61</v>
      </c>
      <c r="K23" s="251"/>
    </row>
    <row r="24" spans="2:11" ht="20.100000000000001" customHeight="1" x14ac:dyDescent="0.25">
      <c r="B24" s="188" t="s">
        <v>37</v>
      </c>
      <c r="C24" s="251"/>
      <c r="D24" s="251"/>
      <c r="E24" s="251"/>
      <c r="F24" s="251"/>
      <c r="G24" s="251"/>
      <c r="H24" s="251"/>
      <c r="I24" s="328" t="e">
        <f t="shared" si="0"/>
        <v>#DIV/0!</v>
      </c>
      <c r="J24" s="211">
        <v>60</v>
      </c>
      <c r="K24" s="251"/>
    </row>
    <row r="25" spans="2:11" ht="20.100000000000001" customHeight="1" x14ac:dyDescent="0.25">
      <c r="B25" s="188" t="s">
        <v>38</v>
      </c>
      <c r="C25" s="251"/>
      <c r="D25" s="251"/>
      <c r="E25" s="251"/>
      <c r="F25" s="251"/>
      <c r="G25" s="251"/>
      <c r="H25" s="251"/>
      <c r="I25" s="328" t="e">
        <f t="shared" si="0"/>
        <v>#DIV/0!</v>
      </c>
      <c r="J25" s="211" t="s">
        <v>242</v>
      </c>
      <c r="K25" s="251"/>
    </row>
    <row r="26" spans="2:11" ht="20.100000000000001" customHeight="1" x14ac:dyDescent="0.25">
      <c r="B26" s="188" t="s">
        <v>39</v>
      </c>
      <c r="C26" s="251"/>
      <c r="D26" s="251"/>
      <c r="E26" s="251"/>
      <c r="F26" s="251"/>
      <c r="G26" s="251"/>
      <c r="H26" s="251"/>
      <c r="I26" s="328" t="e">
        <f t="shared" si="0"/>
        <v>#DIV/0!</v>
      </c>
      <c r="J26" s="211">
        <v>42</v>
      </c>
      <c r="K26" s="251"/>
    </row>
    <row r="27" spans="2:11" ht="20.100000000000001" customHeight="1" x14ac:dyDescent="0.25">
      <c r="B27" s="188" t="s">
        <v>40</v>
      </c>
      <c r="C27" s="251"/>
      <c r="D27" s="251"/>
      <c r="E27" s="251"/>
      <c r="F27" s="251"/>
      <c r="G27" s="251"/>
      <c r="H27" s="251"/>
      <c r="I27" s="328" t="e">
        <f t="shared" si="0"/>
        <v>#DIV/0!</v>
      </c>
      <c r="J27" s="211">
        <v>50</v>
      </c>
      <c r="K27" s="251"/>
    </row>
    <row r="28" spans="2:11" ht="20.100000000000001" customHeight="1" x14ac:dyDescent="0.25">
      <c r="B28" s="188" t="s">
        <v>41</v>
      </c>
      <c r="C28" s="251"/>
      <c r="D28" s="251"/>
      <c r="E28" s="251"/>
      <c r="F28" s="251"/>
      <c r="G28" s="251"/>
      <c r="H28" s="251"/>
      <c r="I28" s="328" t="e">
        <f t="shared" si="0"/>
        <v>#DIV/0!</v>
      </c>
      <c r="J28" s="211">
        <v>75</v>
      </c>
      <c r="K28" s="251"/>
    </row>
    <row r="29" spans="2:11" ht="20.100000000000001" customHeight="1" x14ac:dyDescent="0.25">
      <c r="B29" s="188" t="s">
        <v>42</v>
      </c>
      <c r="C29" s="251"/>
      <c r="D29" s="251"/>
      <c r="E29" s="251"/>
      <c r="F29" s="251"/>
      <c r="G29" s="251"/>
      <c r="H29" s="251"/>
      <c r="I29" s="328" t="e">
        <f t="shared" si="0"/>
        <v>#DIV/0!</v>
      </c>
      <c r="J29" s="211">
        <v>79</v>
      </c>
      <c r="K29" s="251"/>
    </row>
    <row r="30" spans="2:11" ht="20.100000000000001" customHeight="1" x14ac:dyDescent="0.25">
      <c r="B30" s="188"/>
      <c r="C30" s="189"/>
      <c r="D30" s="189"/>
      <c r="E30" s="189"/>
      <c r="F30" s="189"/>
      <c r="G30" s="189"/>
      <c r="H30" s="189"/>
      <c r="I30" s="189"/>
      <c r="J30" s="189"/>
      <c r="K30" s="189"/>
    </row>
    <row r="31" spans="2:11" ht="20.100000000000001" customHeight="1" x14ac:dyDescent="0.25">
      <c r="B31" s="188"/>
      <c r="C31" s="189"/>
      <c r="D31" s="189"/>
      <c r="E31" s="189"/>
      <c r="F31" s="189"/>
      <c r="G31" s="189"/>
      <c r="H31" s="189"/>
      <c r="I31" s="189"/>
      <c r="J31" s="189"/>
      <c r="K31" s="189"/>
    </row>
    <row r="32" spans="2:11" ht="20.100000000000001" customHeight="1" x14ac:dyDescent="0.25">
      <c r="B32" s="188"/>
      <c r="C32" s="189"/>
      <c r="D32" s="189"/>
      <c r="E32" s="189"/>
      <c r="F32" s="189"/>
      <c r="G32" s="189"/>
      <c r="H32" s="189"/>
      <c r="I32" s="189"/>
      <c r="J32" s="189"/>
      <c r="K32" s="189"/>
    </row>
    <row r="33" spans="2:17" ht="30" customHeight="1" x14ac:dyDescent="0.25"/>
    <row r="34" spans="2:17" ht="22.5" customHeight="1" x14ac:dyDescent="0.25">
      <c r="B34" s="244" t="s">
        <v>43</v>
      </c>
      <c r="C34" s="255"/>
      <c r="D34" s="255"/>
      <c r="E34" s="255"/>
      <c r="F34" s="255"/>
      <c r="G34" s="255"/>
      <c r="H34" s="255"/>
      <c r="I34" s="255"/>
      <c r="J34" s="255"/>
      <c r="K34" s="255"/>
      <c r="Q34" s="258"/>
    </row>
    <row r="35" spans="2:17" ht="83.25" customHeight="1" x14ac:dyDescent="0.25">
      <c r="B35" s="410"/>
      <c r="C35" s="411"/>
      <c r="D35" s="411"/>
      <c r="E35" s="411"/>
      <c r="F35" s="411"/>
      <c r="G35" s="411"/>
      <c r="H35" s="411"/>
      <c r="I35" s="411"/>
      <c r="J35" s="411"/>
      <c r="K35" s="412"/>
    </row>
  </sheetData>
  <mergeCells count="9">
    <mergeCell ref="B35:K35"/>
    <mergeCell ref="B5:K5"/>
    <mergeCell ref="B8:K8"/>
    <mergeCell ref="B1:K1"/>
    <mergeCell ref="B2:K2"/>
    <mergeCell ref="B6:K6"/>
    <mergeCell ref="B7:K7"/>
    <mergeCell ref="B12:K12"/>
    <mergeCell ref="B10:K10"/>
  </mergeCells>
  <printOptions horizontalCentered="1" verticalCentered="1"/>
  <pageMargins left="0.25" right="0.25" top="0.75" bottom="0.75" header="0.3" footer="0.3"/>
  <pageSetup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37"/>
  <sheetViews>
    <sheetView showGridLines="0" showRowColHeaders="0" zoomScale="120" zoomScaleNormal="120" workbookViewId="0">
      <selection activeCell="B6" sqref="B6:F6"/>
    </sheetView>
  </sheetViews>
  <sheetFormatPr defaultRowHeight="15.75" x14ac:dyDescent="0.25"/>
  <cols>
    <col min="1" max="1" width="4.7109375" style="114" customWidth="1"/>
    <col min="2" max="2" width="47.140625" style="114" customWidth="1"/>
    <col min="3" max="4" width="26.7109375" style="114" customWidth="1"/>
    <col min="5" max="5" width="35.28515625" style="114" customWidth="1"/>
    <col min="6" max="6" width="26.7109375" style="114" customWidth="1"/>
    <col min="7" max="16384" width="9.140625" style="114"/>
  </cols>
  <sheetData>
    <row r="1" spans="2:13" ht="18.75" x14ac:dyDescent="0.3">
      <c r="B1" s="403">
        <f>'General Info'!H17</f>
        <v>0</v>
      </c>
      <c r="C1" s="403"/>
      <c r="D1" s="403"/>
      <c r="E1" s="403"/>
      <c r="F1" s="403"/>
    </row>
    <row r="2" spans="2:13" ht="18.75" x14ac:dyDescent="0.3">
      <c r="B2" s="403">
        <f>'General Info'!H18</f>
        <v>0</v>
      </c>
      <c r="C2" s="403"/>
      <c r="D2" s="403"/>
      <c r="E2" s="403"/>
      <c r="F2" s="403"/>
    </row>
    <row r="4" spans="2:13" s="116" customFormat="1" ht="39.75" customHeight="1" x14ac:dyDescent="0.3">
      <c r="B4" s="135" t="s">
        <v>45</v>
      </c>
      <c r="C4" s="10"/>
      <c r="D4" s="10"/>
      <c r="E4" s="10"/>
      <c r="F4" s="115"/>
      <c r="G4" s="115"/>
      <c r="H4" s="115"/>
      <c r="I4" s="115"/>
      <c r="J4" s="115"/>
      <c r="K4" s="115"/>
      <c r="L4" s="115"/>
      <c r="M4" s="115"/>
    </row>
    <row r="5" spans="2:13" ht="56.25" customHeight="1" x14ac:dyDescent="0.25">
      <c r="B5" s="417" t="s">
        <v>363</v>
      </c>
      <c r="C5" s="417"/>
      <c r="D5" s="417"/>
      <c r="E5" s="417"/>
      <c r="F5" s="417"/>
    </row>
    <row r="6" spans="2:13" ht="69.75" customHeight="1" x14ac:dyDescent="0.25">
      <c r="B6" s="419" t="s">
        <v>245</v>
      </c>
      <c r="C6" s="419"/>
      <c r="D6" s="419"/>
      <c r="E6" s="419"/>
      <c r="F6" s="419"/>
    </row>
    <row r="7" spans="2:13" ht="24.75" customHeight="1" x14ac:dyDescent="0.25"/>
    <row r="8" spans="2:13" ht="22.5" customHeight="1" x14ac:dyDescent="0.25">
      <c r="B8" s="418" t="s">
        <v>48</v>
      </c>
      <c r="C8" s="418"/>
      <c r="D8" s="418"/>
      <c r="E8" s="418"/>
      <c r="F8" s="418"/>
    </row>
    <row r="10" spans="2:13" ht="54" customHeight="1" x14ac:dyDescent="0.25">
      <c r="B10" s="212" t="s">
        <v>22</v>
      </c>
      <c r="C10" s="213" t="s">
        <v>222</v>
      </c>
      <c r="D10" s="213" t="s">
        <v>272</v>
      </c>
      <c r="E10" s="213" t="s">
        <v>220</v>
      </c>
      <c r="F10" s="213" t="s">
        <v>216</v>
      </c>
    </row>
    <row r="11" spans="2:13" ht="20.100000000000001" customHeight="1" x14ac:dyDescent="0.25">
      <c r="B11" s="214"/>
      <c r="C11" s="215"/>
      <c r="D11" s="215"/>
      <c r="E11" s="215"/>
      <c r="F11" s="215"/>
    </row>
    <row r="12" spans="2:13" ht="20.100000000000001" customHeight="1" x14ac:dyDescent="0.25">
      <c r="B12" s="214" t="s">
        <v>19</v>
      </c>
      <c r="C12" s="252"/>
      <c r="D12" s="252"/>
      <c r="E12" s="252" t="s">
        <v>15</v>
      </c>
      <c r="F12" s="252"/>
    </row>
    <row r="13" spans="2:13" ht="20.100000000000001" customHeight="1" x14ac:dyDescent="0.25">
      <c r="B13" s="214" t="s">
        <v>20</v>
      </c>
      <c r="C13" s="252"/>
      <c r="D13" s="252"/>
      <c r="E13" s="252" t="s">
        <v>15</v>
      </c>
      <c r="F13" s="252"/>
    </row>
    <row r="14" spans="2:13" ht="20.100000000000001" customHeight="1" x14ac:dyDescent="0.25">
      <c r="B14" s="214" t="s">
        <v>31</v>
      </c>
      <c r="C14" s="252"/>
      <c r="D14" s="252"/>
      <c r="E14" s="252" t="s">
        <v>15</v>
      </c>
      <c r="F14" s="252"/>
    </row>
    <row r="15" spans="2:13" ht="20.100000000000001" customHeight="1" x14ac:dyDescent="0.25">
      <c r="B15" s="214" t="s">
        <v>32</v>
      </c>
      <c r="C15" s="252"/>
      <c r="D15" s="252"/>
      <c r="E15" s="252" t="s">
        <v>15</v>
      </c>
      <c r="F15" s="252"/>
    </row>
    <row r="16" spans="2:13" ht="20.100000000000001" customHeight="1" x14ac:dyDescent="0.25">
      <c r="B16" s="214" t="s">
        <v>33</v>
      </c>
      <c r="C16" s="252"/>
      <c r="D16" s="252"/>
      <c r="E16" s="252" t="s">
        <v>15</v>
      </c>
      <c r="F16" s="252"/>
    </row>
    <row r="17" spans="2:6" ht="20.100000000000001" customHeight="1" x14ac:dyDescent="0.25">
      <c r="B17" s="214" t="s">
        <v>34</v>
      </c>
      <c r="C17" s="252"/>
      <c r="D17" s="252"/>
      <c r="E17" s="252" t="s">
        <v>15</v>
      </c>
      <c r="F17" s="252"/>
    </row>
    <row r="18" spans="2:6" ht="20.100000000000001" customHeight="1" x14ac:dyDescent="0.25">
      <c r="B18" s="214" t="s">
        <v>35</v>
      </c>
      <c r="C18" s="252"/>
      <c r="D18" s="252"/>
      <c r="E18" s="252" t="s">
        <v>15</v>
      </c>
      <c r="F18" s="252"/>
    </row>
    <row r="19" spans="2:6" ht="20.100000000000001" customHeight="1" x14ac:dyDescent="0.25">
      <c r="B19" s="214" t="s">
        <v>36</v>
      </c>
      <c r="C19" s="252"/>
      <c r="D19" s="252"/>
      <c r="E19" s="252" t="s">
        <v>15</v>
      </c>
      <c r="F19" s="252"/>
    </row>
    <row r="20" spans="2:6" ht="20.100000000000001" customHeight="1" x14ac:dyDescent="0.25">
      <c r="B20" s="214" t="s">
        <v>37</v>
      </c>
      <c r="C20" s="252"/>
      <c r="D20" s="252"/>
      <c r="E20" s="252" t="s">
        <v>15</v>
      </c>
      <c r="F20" s="252"/>
    </row>
    <row r="21" spans="2:6" ht="20.100000000000001" customHeight="1" x14ac:dyDescent="0.25">
      <c r="B21" s="214" t="s">
        <v>38</v>
      </c>
      <c r="C21" s="252"/>
      <c r="D21" s="252"/>
      <c r="E21" s="252" t="s">
        <v>15</v>
      </c>
      <c r="F21" s="252"/>
    </row>
    <row r="22" spans="2:6" ht="20.100000000000001" customHeight="1" x14ac:dyDescent="0.25">
      <c r="B22" s="214" t="s">
        <v>39</v>
      </c>
      <c r="C22" s="252"/>
      <c r="D22" s="252"/>
      <c r="E22" s="252" t="s">
        <v>15</v>
      </c>
      <c r="F22" s="252"/>
    </row>
    <row r="23" spans="2:6" ht="20.100000000000001" customHeight="1" x14ac:dyDescent="0.25">
      <c r="B23" s="214" t="s">
        <v>40</v>
      </c>
      <c r="C23" s="252"/>
      <c r="D23" s="252"/>
      <c r="E23" s="252" t="s">
        <v>15</v>
      </c>
      <c r="F23" s="252"/>
    </row>
    <row r="24" spans="2:6" ht="20.100000000000001" customHeight="1" x14ac:dyDescent="0.25">
      <c r="B24" s="214" t="s">
        <v>41</v>
      </c>
      <c r="C24" s="252"/>
      <c r="D24" s="252"/>
      <c r="E24" s="252" t="s">
        <v>15</v>
      </c>
      <c r="F24" s="252"/>
    </row>
    <row r="25" spans="2:6" ht="20.100000000000001" customHeight="1" x14ac:dyDescent="0.25">
      <c r="B25" s="214" t="s">
        <v>42</v>
      </c>
      <c r="C25" s="252"/>
      <c r="D25" s="252"/>
      <c r="E25" s="252" t="s">
        <v>15</v>
      </c>
      <c r="F25" s="252"/>
    </row>
    <row r="26" spans="2:6" s="151" customFormat="1" ht="34.5" customHeight="1" x14ac:dyDescent="0.25">
      <c r="B26" s="264" t="s">
        <v>46</v>
      </c>
      <c r="C26" s="265"/>
      <c r="D26" s="266"/>
      <c r="E26" s="266"/>
      <c r="F26" s="267"/>
    </row>
    <row r="27" spans="2:6" s="151" customFormat="1" ht="19.5" customHeight="1" x14ac:dyDescent="0.25">
      <c r="B27" s="259" t="s">
        <v>47</v>
      </c>
      <c r="C27" s="262"/>
      <c r="D27" s="260"/>
      <c r="E27" s="260"/>
      <c r="F27" s="261"/>
    </row>
    <row r="28" spans="2:6" s="151" customFormat="1" ht="22.5" customHeight="1" x14ac:dyDescent="0.25">
      <c r="C28" s="263"/>
      <c r="D28" s="263"/>
      <c r="E28" s="263"/>
      <c r="F28" s="263"/>
    </row>
    <row r="29" spans="2:6" s="151" customFormat="1" ht="26.25" customHeight="1" x14ac:dyDescent="0.25">
      <c r="B29" s="151" t="s">
        <v>43</v>
      </c>
      <c r="C29" s="263"/>
      <c r="D29" s="263"/>
      <c r="E29" s="263"/>
      <c r="F29" s="263"/>
    </row>
    <row r="30" spans="2:6" ht="78" customHeight="1" x14ac:dyDescent="0.25">
      <c r="B30" s="414"/>
      <c r="C30" s="415"/>
      <c r="D30" s="415"/>
      <c r="E30" s="415"/>
      <c r="F30" s="416"/>
    </row>
    <row r="31" spans="2:6" ht="17.25" customHeight="1" x14ac:dyDescent="0.25">
      <c r="C31" s="151"/>
      <c r="D31" s="151"/>
      <c r="E31" s="151"/>
      <c r="F31" s="151"/>
    </row>
    <row r="37" spans="4:4" x14ac:dyDescent="0.25">
      <c r="D37" s="181"/>
    </row>
  </sheetData>
  <mergeCells count="6">
    <mergeCell ref="B30:F30"/>
    <mergeCell ref="B5:F5"/>
    <mergeCell ref="B8:F8"/>
    <mergeCell ref="B1:F1"/>
    <mergeCell ref="B2:F2"/>
    <mergeCell ref="B6:F6"/>
  </mergeCells>
  <dataValidations count="1">
    <dataValidation type="list" allowBlank="1" showInputMessage="1" showErrorMessage="1" sqref="E12:E25">
      <formula1>NDOption2</formula1>
    </dataValidation>
  </dataValidations>
  <printOptions horizontalCentered="1" verticalCentered="1"/>
  <pageMargins left="0.25" right="0.25" top="0.75" bottom="0.75" header="0.3" footer="0.3"/>
  <pageSetup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5"/>
  <sheetViews>
    <sheetView showGridLines="0" showRowColHeaders="0" zoomScale="120" zoomScaleNormal="120" workbookViewId="0">
      <selection activeCell="B12" sqref="B12"/>
    </sheetView>
  </sheetViews>
  <sheetFormatPr defaultRowHeight="15.75" x14ac:dyDescent="0.25"/>
  <cols>
    <col min="1" max="1" width="4.7109375" style="1" customWidth="1"/>
    <col min="2" max="2" width="42.140625" style="1" customWidth="1"/>
    <col min="3" max="3" width="37.5703125" style="1" customWidth="1"/>
    <col min="4" max="4" width="31.85546875" style="1" customWidth="1"/>
    <col min="5" max="16384" width="9.140625" style="1"/>
  </cols>
  <sheetData>
    <row r="1" spans="2:4" ht="18.75" x14ac:dyDescent="0.3">
      <c r="B1" s="403">
        <f>'General Info'!H17</f>
        <v>0</v>
      </c>
      <c r="C1" s="403"/>
      <c r="D1" s="403"/>
    </row>
    <row r="2" spans="2:4" ht="18.75" x14ac:dyDescent="0.3">
      <c r="B2" s="403">
        <f>'General Info'!H18</f>
        <v>0</v>
      </c>
      <c r="C2" s="403"/>
      <c r="D2" s="403"/>
    </row>
    <row r="5" spans="2:4" ht="18.75" x14ac:dyDescent="0.3">
      <c r="B5" s="135" t="s">
        <v>246</v>
      </c>
    </row>
    <row r="6" spans="2:4" ht="92.25" customHeight="1" x14ac:dyDescent="0.25">
      <c r="B6" s="420" t="s">
        <v>273</v>
      </c>
      <c r="C6" s="420"/>
      <c r="D6" s="420"/>
    </row>
    <row r="8" spans="2:4" ht="20.25" customHeight="1" x14ac:dyDescent="0.25">
      <c r="B8" s="151" t="s">
        <v>274</v>
      </c>
    </row>
    <row r="10" spans="2:4" x14ac:dyDescent="0.25">
      <c r="B10" s="418" t="s">
        <v>225</v>
      </c>
      <c r="C10" s="418"/>
      <c r="D10" s="418"/>
    </row>
    <row r="11" spans="2:4" ht="12.75" customHeight="1" x14ac:dyDescent="0.25">
      <c r="B11" s="114"/>
      <c r="C11" s="114"/>
      <c r="D11" s="114"/>
    </row>
    <row r="12" spans="2:4" x14ac:dyDescent="0.25">
      <c r="B12" s="212" t="s">
        <v>22</v>
      </c>
      <c r="C12" s="213" t="s">
        <v>226</v>
      </c>
      <c r="D12" s="213" t="s">
        <v>227</v>
      </c>
    </row>
    <row r="13" spans="2:4" x14ac:dyDescent="0.25">
      <c r="B13" s="214"/>
      <c r="C13" s="215"/>
      <c r="D13" s="215"/>
    </row>
    <row r="14" spans="2:4" x14ac:dyDescent="0.25">
      <c r="B14" s="214" t="s">
        <v>19</v>
      </c>
      <c r="C14" s="252"/>
      <c r="D14" s="252"/>
    </row>
    <row r="15" spans="2:4" x14ac:dyDescent="0.25">
      <c r="B15" s="214" t="s">
        <v>20</v>
      </c>
      <c r="C15" s="252"/>
      <c r="D15" s="252"/>
    </row>
    <row r="16" spans="2:4" x14ac:dyDescent="0.25">
      <c r="B16" s="214" t="s">
        <v>31</v>
      </c>
      <c r="C16" s="252"/>
      <c r="D16" s="252"/>
    </row>
    <row r="17" spans="2:4" x14ac:dyDescent="0.25">
      <c r="B17" s="214" t="s">
        <v>32</v>
      </c>
      <c r="C17" s="252"/>
      <c r="D17" s="252"/>
    </row>
    <row r="18" spans="2:4" x14ac:dyDescent="0.25">
      <c r="B18" s="214" t="s">
        <v>33</v>
      </c>
      <c r="C18" s="252"/>
      <c r="D18" s="252"/>
    </row>
    <row r="19" spans="2:4" x14ac:dyDescent="0.25">
      <c r="B19" s="214" t="s">
        <v>228</v>
      </c>
      <c r="C19" s="252"/>
      <c r="D19" s="252"/>
    </row>
    <row r="20" spans="2:4" x14ac:dyDescent="0.25">
      <c r="B20" s="214" t="s">
        <v>35</v>
      </c>
      <c r="C20" s="252"/>
      <c r="D20" s="252"/>
    </row>
    <row r="21" spans="2:4" x14ac:dyDescent="0.25">
      <c r="B21" s="214" t="s">
        <v>36</v>
      </c>
      <c r="C21" s="252"/>
      <c r="D21" s="252"/>
    </row>
    <row r="22" spans="2:4" x14ac:dyDescent="0.25">
      <c r="B22" s="214" t="s">
        <v>37</v>
      </c>
      <c r="C22" s="252"/>
      <c r="D22" s="252"/>
    </row>
    <row r="23" spans="2:4" x14ac:dyDescent="0.25">
      <c r="B23" s="214" t="s">
        <v>38</v>
      </c>
      <c r="C23" s="252"/>
      <c r="D23" s="252"/>
    </row>
    <row r="24" spans="2:4" x14ac:dyDescent="0.25">
      <c r="B24" s="214" t="s">
        <v>39</v>
      </c>
      <c r="C24" s="252"/>
      <c r="D24" s="252"/>
    </row>
    <row r="25" spans="2:4" x14ac:dyDescent="0.25">
      <c r="B25" s="214" t="s">
        <v>40</v>
      </c>
      <c r="C25" s="252"/>
      <c r="D25" s="252"/>
    </row>
    <row r="26" spans="2:4" x14ac:dyDescent="0.25">
      <c r="B26" s="214" t="s">
        <v>41</v>
      </c>
      <c r="C26" s="252"/>
      <c r="D26" s="252"/>
    </row>
    <row r="27" spans="2:4" x14ac:dyDescent="0.25">
      <c r="B27" s="214" t="s">
        <v>42</v>
      </c>
      <c r="C27" s="252"/>
      <c r="D27" s="252"/>
    </row>
    <row r="28" spans="2:4" x14ac:dyDescent="0.25">
      <c r="B28" s="214"/>
      <c r="C28" s="215"/>
      <c r="D28" s="215"/>
    </row>
    <row r="29" spans="2:4" x14ac:dyDescent="0.25">
      <c r="B29" s="214"/>
      <c r="C29" s="215"/>
      <c r="D29" s="215"/>
    </row>
    <row r="30" spans="2:4" x14ac:dyDescent="0.25">
      <c r="B30" s="214"/>
      <c r="C30" s="215"/>
      <c r="D30" s="215"/>
    </row>
    <row r="31" spans="2:4" x14ac:dyDescent="0.25">
      <c r="B31" s="114"/>
      <c r="C31" s="114"/>
      <c r="D31" s="114"/>
    </row>
    <row r="32" spans="2:4" x14ac:dyDescent="0.25">
      <c r="B32" s="114" t="s">
        <v>43</v>
      </c>
      <c r="C32" s="114"/>
      <c r="D32" s="114"/>
    </row>
    <row r="33" spans="2:4" ht="67.5" customHeight="1" x14ac:dyDescent="0.25">
      <c r="B33" s="421"/>
      <c r="C33" s="422"/>
      <c r="D33" s="423"/>
    </row>
    <row r="34" spans="2:4" x14ac:dyDescent="0.25">
      <c r="B34" s="195"/>
      <c r="C34" s="195"/>
      <c r="D34" s="195"/>
    </row>
    <row r="35" spans="2:4" x14ac:dyDescent="0.25">
      <c r="B35" s="195"/>
      <c r="C35" s="263"/>
      <c r="D35" s="263"/>
    </row>
  </sheetData>
  <mergeCells count="5">
    <mergeCell ref="B10:D10"/>
    <mergeCell ref="B1:D1"/>
    <mergeCell ref="B2:D2"/>
    <mergeCell ref="B6:D6"/>
    <mergeCell ref="B33:D33"/>
  </mergeCells>
  <printOptions horizontalCentered="1"/>
  <pageMargins left="0.7" right="0.7" top="0.75" bottom="0.75" header="0.3" footer="0.3"/>
  <pageSetup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7"/>
  <sheetViews>
    <sheetView showGridLines="0" showRowColHeaders="0" zoomScale="120" zoomScaleNormal="120" workbookViewId="0">
      <selection activeCell="D16" sqref="D16:D17"/>
    </sheetView>
  </sheetViews>
  <sheetFormatPr defaultRowHeight="15.75" x14ac:dyDescent="0.25"/>
  <cols>
    <col min="1" max="1" width="4.7109375" style="1" customWidth="1"/>
    <col min="2" max="2" width="59.42578125" style="1" customWidth="1"/>
    <col min="3" max="3" width="6.85546875" style="1" customWidth="1"/>
    <col min="4" max="4" width="64.7109375" style="1" customWidth="1"/>
    <col min="5" max="16384" width="9.140625" style="1"/>
  </cols>
  <sheetData>
    <row r="1" spans="1:4" ht="18.75" x14ac:dyDescent="0.3">
      <c r="A1" s="403">
        <f>'General Info'!H17</f>
        <v>0</v>
      </c>
      <c r="B1" s="403"/>
      <c r="C1" s="403"/>
      <c r="D1" s="403"/>
    </row>
    <row r="2" spans="1:4" ht="18.75" x14ac:dyDescent="0.3">
      <c r="A2" s="403">
        <f>'General Info'!H18</f>
        <v>0</v>
      </c>
      <c r="B2" s="403"/>
      <c r="C2" s="403"/>
      <c r="D2" s="403"/>
    </row>
    <row r="3" spans="1:4" ht="18.75" x14ac:dyDescent="0.3">
      <c r="A3" s="217"/>
      <c r="B3" s="217"/>
      <c r="C3" s="217"/>
      <c r="D3" s="217"/>
    </row>
    <row r="4" spans="1:4" x14ac:dyDescent="0.25">
      <c r="A4" s="424"/>
      <c r="B4" s="424"/>
      <c r="C4" s="424"/>
      <c r="D4" s="424"/>
    </row>
    <row r="5" spans="1:4" ht="15.75" customHeight="1" x14ac:dyDescent="0.3">
      <c r="B5" s="247" t="s">
        <v>196</v>
      </c>
      <c r="C5" s="216"/>
      <c r="D5" s="216"/>
    </row>
    <row r="6" spans="1:4" ht="16.5" customHeight="1" x14ac:dyDescent="0.25">
      <c r="B6" s="246"/>
      <c r="C6" s="246"/>
      <c r="D6" s="246"/>
    </row>
    <row r="7" spans="1:4" ht="29.25" customHeight="1" x14ac:dyDescent="0.25">
      <c r="A7" s="9"/>
      <c r="B7" s="238" t="s">
        <v>236</v>
      </c>
      <c r="C7" s="239"/>
      <c r="D7" s="245"/>
    </row>
    <row r="8" spans="1:4" ht="81" customHeight="1" x14ac:dyDescent="0.25">
      <c r="A8" s="6"/>
      <c r="B8" s="279" t="s">
        <v>364</v>
      </c>
      <c r="C8" s="240"/>
      <c r="D8" s="268" t="s">
        <v>15</v>
      </c>
    </row>
    <row r="9" spans="1:4" ht="75.75" customHeight="1" x14ac:dyDescent="0.25">
      <c r="A9" s="6"/>
      <c r="B9" s="317" t="s">
        <v>370</v>
      </c>
      <c r="C9" s="179"/>
      <c r="D9" s="269" t="s">
        <v>15</v>
      </c>
    </row>
    <row r="10" spans="1:4" ht="49.5" customHeight="1" x14ac:dyDescent="0.25">
      <c r="A10" s="6"/>
      <c r="B10" s="280" t="s">
        <v>381</v>
      </c>
      <c r="C10" s="165"/>
      <c r="D10" s="329"/>
    </row>
    <row r="13" spans="1:4" ht="36.75" customHeight="1" x14ac:dyDescent="0.25">
      <c r="B13" s="238" t="s">
        <v>235</v>
      </c>
      <c r="C13" s="239"/>
      <c r="D13" s="245"/>
    </row>
    <row r="14" spans="1:4" ht="39.75" customHeight="1" x14ac:dyDescent="0.25">
      <c r="B14" s="425" t="s">
        <v>247</v>
      </c>
      <c r="C14" s="426"/>
      <c r="D14" s="427"/>
    </row>
    <row r="15" spans="1:4" ht="45" customHeight="1" x14ac:dyDescent="0.25">
      <c r="B15" s="392" t="s">
        <v>302</v>
      </c>
      <c r="C15" s="393"/>
      <c r="D15" s="394"/>
    </row>
    <row r="16" spans="1:4" ht="32.25" customHeight="1" x14ac:dyDescent="0.25">
      <c r="B16" s="279" t="s">
        <v>46</v>
      </c>
      <c r="C16" s="240"/>
      <c r="D16" s="341"/>
    </row>
    <row r="17" spans="1:4" ht="28.5" customHeight="1" x14ac:dyDescent="0.25">
      <c r="B17" s="280" t="s">
        <v>237</v>
      </c>
      <c r="C17" s="241"/>
      <c r="D17" s="340"/>
    </row>
    <row r="20" spans="1:4" ht="37.5" customHeight="1" x14ac:dyDescent="0.25">
      <c r="B20" s="238" t="s">
        <v>238</v>
      </c>
      <c r="C20" s="239"/>
      <c r="D20" s="245"/>
    </row>
    <row r="21" spans="1:4" ht="37.5" customHeight="1" x14ac:dyDescent="0.25">
      <c r="B21" s="281" t="s">
        <v>239</v>
      </c>
      <c r="C21" s="248"/>
      <c r="D21" s="271" t="s">
        <v>15</v>
      </c>
    </row>
    <row r="22" spans="1:4" ht="31.5" x14ac:dyDescent="0.25">
      <c r="B22" s="280" t="s">
        <v>232</v>
      </c>
      <c r="C22" s="165"/>
      <c r="D22" s="336"/>
    </row>
    <row r="25" spans="1:4" ht="32.25" customHeight="1" x14ac:dyDescent="0.25">
      <c r="B25" s="238" t="s">
        <v>215</v>
      </c>
      <c r="C25" s="239"/>
      <c r="D25" s="245"/>
    </row>
    <row r="26" spans="1:4" ht="45.75" customHeight="1" x14ac:dyDescent="0.25">
      <c r="B26" s="421"/>
      <c r="C26" s="422"/>
      <c r="D26" s="423"/>
    </row>
    <row r="27" spans="1:4" ht="17.25" customHeight="1" x14ac:dyDescent="0.25">
      <c r="B27" s="179"/>
      <c r="C27" s="179"/>
      <c r="D27" s="154"/>
    </row>
    <row r="28" spans="1:4" ht="42.75" customHeight="1" x14ac:dyDescent="0.25">
      <c r="B28" s="393" t="s">
        <v>243</v>
      </c>
      <c r="C28" s="393"/>
      <c r="D28" s="393"/>
    </row>
    <row r="29" spans="1:4" ht="28.5" customHeight="1" x14ac:dyDescent="0.25">
      <c r="A29" s="206"/>
      <c r="B29" s="393" t="s">
        <v>240</v>
      </c>
      <c r="C29" s="393"/>
      <c r="D29" s="393"/>
    </row>
    <row r="37" spans="2:4" s="114" customFormat="1" ht="33" customHeight="1" x14ac:dyDescent="0.25">
      <c r="B37" s="207"/>
      <c r="C37" s="207"/>
      <c r="D37" s="207"/>
    </row>
  </sheetData>
  <mergeCells count="8">
    <mergeCell ref="B28:D28"/>
    <mergeCell ref="B29:D29"/>
    <mergeCell ref="A1:D1"/>
    <mergeCell ref="A2:D2"/>
    <mergeCell ref="A4:D4"/>
    <mergeCell ref="B14:D14"/>
    <mergeCell ref="B15:D15"/>
    <mergeCell ref="B26:D26"/>
  </mergeCells>
  <dataValidations count="2">
    <dataValidation type="list" allowBlank="1" showInputMessage="1" showErrorMessage="1" sqref="D21 D8">
      <formula1>SamplingResultsSource</formula1>
    </dataValidation>
    <dataValidation type="list" allowBlank="1" showInputMessage="1" showErrorMessage="1" sqref="D9">
      <formula1>YesNo3</formula1>
    </dataValidation>
  </dataValidations>
  <printOptions horizontalCentered="1"/>
  <pageMargins left="0.25" right="0.25" top="0.75" bottom="0.75" header="0.3" footer="0.3"/>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9E99F561156C46A509C1F6B4A1F8E0" ma:contentTypeVersion="1" ma:contentTypeDescription="Create a new document." ma:contentTypeScope="" ma:versionID="5713bddfdf49cf889808faed5a8c39c5">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A691718-2A62-4E74-93A0-A1C3B2D8A65C}"/>
</file>

<file path=customXml/itemProps2.xml><?xml version="1.0" encoding="utf-8"?>
<ds:datastoreItem xmlns:ds="http://schemas.openxmlformats.org/officeDocument/2006/customXml" ds:itemID="{08D1BCED-897F-4644-B007-17CEAF1E5A73}"/>
</file>

<file path=customXml/itemProps3.xml><?xml version="1.0" encoding="utf-8"?>
<ds:datastoreItem xmlns:ds="http://schemas.openxmlformats.org/officeDocument/2006/customXml" ds:itemID="{1AD201C3-308A-4FF8-B765-E326F50BFE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General Info</vt:lpstr>
      <vt:lpstr>Re-eval Process</vt:lpstr>
      <vt:lpstr>WWTP Info</vt:lpstr>
      <vt:lpstr>SIU Info</vt:lpstr>
      <vt:lpstr>Sludge, Biosolids</vt:lpstr>
      <vt:lpstr>Removal Efficiencies</vt:lpstr>
      <vt:lpstr>Background</vt:lpstr>
      <vt:lpstr>SSTWAM Results</vt:lpstr>
      <vt:lpstr>Sampling Plan</vt:lpstr>
      <vt:lpstr>Calculation Table Instructions</vt:lpstr>
      <vt:lpstr>Table 1 Daily Limits</vt:lpstr>
      <vt:lpstr>Table 2 Monthly Limits</vt:lpstr>
      <vt:lpstr>Table 3 Inhibition</vt:lpstr>
      <vt:lpstr>Table 4 Nitrification</vt:lpstr>
      <vt:lpstr>Table 5 40 CFR 503 Regs</vt:lpstr>
      <vt:lpstr>Table 6 Summary Table</vt:lpstr>
      <vt:lpstr>Proposed Limits &amp; Justification</vt:lpstr>
      <vt:lpstr>Final Submission Reqts</vt:lpstr>
      <vt:lpstr>lists</vt:lpstr>
      <vt:lpstr>Sheet1</vt:lpstr>
      <vt:lpstr>Sheet2</vt:lpstr>
      <vt:lpstr>BOD</vt:lpstr>
      <vt:lpstr>NDOption2</vt:lpstr>
      <vt:lpstr>NDOptions</vt:lpstr>
      <vt:lpstr>NDOPtions2</vt:lpstr>
      <vt:lpstr>SamplingResultsSource</vt:lpstr>
      <vt:lpstr>ShortPOCList</vt:lpstr>
      <vt:lpstr>Sludge</vt:lpstr>
      <vt:lpstr>TechJust</vt:lpstr>
      <vt:lpstr>Test</vt:lpstr>
      <vt:lpstr>'General Info'!Text1</vt:lpstr>
      <vt:lpstr>'General Info'!Text86</vt:lpstr>
      <vt:lpstr>'General Info'!Text87</vt:lpstr>
      <vt:lpstr>'General Info'!Text88</vt:lpstr>
      <vt:lpstr>'General Info'!Text89</vt:lpstr>
      <vt:lpstr>YesNo3</vt:lpstr>
    </vt:vector>
  </TitlesOfParts>
  <Company>KY EEC DEP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Diana_Robertson</dc:creator>
  <cp:lastModifiedBy>Robertson, Diana R (EEC)</cp:lastModifiedBy>
  <cp:lastPrinted>2020-04-24T14:37:41Z</cp:lastPrinted>
  <dcterms:created xsi:type="dcterms:W3CDTF">2016-01-07T18:57:09Z</dcterms:created>
  <dcterms:modified xsi:type="dcterms:W3CDTF">2020-04-24T14:38:56Z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af4a44abc459437fa3e46cc6a939ca20</vt:lpwstr>
  </property>
  <property fmtid="{D5CDD505-2E9C-101B-9397-08002B2CF9AE}" pid="3" name="ContentTypeId">
    <vt:lpwstr>0x010100DC9E99F561156C46A509C1F6B4A1F8E0</vt:lpwstr>
  </property>
</Properties>
</file>