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1"/>
  <workbookPr/>
  <mc:AlternateContent xmlns:mc="http://schemas.openxmlformats.org/markup-compatibility/2006">
    <mc:Choice Requires="x15">
      <x15ac:absPath xmlns:x15ac="http://schemas.microsoft.com/office/spreadsheetml/2010/11/ac" url="V:\DOWDWB\LAB CERT\Website Documents\"/>
    </mc:Choice>
  </mc:AlternateContent>
  <xr:revisionPtr revIDLastSave="0" documentId="8_{10A4A35A-8B3B-004E-B030-19D80ED002BC}" xr6:coauthVersionLast="45" xr6:coauthVersionMax="45" xr10:uidLastSave="{00000000-0000-0000-0000-000000000000}"/>
  <bookViews>
    <workbookView xWindow="0" yWindow="0" windowWidth="26400" windowHeight="11940" xr2:uid="{00000000-000D-0000-FFFF-FFFF00000000}"/>
  </bookViews>
  <sheets>
    <sheet name="Initial MDL" sheetId="2" r:id="rId1"/>
    <sheet name="Ongoing MDL" sheetId="1" r:id="rId2"/>
    <sheet name="Notes" sheetId="3" r:id="rId3"/>
  </sheets>
  <definedNames>
    <definedName name="Result">Table2[Result]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2" l="1"/>
  <c r="F40" i="2"/>
  <c r="H29" i="2"/>
  <c r="L27" i="2"/>
  <c r="F27" i="2"/>
  <c r="I17" i="1"/>
  <c r="G82" i="1"/>
  <c r="G81" i="1"/>
  <c r="M74" i="1"/>
  <c r="H19" i="1"/>
  <c r="R21" i="1"/>
  <c r="R20" i="1"/>
  <c r="Y44" i="1"/>
  <c r="M23" i="1"/>
  <c r="K74" i="1"/>
  <c r="P23" i="1"/>
  <c r="Q23" i="1"/>
  <c r="F22" i="1"/>
  <c r="G22" i="1"/>
  <c r="I16" i="1"/>
  <c r="G15" i="1"/>
  <c r="G14" i="1"/>
  <c r="G16" i="1"/>
  <c r="G17" i="1"/>
  <c r="P20" i="1"/>
  <c r="B28" i="2"/>
  <c r="C28" i="2"/>
  <c r="D28" i="2"/>
  <c r="F22" i="2"/>
  <c r="Y73" i="1"/>
  <c r="F21" i="2"/>
  <c r="F20" i="2"/>
  <c r="F19" i="2"/>
  <c r="F18" i="2"/>
  <c r="F17" i="2"/>
  <c r="F16" i="2"/>
  <c r="F15" i="2"/>
  <c r="L26" i="2"/>
  <c r="F26" i="2"/>
  <c r="K24" i="2"/>
  <c r="K25" i="2"/>
  <c r="K26" i="2"/>
  <c r="E24" i="2"/>
  <c r="E25" i="2"/>
  <c r="E23" i="2"/>
  <c r="L19" i="2"/>
  <c r="I23" i="2"/>
  <c r="E26" i="2"/>
  <c r="E27" i="2"/>
  <c r="F24" i="2"/>
  <c r="G45" i="2"/>
  <c r="K27" i="2"/>
  <c r="G29" i="2"/>
  <c r="F42" i="2"/>
  <c r="G41" i="2"/>
  <c r="E44" i="2"/>
  <c r="G43" i="2"/>
  <c r="E40" i="2"/>
  <c r="G39" i="2"/>
  <c r="F80" i="1"/>
  <c r="Y5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1" i="1"/>
  <c r="Y193" i="1"/>
  <c r="Y192"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0" i="1"/>
  <c r="Y143" i="1"/>
  <c r="Y142" i="1"/>
  <c r="Y141" i="1"/>
  <c r="Y139" i="1"/>
  <c r="Y137" i="1"/>
  <c r="Y138" i="1"/>
  <c r="Y136" i="1"/>
  <c r="Y135" i="1"/>
  <c r="Y134" i="1"/>
  <c r="Y133" i="1"/>
  <c r="Y132" i="1"/>
  <c r="Y131" i="1"/>
  <c r="Y130" i="1"/>
  <c r="Y129" i="1"/>
  <c r="Y128" i="1"/>
  <c r="Y127" i="1"/>
  <c r="Y126" i="1"/>
  <c r="Y125" i="1"/>
  <c r="Y124" i="1"/>
  <c r="Y123" i="1"/>
  <c r="Y122" i="1"/>
  <c r="Y120" i="1"/>
  <c r="Y121" i="1"/>
  <c r="Y119" i="1"/>
  <c r="Y118" i="1"/>
  <c r="Y117" i="1"/>
  <c r="Y116" i="1"/>
  <c r="Y115" i="1"/>
  <c r="Y114" i="1"/>
  <c r="Y113" i="1"/>
  <c r="Y112" i="1"/>
  <c r="Y111" i="1"/>
  <c r="Y110" i="1"/>
  <c r="Y109" i="1"/>
  <c r="Y108" i="1"/>
  <c r="Y107" i="1"/>
  <c r="Y106" i="1"/>
  <c r="Y105" i="1"/>
  <c r="Y104" i="1"/>
  <c r="Y103" i="1"/>
  <c r="Y102" i="1"/>
  <c r="Y101" i="1"/>
  <c r="Y100" i="1"/>
  <c r="Y99" i="1"/>
  <c r="Y66" i="1"/>
  <c r="Y65" i="1"/>
  <c r="Y98" i="1"/>
  <c r="Y97" i="1"/>
  <c r="Y96" i="1"/>
  <c r="Y95" i="1"/>
  <c r="Y94" i="1"/>
  <c r="Y80" i="1"/>
  <c r="Y93" i="1"/>
  <c r="Y92" i="1"/>
  <c r="Y91" i="1"/>
  <c r="Y90" i="1"/>
  <c r="Y89" i="1"/>
  <c r="Y88" i="1"/>
  <c r="Y87" i="1"/>
  <c r="Y86" i="1"/>
  <c r="Y85" i="1"/>
  <c r="Y84" i="1"/>
  <c r="Y83" i="1"/>
  <c r="Y82" i="1"/>
  <c r="Y81" i="1"/>
  <c r="Y79" i="1"/>
  <c r="Y78" i="1"/>
  <c r="Y77" i="1"/>
  <c r="Y76" i="1"/>
  <c r="Y75" i="1"/>
  <c r="Y74" i="1"/>
  <c r="Y72" i="1"/>
  <c r="Y71" i="1"/>
  <c r="Y70" i="1"/>
  <c r="Y69" i="1"/>
  <c r="Y68" i="1"/>
  <c r="Y67" i="1"/>
  <c r="Y64" i="1"/>
  <c r="Y63" i="1"/>
  <c r="Y62" i="1"/>
  <c r="Y61" i="1"/>
  <c r="Y60" i="1"/>
  <c r="Y59" i="1"/>
  <c r="Y58" i="1"/>
  <c r="Y57" i="1"/>
  <c r="Y56" i="1"/>
  <c r="Y55" i="1"/>
  <c r="Y54" i="1"/>
  <c r="Y53" i="1"/>
  <c r="Y52" i="1"/>
  <c r="Y51" i="1"/>
  <c r="Y49" i="1"/>
  <c r="Y48" i="1"/>
  <c r="Y47" i="1"/>
  <c r="Y46" i="1"/>
  <c r="Y45" i="1"/>
  <c r="Y43" i="1"/>
  <c r="Y40" i="1"/>
  <c r="Y41" i="1"/>
  <c r="Y42" i="1"/>
  <c r="E75" i="1"/>
  <c r="J23" i="1"/>
  <c r="K23" i="1"/>
  <c r="L23" i="1"/>
  <c r="Z73" i="1"/>
  <c r="E76" i="1"/>
  <c r="Z41" i="1"/>
  <c r="Z43" i="1"/>
  <c r="Z45" i="1"/>
  <c r="Z47" i="1"/>
  <c r="Z49" i="1"/>
  <c r="Z51" i="1"/>
  <c r="Z53" i="1"/>
  <c r="Z55" i="1"/>
  <c r="Z57" i="1"/>
  <c r="Z59" i="1"/>
  <c r="Z61" i="1"/>
  <c r="Z63" i="1"/>
  <c r="Z65" i="1"/>
  <c r="Z67" i="1"/>
  <c r="Z69" i="1"/>
  <c r="Z71" i="1"/>
  <c r="Z75" i="1"/>
  <c r="Z77" i="1"/>
  <c r="Z79" i="1"/>
  <c r="Z81" i="1"/>
  <c r="Z83" i="1"/>
  <c r="Z85" i="1"/>
  <c r="Z87" i="1"/>
  <c r="Z89" i="1"/>
  <c r="Z91" i="1"/>
  <c r="Z93" i="1"/>
  <c r="Z95" i="1"/>
  <c r="Z97" i="1"/>
  <c r="Z99" i="1"/>
  <c r="Z101" i="1"/>
  <c r="Z103" i="1"/>
  <c r="Z105" i="1"/>
  <c r="Z107" i="1"/>
  <c r="Z109" i="1"/>
  <c r="Z111" i="1"/>
  <c r="Z113" i="1"/>
  <c r="Z115" i="1"/>
  <c r="Z117" i="1"/>
  <c r="Z119" i="1"/>
  <c r="Z121" i="1"/>
  <c r="Z123" i="1"/>
  <c r="Z125" i="1"/>
  <c r="Z127" i="1"/>
  <c r="Z129" i="1"/>
  <c r="Z131" i="1"/>
  <c r="Z133" i="1"/>
  <c r="Z135" i="1"/>
  <c r="Z137" i="1"/>
  <c r="Z139" i="1"/>
  <c r="Z141" i="1"/>
  <c r="Z143" i="1"/>
  <c r="Z145" i="1"/>
  <c r="Z147" i="1"/>
  <c r="Z149" i="1"/>
  <c r="Z151" i="1"/>
  <c r="Z153" i="1"/>
  <c r="Z155" i="1"/>
  <c r="Z157" i="1"/>
  <c r="Z159" i="1"/>
  <c r="Z161" i="1"/>
  <c r="Z163" i="1"/>
  <c r="Z165" i="1"/>
  <c r="Z167" i="1"/>
  <c r="Z169" i="1"/>
  <c r="Z171" i="1"/>
  <c r="Z173" i="1"/>
  <c r="Z175" i="1"/>
  <c r="Z177" i="1"/>
  <c r="Z179" i="1"/>
  <c r="Z181" i="1"/>
  <c r="Z183" i="1"/>
  <c r="Z185" i="1"/>
  <c r="Z187" i="1"/>
  <c r="Z189" i="1"/>
  <c r="Z191" i="1"/>
  <c r="Z193" i="1"/>
  <c r="Z195" i="1"/>
  <c r="Z197" i="1"/>
  <c r="Z199" i="1"/>
  <c r="Z201" i="1"/>
  <c r="Z203" i="1"/>
  <c r="Z205" i="1"/>
  <c r="Z207" i="1"/>
  <c r="Z209" i="1"/>
  <c r="Z42" i="1"/>
  <c r="Z46" i="1"/>
  <c r="Z50" i="1"/>
  <c r="Z54" i="1"/>
  <c r="Z58" i="1"/>
  <c r="Z62" i="1"/>
  <c r="Z66" i="1"/>
  <c r="Z70" i="1"/>
  <c r="Z74" i="1"/>
  <c r="Z78" i="1"/>
  <c r="Z82" i="1"/>
  <c r="Z86" i="1"/>
  <c r="Z90" i="1"/>
  <c r="Z94" i="1"/>
  <c r="Z98" i="1"/>
  <c r="Z102" i="1"/>
  <c r="Z106" i="1"/>
  <c r="Z110" i="1"/>
  <c r="Z114" i="1"/>
  <c r="Z118" i="1"/>
  <c r="Z122" i="1"/>
  <c r="Z126" i="1"/>
  <c r="Z130" i="1"/>
  <c r="Z134" i="1"/>
  <c r="Z138" i="1"/>
  <c r="Z142" i="1"/>
  <c r="Z146" i="1"/>
  <c r="Z150" i="1"/>
  <c r="Z154" i="1"/>
  <c r="Z158" i="1"/>
  <c r="Z162" i="1"/>
  <c r="Z166" i="1"/>
  <c r="Z170" i="1"/>
  <c r="Z174" i="1"/>
  <c r="Z178" i="1"/>
  <c r="Z182" i="1"/>
  <c r="Z186" i="1"/>
  <c r="Z190" i="1"/>
  <c r="Z194" i="1"/>
  <c r="Z198" i="1"/>
  <c r="Z202" i="1"/>
  <c r="Z206" i="1"/>
  <c r="Z210" i="1"/>
  <c r="Z212" i="1"/>
  <c r="Z214" i="1"/>
  <c r="Z216" i="1"/>
  <c r="Z218" i="1"/>
  <c r="Z220" i="1"/>
  <c r="Z222" i="1"/>
  <c r="Z224" i="1"/>
  <c r="Z226" i="1"/>
  <c r="Z228" i="1"/>
  <c r="Z230" i="1"/>
  <c r="Z232" i="1"/>
  <c r="Z234" i="1"/>
  <c r="Z236" i="1"/>
  <c r="Z238" i="1"/>
  <c r="Z40" i="1"/>
  <c r="Z44" i="1"/>
  <c r="Z48" i="1"/>
  <c r="Z52" i="1"/>
  <c r="Z56" i="1"/>
  <c r="Z60" i="1"/>
  <c r="Z64" i="1"/>
  <c r="Z68" i="1"/>
  <c r="Z72" i="1"/>
  <c r="Z76" i="1"/>
  <c r="Z80" i="1"/>
  <c r="Z84" i="1"/>
  <c r="Z88" i="1"/>
  <c r="Z92" i="1"/>
  <c r="Z96" i="1"/>
  <c r="Z100" i="1"/>
  <c r="Z104" i="1"/>
  <c r="Z108" i="1"/>
  <c r="Z112" i="1"/>
  <c r="Z116" i="1"/>
  <c r="Z120" i="1"/>
  <c r="Z124" i="1"/>
  <c r="Z128" i="1"/>
  <c r="Z132" i="1"/>
  <c r="Z136" i="1"/>
  <c r="Z140" i="1"/>
  <c r="Z144" i="1"/>
  <c r="Z148" i="1"/>
  <c r="Z152" i="1"/>
  <c r="Z156" i="1"/>
  <c r="Z160" i="1"/>
  <c r="Z164" i="1"/>
  <c r="Z168" i="1"/>
  <c r="Z172" i="1"/>
  <c r="Z176" i="1"/>
  <c r="Z180" i="1"/>
  <c r="Z184" i="1"/>
  <c r="Z188" i="1"/>
  <c r="Z192" i="1"/>
  <c r="Z196" i="1"/>
  <c r="Z200" i="1"/>
  <c r="Z204" i="1"/>
  <c r="Z208" i="1"/>
  <c r="Z211" i="1"/>
  <c r="Z213" i="1"/>
  <c r="Z215" i="1"/>
  <c r="Z217" i="1"/>
  <c r="Z219" i="1"/>
  <c r="Z221" i="1"/>
  <c r="Z223" i="1"/>
  <c r="Z225" i="1"/>
  <c r="Z227" i="1"/>
  <c r="Z229" i="1"/>
  <c r="Z231" i="1"/>
  <c r="Z233" i="1"/>
  <c r="Z235" i="1"/>
  <c r="Z237" i="1"/>
  <c r="Z239" i="1"/>
  <c r="E77" i="1"/>
  <c r="F82" i="1"/>
  <c r="K75" i="1"/>
  <c r="F81" i="1"/>
  <c r="K76" i="1"/>
  <c r="P21" i="1"/>
  <c r="R23" i="1"/>
  <c r="K77" i="1"/>
  <c r="M77" i="1"/>
  <c r="F20" i="1"/>
  <c r="G20" i="1"/>
</calcChain>
</file>

<file path=xl/sharedStrings.xml><?xml version="1.0" encoding="utf-8"?>
<sst xmlns="http://schemas.openxmlformats.org/spreadsheetml/2006/main" count="140" uniqueCount="87">
  <si>
    <t>Date</t>
  </si>
  <si>
    <t>Concentration</t>
  </si>
  <si>
    <t>Result</t>
  </si>
  <si>
    <t>Number of method blanks entered:</t>
  </si>
  <si>
    <t>Average:</t>
  </si>
  <si>
    <t>Standard Deviation:</t>
  </si>
  <si>
    <t>Student's t-value :</t>
  </si>
  <si>
    <t>Calculated MDL:</t>
  </si>
  <si>
    <t>Existing MDL:</t>
  </si>
  <si>
    <t>Can the existing MDL be left unchanged?</t>
  </si>
  <si>
    <t>Result Sort</t>
  </si>
  <si>
    <t>99th Percentile</t>
  </si>
  <si>
    <t xml:space="preserve">Use this form if: </t>
  </si>
  <si>
    <t xml:space="preserve"> A new method is implemented;</t>
  </si>
  <si>
    <t xml:space="preserve"> OR a significant change has occurred and an initial MDL must be performed again;</t>
  </si>
  <si>
    <t xml:space="preserve"> OR the spiked blank concentration is changed.</t>
  </si>
  <si>
    <t>Matrix:</t>
  </si>
  <si>
    <t>Spiked Blanks</t>
  </si>
  <si>
    <t>Yes</t>
  </si>
  <si>
    <t>Method Blanks</t>
  </si>
  <si>
    <t>Date Prepped</t>
  </si>
  <si>
    <t>Date Analyzed</t>
  </si>
  <si>
    <t>% Recovery</t>
  </si>
  <si>
    <t>No</t>
  </si>
  <si>
    <t>Student's t-value to use:</t>
  </si>
  <si>
    <t>LAB NOTES:</t>
  </si>
  <si>
    <t>MDL Checks</t>
  </si>
  <si>
    <t>MDL</t>
  </si>
  <si>
    <t>[Spike]</t>
  </si>
  <si>
    <t>MDL x 10</t>
  </si>
  <si>
    <t>Permit Limit</t>
  </si>
  <si>
    <t>If fails, the method must be optimized to be able to meet permit limits.</t>
  </si>
  <si>
    <t>Lower Limit</t>
  </si>
  <si>
    <t>Upper Limit</t>
  </si>
  <si>
    <t>General guidelines, 
don't re-run study if outside limits</t>
  </si>
  <si>
    <t>Laboratory:</t>
  </si>
  <si>
    <t xml:space="preserve">Instrument: </t>
  </si>
  <si>
    <t>Analyte:</t>
  </si>
  <si>
    <t>Method:</t>
  </si>
  <si>
    <t>Units:</t>
  </si>
  <si>
    <t>Spike Concentration:</t>
  </si>
  <si>
    <r>
      <t xml:space="preserve">If fails, you need to spike at </t>
    </r>
    <r>
      <rPr>
        <b/>
        <sz val="9"/>
        <color indexed="8"/>
        <rFont val="Calibri"/>
        <family val="2"/>
        <scheme val="minor"/>
      </rPr>
      <t>higher</t>
    </r>
    <r>
      <rPr>
        <sz val="9"/>
        <color indexed="8"/>
        <rFont val="Calibri"/>
        <family val="2"/>
        <scheme val="minor"/>
      </rPr>
      <t xml:space="preserve"> concentration; the variability is too high.</t>
    </r>
  </si>
  <si>
    <r>
      <t xml:space="preserve">If fails, you need to spike at </t>
    </r>
    <r>
      <rPr>
        <b/>
        <sz val="9"/>
        <color indexed="8"/>
        <rFont val="Calibri"/>
        <family val="2"/>
        <scheme val="minor"/>
      </rPr>
      <t>lower</t>
    </r>
    <r>
      <rPr>
        <sz val="9"/>
        <color indexed="8"/>
        <rFont val="Calibri"/>
        <family val="2"/>
        <scheme val="minor"/>
      </rPr>
      <t xml:space="preserve"> concentration; the MDL is unrealistically low.</t>
    </r>
  </si>
  <si>
    <t>Certification Year:</t>
  </si>
  <si>
    <t>Calculated Initial MDL:</t>
  </si>
  <si>
    <t xml:space="preserve">Instrument(s): </t>
  </si>
  <si>
    <r>
      <t>(calculated from the greater of MDL</t>
    </r>
    <r>
      <rPr>
        <vertAlign val="subscript"/>
        <sz val="9"/>
        <color indexed="8"/>
        <rFont val="Calibri"/>
        <family val="2"/>
        <scheme val="minor"/>
      </rPr>
      <t>s</t>
    </r>
    <r>
      <rPr>
        <sz val="9"/>
        <color indexed="8"/>
        <rFont val="Calibri"/>
        <family val="2"/>
        <scheme val="minor"/>
      </rPr>
      <t xml:space="preserve"> and MDL</t>
    </r>
    <r>
      <rPr>
        <vertAlign val="subscript"/>
        <sz val="9"/>
        <color indexed="8"/>
        <rFont val="Calibri"/>
        <family val="2"/>
        <scheme val="minor"/>
      </rPr>
      <t>b</t>
    </r>
    <r>
      <rPr>
        <sz val="9"/>
        <color indexed="8"/>
        <rFont val="Calibri"/>
        <family val="2"/>
        <scheme val="minor"/>
      </rPr>
      <t>)</t>
    </r>
  </si>
  <si>
    <r>
      <rPr>
        <b/>
        <u/>
        <sz val="9"/>
        <color indexed="8"/>
        <rFont val="Calibri"/>
        <family val="2"/>
        <scheme val="minor"/>
      </rPr>
      <t>OPTIONAL CHECK</t>
    </r>
    <r>
      <rPr>
        <b/>
        <sz val="9"/>
        <color indexed="8"/>
        <rFont val="Calibri"/>
        <family val="2"/>
        <scheme val="minor"/>
      </rPr>
      <t xml:space="preserve">
Low Spike Check
- Did you spike too low? -
- MDL &lt; Spike Concentration -</t>
    </r>
  </si>
  <si>
    <r>
      <rPr>
        <b/>
        <u/>
        <sz val="9"/>
        <color indexed="8"/>
        <rFont val="Calibri"/>
        <family val="2"/>
        <scheme val="minor"/>
      </rPr>
      <t>OPTIONAL CHECK</t>
    </r>
    <r>
      <rPr>
        <b/>
        <sz val="9"/>
        <color indexed="8"/>
        <rFont val="Calibri"/>
        <family val="2"/>
        <scheme val="minor"/>
      </rPr>
      <t xml:space="preserve">
High Spike Check
- Did you spike too high? -
- Spike Concentration &lt; 10 x MDL -</t>
    </r>
  </si>
  <si>
    <r>
      <rPr>
        <b/>
        <u/>
        <sz val="9"/>
        <color indexed="8"/>
        <rFont val="Calibri"/>
        <family val="2"/>
        <scheme val="minor"/>
      </rPr>
      <t>Minimum Reporting Limit Check</t>
    </r>
    <r>
      <rPr>
        <b/>
        <sz val="9"/>
        <color indexed="8"/>
        <rFont val="Calibri"/>
        <family val="2"/>
        <scheme val="minor"/>
      </rPr>
      <t xml:space="preserve">
- MDL &lt; Permit Limit? -</t>
    </r>
  </si>
  <si>
    <r>
      <rPr>
        <b/>
        <u/>
        <sz val="9"/>
        <color indexed="8"/>
        <rFont val="Calibri"/>
        <family val="2"/>
        <scheme val="minor"/>
      </rPr>
      <t>OPTIONAL CHECK</t>
    </r>
    <r>
      <rPr>
        <b/>
        <sz val="9"/>
        <color indexed="8"/>
        <rFont val="Calibri"/>
        <family val="2"/>
        <scheme val="minor"/>
      </rPr>
      <t xml:space="preserve">
 - Is average recovery reasonable? -</t>
    </r>
  </si>
  <si>
    <r>
      <rPr>
        <b/>
        <u/>
        <sz val="26"/>
        <color indexed="8"/>
        <rFont val="Calibri"/>
        <family val="2"/>
        <scheme val="minor"/>
      </rPr>
      <t>Initial</t>
    </r>
    <r>
      <rPr>
        <b/>
        <sz val="20"/>
        <color indexed="8"/>
        <rFont val="Calibri"/>
        <family val="2"/>
        <scheme val="minor"/>
      </rPr>
      <t xml:space="preserve">   MDL Calculation and Validation Worksheet </t>
    </r>
  </si>
  <si>
    <r>
      <t>Calculated MDL</t>
    </r>
    <r>
      <rPr>
        <b/>
        <vertAlign val="subscript"/>
        <sz val="11"/>
        <color indexed="8"/>
        <rFont val="Calibri"/>
        <family val="2"/>
        <scheme val="minor"/>
      </rPr>
      <t>s</t>
    </r>
    <r>
      <rPr>
        <b/>
        <sz val="11"/>
        <color indexed="8"/>
        <rFont val="Calibri"/>
        <family val="2"/>
        <scheme val="minor"/>
      </rPr>
      <t>:</t>
    </r>
  </si>
  <si>
    <r>
      <t>Calculated MDL</t>
    </r>
    <r>
      <rPr>
        <b/>
        <vertAlign val="subscript"/>
        <sz val="11"/>
        <color indexed="8"/>
        <rFont val="Calibri"/>
        <family val="2"/>
        <scheme val="minor"/>
      </rPr>
      <t>b</t>
    </r>
    <r>
      <rPr>
        <b/>
        <sz val="11"/>
        <color indexed="8"/>
        <rFont val="Calibri"/>
        <family val="2"/>
        <scheme val="minor"/>
      </rPr>
      <t>:</t>
    </r>
  </si>
  <si>
    <t>Please Fill Out All White Cells</t>
  </si>
  <si>
    <r>
      <t>MDL</t>
    </r>
    <r>
      <rPr>
        <b/>
        <vertAlign val="subscript"/>
        <sz val="9"/>
        <color indexed="8"/>
        <rFont val="Calibri"/>
        <family val="2"/>
        <scheme val="minor"/>
      </rPr>
      <t>b</t>
    </r>
    <r>
      <rPr>
        <b/>
        <sz val="9"/>
        <color indexed="8"/>
        <rFont val="Calibri"/>
        <family val="2"/>
        <scheme val="minor"/>
      </rPr>
      <t xml:space="preserve"> if standard deviation is used:</t>
    </r>
  </si>
  <si>
    <r>
      <t>MDL</t>
    </r>
    <r>
      <rPr>
        <b/>
        <vertAlign val="subscript"/>
        <sz val="9"/>
        <color indexed="8"/>
        <rFont val="Calibri"/>
        <family val="2"/>
        <scheme val="minor"/>
      </rPr>
      <t>b</t>
    </r>
    <r>
      <rPr>
        <b/>
        <sz val="9"/>
        <color indexed="8"/>
        <rFont val="Calibri"/>
        <family val="2"/>
        <scheme val="minor"/>
      </rPr>
      <t xml:space="preserve"> if 99th percentile is used*:</t>
    </r>
  </si>
  <si>
    <t>Select Option to Use:</t>
  </si>
  <si>
    <t>Spike level okay (&lt;5% spiked blanks &lt;0)?</t>
  </si>
  <si>
    <r>
      <t xml:space="preserve">                                                             Method Blanks               </t>
    </r>
    <r>
      <rPr>
        <sz val="9"/>
        <color theme="1"/>
        <rFont val="Calibri"/>
        <family val="2"/>
        <scheme val="minor"/>
      </rPr>
      <t>(this spreadsheet can calculate up to 200 method blanks)</t>
    </r>
  </si>
  <si>
    <r>
      <t xml:space="preserve">                                              Spiked Blanks   </t>
    </r>
    <r>
      <rPr>
        <sz val="10"/>
        <color indexed="8"/>
        <rFont val="Calibri"/>
        <family val="2"/>
        <scheme val="minor"/>
      </rPr>
      <t xml:space="preserve"> (include all data generated within the last 2 years)</t>
    </r>
  </si>
  <si>
    <t>NOTES:</t>
  </si>
  <si>
    <t xml:space="preserve"> - If the lab thinks the sensitivity of the method has changed significantly, then the most recent data may be used (min. of 7 reps, 3 batches, over 3 days).</t>
  </si>
  <si>
    <t xml:space="preserve"> - If sample analysis is not performed often for a given test, only quarters with actual sample analysis (do not include PT samples) need to have the spiked blanks analyzed.  Take the last 24 months of data to generate the MDL.</t>
  </si>
  <si>
    <t xml:space="preserve"> - If the method is altered in a way that could be expected to change its sensitivity, then re-determine the initial MDL and restart the ongoing data collection.</t>
  </si>
  <si>
    <t xml:space="preserve"> - Only use data associated with passing calibrations and passing batch QC (reported data).</t>
  </si>
  <si>
    <r>
      <t xml:space="preserve"> - Recalculate MDL</t>
    </r>
    <r>
      <rPr>
        <vertAlign val="subscript"/>
        <sz val="9"/>
        <rFont val="Calibri"/>
        <family val="2"/>
        <scheme val="minor"/>
      </rPr>
      <t>s</t>
    </r>
    <r>
      <rPr>
        <sz val="9"/>
        <rFont val="Calibri"/>
        <family val="2"/>
        <scheme val="minor"/>
      </rPr>
      <t xml:space="preserve"> and MDL</t>
    </r>
    <r>
      <rPr>
        <vertAlign val="subscript"/>
        <sz val="9"/>
        <rFont val="Calibri"/>
        <family val="2"/>
        <scheme val="minor"/>
      </rPr>
      <t>b</t>
    </r>
    <r>
      <rPr>
        <sz val="9"/>
        <rFont val="Calibri"/>
        <family val="2"/>
        <scheme val="minor"/>
      </rPr>
      <t xml:space="preserve"> at least every 13 months.</t>
    </r>
  </si>
  <si>
    <r>
      <t xml:space="preserve"> - The lab has the option to use only the last 6 months or the 50 most recent </t>
    </r>
    <r>
      <rPr>
        <b/>
        <sz val="9"/>
        <rFont val="Calibri"/>
        <family val="2"/>
        <scheme val="minor"/>
      </rPr>
      <t>method blanks</t>
    </r>
    <r>
      <rPr>
        <sz val="9"/>
        <rFont val="Calibri"/>
        <family val="2"/>
        <scheme val="minor"/>
      </rPr>
      <t>, whichever yields the greater number of blanks.</t>
    </r>
  </si>
  <si>
    <r>
      <rPr>
        <b/>
        <u/>
        <sz val="26"/>
        <color indexed="8"/>
        <rFont val="Calibri"/>
        <family val="2"/>
        <scheme val="minor"/>
      </rPr>
      <t>Ongoing</t>
    </r>
    <r>
      <rPr>
        <b/>
        <sz val="20"/>
        <color indexed="8"/>
        <rFont val="Calibri"/>
        <family val="2"/>
        <scheme val="minor"/>
      </rPr>
      <t xml:space="preserve">   MDL Calculation and Validation Worksheet </t>
    </r>
  </si>
  <si>
    <r>
      <t xml:space="preserve"> - The existing MDL can be left unchanged if the calculated MDL is within 0.5 - 2 times the existing MDL </t>
    </r>
    <r>
      <rPr>
        <b/>
        <sz val="9"/>
        <rFont val="Calibri"/>
        <family val="2"/>
        <scheme val="minor"/>
      </rPr>
      <t>AND</t>
    </r>
    <r>
      <rPr>
        <sz val="9"/>
        <rFont val="Calibri"/>
        <family val="2"/>
        <scheme val="minor"/>
      </rPr>
      <t xml:space="preserve"> less than 3% of the method blanks are greater than the existing MDL.</t>
    </r>
  </si>
  <si>
    <t>Stand. Dev.</t>
  </si>
  <si>
    <t>*OPTIONAL: Can only use 99th Percentile if more than 100 method blanks</t>
  </si>
  <si>
    <r>
      <t>Calculated MDL</t>
    </r>
    <r>
      <rPr>
        <b/>
        <vertAlign val="subscript"/>
        <sz val="14"/>
        <color indexed="8"/>
        <rFont val="Calibri"/>
        <family val="2"/>
        <scheme val="minor"/>
      </rPr>
      <t>s</t>
    </r>
    <r>
      <rPr>
        <b/>
        <sz val="14"/>
        <color indexed="8"/>
        <rFont val="Calibri"/>
        <family val="2"/>
        <scheme val="minor"/>
      </rPr>
      <t>:</t>
    </r>
  </si>
  <si>
    <r>
      <t xml:space="preserve"> - Include </t>
    </r>
    <r>
      <rPr>
        <b/>
        <sz val="9"/>
        <rFont val="Calibri"/>
        <family val="2"/>
        <scheme val="minor"/>
      </rPr>
      <t>spiked blank</t>
    </r>
    <r>
      <rPr>
        <sz val="9"/>
        <rFont val="Calibri"/>
        <family val="2"/>
        <scheme val="minor"/>
      </rPr>
      <t xml:space="preserve"> data generated within the last 2 years as long as the data all used the same spike level (</t>
    </r>
    <r>
      <rPr>
        <b/>
        <sz val="9"/>
        <rFont val="Calibri"/>
        <family val="2"/>
        <scheme val="minor"/>
      </rPr>
      <t>include initial results if within 2 years</t>
    </r>
    <r>
      <rPr>
        <sz val="9"/>
        <rFont val="Calibri"/>
        <family val="2"/>
        <scheme val="minor"/>
      </rPr>
      <t>).</t>
    </r>
  </si>
  <si>
    <t>Additional Considerations:</t>
  </si>
  <si>
    <t xml:space="preserve"> -  Please only fill in the White Cells.  Attempting to alter other cells can result in gross error.</t>
  </si>
  <si>
    <t xml:space="preserve"> -  Laboratories using this workbook are advised to double check all calculations generated within for accuracy.</t>
  </si>
  <si>
    <t xml:space="preserve"> -  This workbook was created with the help of several labs and state authorities including, but not limited to: West Virginia Department of Environmental Protection, Wisconsin Department of Natural Resources, and HydroAnalytical.</t>
  </si>
  <si>
    <r>
      <rPr>
        <sz val="14"/>
        <color theme="1"/>
        <rFont val="Calibri"/>
        <family val="2"/>
        <scheme val="minor"/>
      </rPr>
      <t xml:space="preserve"> - The source documentation for this workbook is the</t>
    </r>
    <r>
      <rPr>
        <b/>
        <sz val="14"/>
        <color theme="1"/>
        <rFont val="Calibri"/>
        <family val="2"/>
        <scheme val="minor"/>
      </rPr>
      <t xml:space="preserve"> </t>
    </r>
    <r>
      <rPr>
        <i/>
        <sz val="14"/>
        <color theme="1"/>
        <rFont val="Calibri"/>
        <family val="2"/>
        <scheme val="minor"/>
      </rPr>
      <t xml:space="preserve">Definition and Procedure for the Determination of the Method Detection Limit, Revision 2 (EPA 821-R-16-006, December 2016).  </t>
    </r>
    <r>
      <rPr>
        <sz val="14"/>
        <color theme="1"/>
        <rFont val="Calibri"/>
        <family val="2"/>
        <scheme val="minor"/>
      </rPr>
      <t>All laboratories using this workbook for their own purposes are strongly advised to consult the EPA publication for clarification and reference calculations.</t>
    </r>
  </si>
  <si>
    <r>
      <t xml:space="preserve">  - If none of the method blanks give numerical results for an individual analyte, then the MDL</t>
    </r>
    <r>
      <rPr>
        <vertAlign val="subscript"/>
        <sz val="10"/>
        <rFont val="Calibri"/>
        <family val="2"/>
        <scheme val="minor"/>
      </rPr>
      <t>b</t>
    </r>
    <r>
      <rPr>
        <sz val="8.5"/>
        <rFont val="Calibri"/>
        <family val="2"/>
        <scheme val="minor"/>
      </rPr>
      <t xml:space="preserve"> does not apply.  </t>
    </r>
  </si>
  <si>
    <t xml:space="preserve">  - A numerical result includes positive &amp; negative results, including results below the current MDL, but not results of “ND” (non-detect) commonly observed when a peak is not present in chromatographic analysis.  </t>
  </si>
  <si>
    <t xml:space="preserve">  - Only use data associated with passing calibrations &amp; passing batch QC (reported data). </t>
  </si>
  <si>
    <t xml:space="preserve">       NOTES</t>
  </si>
  <si>
    <t xml:space="preserve"> - Laboratories must use the most recent available data for method blanks and spikes.</t>
  </si>
  <si>
    <t xml:space="preserve"> - Statistical outliers cannot be removed from the initial MDL calculation as routine variability must be captured by the procedure.</t>
  </si>
  <si>
    <r>
      <t xml:space="preserve"> -  For questions or concerns regarding this workbook, please contact Lab Certification of the KY Division of Water at </t>
    </r>
    <r>
      <rPr>
        <sz val="14"/>
        <color theme="4" tint="-0.24994659260841701"/>
        <rFont val="Calibri"/>
        <family val="2"/>
        <scheme val="minor"/>
      </rPr>
      <t>DOWLabCertification@ky.gov.</t>
    </r>
  </si>
  <si>
    <t>MDL Study Workbook Version 1.2.  3/24/2020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</si>
</sst>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0.000"/>
    <numFmt numFmtId="166" formatCode="0.00000"/>
    <numFmt numFmtId="167" formatCode="0.0%"/>
  </numFmts>
  <fonts count="76" x14ac:knownFonts="1">
    <font>
      <sz val="11"/>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b/>
      <sz val="9"/>
      <color indexed="8"/>
      <name val="Calibri"/>
      <family val="2"/>
      <scheme val="minor"/>
    </font>
    <font>
      <sz val="9"/>
      <color indexed="8"/>
      <name val="Calibri"/>
      <family val="2"/>
      <scheme val="minor"/>
    </font>
    <font>
      <b/>
      <vertAlign val="subscript"/>
      <sz val="9"/>
      <color indexed="8"/>
      <name val="Calibri"/>
      <family val="2"/>
      <scheme val="minor"/>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10"/>
      <color indexed="8"/>
      <name val="Calibri"/>
      <family val="2"/>
      <scheme val="minor"/>
    </font>
    <font>
      <b/>
      <sz val="12"/>
      <color indexed="8"/>
      <name val="Calibri"/>
      <family val="2"/>
      <scheme val="minor"/>
    </font>
    <font>
      <b/>
      <sz val="10"/>
      <name val="Calibri"/>
      <family val="2"/>
      <scheme val="minor"/>
    </font>
    <font>
      <sz val="10"/>
      <color indexed="8"/>
      <name val="Calibri"/>
      <family val="2"/>
      <scheme val="minor"/>
    </font>
    <font>
      <b/>
      <sz val="16"/>
      <color indexed="8"/>
      <name val="Calibri"/>
      <family val="2"/>
      <scheme val="minor"/>
    </font>
    <font>
      <b/>
      <sz val="20"/>
      <color indexed="8"/>
      <name val="Calibri"/>
      <family val="2"/>
      <scheme val="minor"/>
    </font>
    <font>
      <i/>
      <sz val="11"/>
      <color rgb="FF7F7F7F"/>
      <name val="Calibri"/>
      <family val="2"/>
      <scheme val="minor"/>
    </font>
    <font>
      <b/>
      <sz val="11"/>
      <color indexed="8"/>
      <name val="Calibri"/>
      <family val="2"/>
      <scheme val="minor"/>
    </font>
    <font>
      <b/>
      <sz val="18"/>
      <color indexed="8"/>
      <name val="Calibri"/>
      <family val="2"/>
      <scheme val="minor"/>
    </font>
    <font>
      <b/>
      <sz val="9"/>
      <name val="Calibri"/>
      <family val="2"/>
      <scheme val="minor"/>
    </font>
    <font>
      <b/>
      <sz val="9"/>
      <color theme="1"/>
      <name val="Calibri"/>
      <family val="2"/>
      <scheme val="minor"/>
    </font>
    <font>
      <sz val="9"/>
      <name val="Calibri"/>
      <family val="2"/>
      <scheme val="minor"/>
    </font>
    <font>
      <b/>
      <u/>
      <sz val="9"/>
      <color indexed="8"/>
      <name val="Calibri"/>
      <family val="2"/>
      <scheme val="minor"/>
    </font>
    <font>
      <sz val="9"/>
      <color theme="9" tint="0.59999389629810485"/>
      <name val="Calibri"/>
      <family val="2"/>
      <scheme val="minor"/>
    </font>
    <font>
      <b/>
      <sz val="9"/>
      <color theme="9" tint="0.59999389629810485"/>
      <name val="Calibri"/>
      <family val="2"/>
      <scheme val="minor"/>
    </font>
    <font>
      <sz val="9"/>
      <color theme="4" tint="0.79998168889431442"/>
      <name val="Calibri"/>
      <family val="2"/>
      <scheme val="minor"/>
    </font>
    <font>
      <b/>
      <sz val="9"/>
      <color rgb="FFFF0000"/>
      <name val="Calibri"/>
      <family val="2"/>
      <scheme val="minor"/>
    </font>
    <font>
      <sz val="9"/>
      <color theme="0"/>
      <name val="Calibri"/>
      <family val="2"/>
      <scheme val="minor"/>
    </font>
    <font>
      <i/>
      <sz val="9"/>
      <color rgb="FFFF0000"/>
      <name val="Calibri"/>
      <family val="2"/>
      <scheme val="minor"/>
    </font>
    <font>
      <b/>
      <i/>
      <sz val="9"/>
      <color rgb="FFFF0000"/>
      <name val="Calibri"/>
      <family val="2"/>
      <scheme val="minor"/>
    </font>
    <font>
      <b/>
      <sz val="9"/>
      <color theme="9" tint="0.59999389629810485"/>
      <name val="Arial"/>
      <family val="2"/>
    </font>
    <font>
      <vertAlign val="subscript"/>
      <sz val="9"/>
      <color indexed="8"/>
      <name val="Calibri"/>
      <family val="2"/>
      <scheme val="minor"/>
    </font>
    <font>
      <b/>
      <sz val="9"/>
      <color indexed="10"/>
      <name val="Calibri"/>
      <family val="2"/>
      <scheme val="minor"/>
    </font>
    <font>
      <b/>
      <sz val="10"/>
      <color theme="1"/>
      <name val="Calibri"/>
      <family val="2"/>
      <scheme val="minor"/>
    </font>
    <font>
      <b/>
      <sz val="9.5"/>
      <name val="Calibri"/>
      <family val="2"/>
      <scheme val="minor"/>
    </font>
    <font>
      <b/>
      <sz val="9.5"/>
      <color theme="1"/>
      <name val="Calibri"/>
      <family val="2"/>
      <scheme val="minor"/>
    </font>
    <font>
      <b/>
      <u/>
      <sz val="26"/>
      <color indexed="8"/>
      <name val="Calibri"/>
      <family val="2"/>
      <scheme val="minor"/>
    </font>
    <font>
      <b/>
      <vertAlign val="subscript"/>
      <sz val="11"/>
      <color indexed="8"/>
      <name val="Calibri"/>
      <family val="2"/>
      <scheme val="minor"/>
    </font>
    <font>
      <sz val="6.5"/>
      <color theme="1"/>
      <name val="Calibri"/>
      <family val="2"/>
      <scheme val="minor"/>
    </font>
    <font>
      <b/>
      <sz val="6.5"/>
      <name val="Calibri"/>
      <family val="2"/>
      <scheme val="minor"/>
    </font>
    <font>
      <sz val="6.5"/>
      <name val="Calibri"/>
      <family val="2"/>
      <scheme val="minor"/>
    </font>
    <font>
      <sz val="6.5"/>
      <color indexed="8"/>
      <name val="Calibri"/>
      <family val="2"/>
      <scheme val="minor"/>
    </font>
    <font>
      <sz val="6.5"/>
      <color theme="9" tint="0.59999389629810485"/>
      <name val="Calibri"/>
      <family val="2"/>
      <scheme val="minor"/>
    </font>
    <font>
      <b/>
      <sz val="18"/>
      <color theme="1"/>
      <name val="Calibri"/>
      <family val="2"/>
      <scheme val="minor"/>
    </font>
    <font>
      <sz val="7"/>
      <name val="Lucida Sans Unicode"/>
      <family val="2"/>
    </font>
    <font>
      <b/>
      <sz val="7.5"/>
      <name val="Calibri"/>
      <family val="2"/>
      <scheme val="minor"/>
    </font>
    <font>
      <sz val="9"/>
      <color rgb="FFFF0000"/>
      <name val="Calibri"/>
      <family val="2"/>
      <scheme val="minor"/>
    </font>
    <font>
      <sz val="6.5"/>
      <color rgb="FFFF0000"/>
      <name val="Calibri"/>
      <family val="2"/>
      <scheme val="minor"/>
    </font>
    <font>
      <i/>
      <sz val="6.5"/>
      <color rgb="FFFF0000"/>
      <name val="Calibri"/>
      <family val="2"/>
      <scheme val="minor"/>
    </font>
    <font>
      <sz val="7.5"/>
      <color theme="1"/>
      <name val="Calibri"/>
      <family val="2"/>
      <scheme val="minor"/>
    </font>
    <font>
      <b/>
      <sz val="9.5"/>
      <color indexed="8"/>
      <name val="Calibri"/>
      <family val="2"/>
      <scheme val="minor"/>
    </font>
    <font>
      <vertAlign val="subscript"/>
      <sz val="9"/>
      <name val="Calibri"/>
      <family val="2"/>
      <scheme val="minor"/>
    </font>
    <font>
      <b/>
      <sz val="16"/>
      <name val="Calibri"/>
      <family val="2"/>
      <scheme val="minor"/>
    </font>
    <font>
      <i/>
      <sz val="10"/>
      <color theme="9" tint="0.59999389629810485"/>
      <name val="Arial"/>
      <family val="2"/>
    </font>
    <font>
      <sz val="8"/>
      <color theme="9" tint="0.59999389629810485"/>
      <name val="Calibri"/>
      <family val="2"/>
      <scheme val="minor"/>
    </font>
    <font>
      <b/>
      <sz val="16"/>
      <color rgb="FFFF0000"/>
      <name val="Calibri"/>
      <family val="2"/>
      <scheme val="minor"/>
    </font>
    <font>
      <b/>
      <sz val="18"/>
      <color rgb="FFFF0000"/>
      <name val="Calibri"/>
      <family val="2"/>
      <scheme val="minor"/>
    </font>
    <font>
      <b/>
      <sz val="14"/>
      <name val="Calibri"/>
      <family val="2"/>
      <scheme val="minor"/>
    </font>
    <font>
      <sz val="11"/>
      <color theme="0"/>
      <name val="Calibri"/>
      <family val="2"/>
      <scheme val="minor"/>
    </font>
    <font>
      <b/>
      <sz val="12"/>
      <color theme="0"/>
      <name val="Calibri"/>
      <family val="2"/>
      <scheme val="minor"/>
    </font>
    <font>
      <b/>
      <sz val="14"/>
      <color indexed="8"/>
      <name val="Calibri"/>
      <family val="2"/>
      <scheme val="minor"/>
    </font>
    <font>
      <b/>
      <vertAlign val="subscript"/>
      <sz val="14"/>
      <color indexed="8"/>
      <name val="Calibri"/>
      <family val="2"/>
      <scheme val="minor"/>
    </font>
    <font>
      <b/>
      <i/>
      <sz val="11"/>
      <name val="Arial Black"/>
      <family val="2"/>
    </font>
    <font>
      <b/>
      <sz val="16"/>
      <color theme="1"/>
      <name val="Calibri"/>
      <family val="2"/>
      <scheme val="minor"/>
    </font>
    <font>
      <b/>
      <sz val="13"/>
      <color indexed="8"/>
      <name val="Calibri"/>
      <family val="2"/>
      <scheme val="minor"/>
    </font>
    <font>
      <sz val="14"/>
      <color theme="1"/>
      <name val="Calibri"/>
      <family val="2"/>
      <scheme val="minor"/>
    </font>
    <font>
      <b/>
      <sz val="14"/>
      <color theme="1"/>
      <name val="Calibri"/>
      <family val="2"/>
      <scheme val="minor"/>
    </font>
    <font>
      <sz val="14"/>
      <color theme="4" tint="-0.24994659260841701"/>
      <name val="Calibri"/>
      <family val="2"/>
      <scheme val="minor"/>
    </font>
    <font>
      <b/>
      <sz val="8.5"/>
      <name val="Calibri"/>
      <family val="2"/>
      <scheme val="minor"/>
    </font>
    <font>
      <i/>
      <sz val="14"/>
      <color theme="1"/>
      <name val="Calibri"/>
      <family val="2"/>
      <scheme val="minor"/>
    </font>
    <font>
      <sz val="8.5"/>
      <name val="Calibri"/>
      <family val="2"/>
      <scheme val="minor"/>
    </font>
    <font>
      <vertAlign val="subscript"/>
      <sz val="10"/>
      <name val="Calibri"/>
      <family val="2"/>
      <scheme val="minor"/>
    </font>
    <font>
      <b/>
      <sz val="15"/>
      <color indexed="8"/>
      <name val="Calibri"/>
      <family val="2"/>
      <scheme val="minor"/>
    </font>
    <font>
      <sz val="10"/>
      <color theme="1"/>
      <name val="Calibri"/>
      <family val="2"/>
      <scheme val="minor"/>
    </font>
    <font>
      <b/>
      <i/>
      <vertAlign val="subscript"/>
      <sz val="12"/>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C2828"/>
        <bgColor indexed="64"/>
      </patternFill>
    </fill>
  </fills>
  <borders count="130">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ck">
        <color indexed="64"/>
      </left>
      <right/>
      <top style="medium">
        <color indexed="64"/>
      </top>
      <bottom/>
      <diagonal/>
    </border>
    <border>
      <left style="thick">
        <color indexed="64"/>
      </left>
      <right/>
      <top/>
      <bottom/>
      <diagonal/>
    </border>
    <border>
      <left/>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right style="thin">
        <color indexed="8"/>
      </right>
      <top/>
      <bottom/>
      <diagonal/>
    </border>
    <border>
      <left style="thin">
        <color indexed="64"/>
      </left>
      <right/>
      <top style="medium">
        <color indexed="64"/>
      </top>
      <bottom/>
      <diagonal/>
    </border>
    <border>
      <left/>
      <right style="thin">
        <color indexed="64"/>
      </right>
      <top style="medium">
        <color indexed="64"/>
      </top>
      <bottom/>
      <diagonal/>
    </border>
    <border>
      <left/>
      <right style="thick">
        <color indexed="64"/>
      </right>
      <top/>
      <bottom/>
      <diagonal/>
    </border>
    <border>
      <left style="thick">
        <color indexed="64"/>
      </left>
      <right/>
      <top/>
      <bottom style="thin">
        <color indexed="8"/>
      </bottom>
      <diagonal/>
    </border>
    <border>
      <left style="thin">
        <color indexed="8"/>
      </left>
      <right style="medium">
        <color indexed="64"/>
      </right>
      <top style="medium">
        <color indexed="64"/>
      </top>
      <bottom style="thin">
        <color indexed="8"/>
      </bottom>
      <diagonal/>
    </border>
    <border>
      <left/>
      <right style="thick">
        <color indexed="64"/>
      </right>
      <top/>
      <bottom style="thin">
        <color indexed="8"/>
      </bottom>
      <diagonal/>
    </border>
    <border>
      <left/>
      <right style="medium">
        <color indexed="64"/>
      </right>
      <top style="medium">
        <color indexed="64"/>
      </top>
      <bottom style="thin">
        <color indexed="64"/>
      </bottom>
      <diagonal/>
    </border>
    <border>
      <left style="thin">
        <color indexed="8"/>
      </left>
      <right style="medium">
        <color indexed="64"/>
      </right>
      <top/>
      <bottom style="thin">
        <color indexed="8"/>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n">
        <color indexed="64"/>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ck">
        <color indexed="64"/>
      </top>
      <bottom style="thick">
        <color indexed="64"/>
      </bottom>
      <diagonal/>
    </border>
    <border>
      <left style="medium">
        <color indexed="64"/>
      </left>
      <right/>
      <top style="thin">
        <color indexed="64"/>
      </top>
      <bottom style="thin">
        <color indexed="64"/>
      </bottom>
      <diagonal/>
    </border>
    <border>
      <left style="thick">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bottom style="thin">
        <color indexed="8"/>
      </bottom>
      <diagonal/>
    </border>
    <border>
      <left/>
      <right style="thin">
        <color indexed="8"/>
      </right>
      <top style="medium">
        <color indexed="64"/>
      </top>
      <bottom style="thin">
        <color indexed="8"/>
      </bottom>
      <diagonal/>
    </border>
    <border>
      <left/>
      <right style="thin">
        <color indexed="8"/>
      </right>
      <top/>
      <bottom style="thin">
        <color indexed="8"/>
      </bottom>
      <diagonal/>
    </border>
    <border>
      <left/>
      <right/>
      <top style="medium">
        <color indexed="64"/>
      </top>
      <bottom style="thin">
        <color indexed="64"/>
      </bottom>
      <diagonal/>
    </border>
    <border>
      <left style="medium">
        <color indexed="64"/>
      </left>
      <right style="medium">
        <color indexed="64"/>
      </right>
      <top style="thick">
        <color indexed="64"/>
      </top>
      <bottom style="thick">
        <color indexed="64"/>
      </bottom>
      <diagonal/>
    </border>
    <border>
      <left style="thick">
        <color indexed="64"/>
      </left>
      <right style="thin">
        <color indexed="64"/>
      </right>
      <top style="medium">
        <color indexed="64"/>
      </top>
      <bottom style="medium">
        <color indexed="64"/>
      </bottom>
      <diagonal/>
    </border>
    <border>
      <left style="thin">
        <color indexed="8"/>
      </left>
      <right style="thick">
        <color indexed="64"/>
      </right>
      <top style="medium">
        <color indexed="64"/>
      </top>
      <bottom style="medium">
        <color indexed="8"/>
      </bottom>
      <diagonal/>
    </border>
    <border>
      <left/>
      <right style="thin">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medium">
        <color indexed="64"/>
      </right>
      <top style="thin">
        <color indexed="64"/>
      </top>
      <bottom/>
      <diagonal/>
    </border>
    <border>
      <left/>
      <right style="medium">
        <color indexed="64"/>
      </right>
      <top style="thick">
        <color indexed="64"/>
      </top>
      <bottom/>
      <diagonal/>
    </border>
    <border>
      <left style="thick">
        <color indexed="64"/>
      </left>
      <right/>
      <top style="thin">
        <color indexed="8"/>
      </top>
      <bottom/>
      <diagonal/>
    </border>
    <border>
      <left style="medium">
        <color indexed="64"/>
      </left>
      <right style="thick">
        <color indexed="64"/>
      </right>
      <top style="thin">
        <color indexed="8"/>
      </top>
      <bottom/>
      <diagonal/>
    </border>
    <border>
      <left/>
      <right/>
      <top style="medium">
        <color indexed="64"/>
      </top>
      <bottom style="thick">
        <color indexed="64"/>
      </bottom>
      <diagonal/>
    </border>
    <border>
      <left style="medium">
        <color indexed="64"/>
      </left>
      <right/>
      <top/>
      <bottom style="thin">
        <color indexed="64"/>
      </bottom>
      <diagonal/>
    </border>
    <border>
      <left style="medium">
        <color indexed="64"/>
      </left>
      <right/>
      <top/>
      <bottom style="thick">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style="thick">
        <color indexed="64"/>
      </left>
      <right style="thin">
        <color indexed="64"/>
      </right>
      <top/>
      <bottom style="thin">
        <color indexed="8"/>
      </bottom>
      <diagonal/>
    </border>
    <border>
      <left style="thick">
        <color indexed="64"/>
      </left>
      <right style="thin">
        <color indexed="64"/>
      </right>
      <top style="thin">
        <color indexed="8"/>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thick">
        <color indexed="64"/>
      </top>
      <bottom/>
      <diagonal/>
    </border>
    <border>
      <left style="thin">
        <color indexed="64"/>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457">
    <xf numFmtId="0" fontId="0" fillId="0" borderId="0" xfId="0"/>
    <xf numFmtId="0" fontId="3" fillId="4" borderId="0" xfId="0" applyFont="1" applyFill="1" applyBorder="1"/>
    <xf numFmtId="0" fontId="3" fillId="4" borderId="20" xfId="0" applyFont="1" applyFill="1" applyBorder="1"/>
    <xf numFmtId="1" fontId="8" fillId="4" borderId="3" xfId="0" applyNumberFormat="1" applyFont="1" applyFill="1" applyBorder="1" applyAlignment="1" applyProtection="1">
      <alignment horizontal="center" vertical="center"/>
    </xf>
    <xf numFmtId="0" fontId="4" fillId="2" borderId="57" xfId="0" applyFont="1" applyFill="1" applyBorder="1" applyAlignment="1">
      <alignment horizontal="center"/>
    </xf>
    <xf numFmtId="0" fontId="14" fillId="0" borderId="0" xfId="0" applyFont="1" applyFill="1" applyBorder="1"/>
    <xf numFmtId="9" fontId="14" fillId="0" borderId="0" xfId="0" applyNumberFormat="1" applyFont="1" applyFill="1" applyBorder="1"/>
    <xf numFmtId="0" fontId="14" fillId="0" borderId="0" xfId="0" applyFont="1" applyFill="1" applyBorder="1" applyAlignment="1">
      <alignment horizontal="center"/>
    </xf>
    <xf numFmtId="0" fontId="14" fillId="0" borderId="0" xfId="0" applyFont="1" applyFill="1"/>
    <xf numFmtId="0" fontId="3" fillId="4" borderId="30" xfId="0" applyFont="1" applyFill="1" applyBorder="1"/>
    <xf numFmtId="0" fontId="24" fillId="4" borderId="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25" fillId="4" borderId="0" xfId="0" applyFont="1" applyFill="1" applyBorder="1" applyAlignment="1">
      <alignment horizontal="center" vertical="center"/>
    </xf>
    <xf numFmtId="0" fontId="5" fillId="2" borderId="48" xfId="0" applyFont="1" applyFill="1" applyBorder="1" applyAlignment="1" applyProtection="1">
      <alignment horizontal="center" vertical="center"/>
      <protection locked="0"/>
    </xf>
    <xf numFmtId="9" fontId="5" fillId="4" borderId="50" xfId="0" applyNumberFormat="1" applyFont="1" applyFill="1" applyBorder="1" applyAlignment="1">
      <alignment horizontal="center" vertical="center"/>
    </xf>
    <xf numFmtId="9" fontId="5" fillId="4" borderId="0" xfId="0" applyNumberFormat="1" applyFont="1" applyFill="1" applyBorder="1" applyAlignment="1">
      <alignment vertical="center"/>
    </xf>
    <xf numFmtId="166" fontId="5" fillId="0" borderId="51" xfId="0" applyNumberFormat="1" applyFont="1" applyFill="1" applyBorder="1" applyAlignment="1" applyProtection="1">
      <alignment horizontal="center" vertical="center"/>
      <protection locked="0"/>
    </xf>
    <xf numFmtId="166" fontId="5" fillId="0" borderId="53" xfId="0" applyNumberFormat="1" applyFont="1" applyFill="1" applyBorder="1" applyAlignment="1" applyProtection="1">
      <alignment horizontal="center" vertical="center"/>
      <protection locked="0"/>
    </xf>
    <xf numFmtId="166" fontId="5" fillId="6" borderId="40" xfId="0" applyNumberFormat="1" applyFont="1" applyFill="1" applyBorder="1" applyAlignment="1">
      <alignment horizontal="center" vertical="center"/>
    </xf>
    <xf numFmtId="0" fontId="26" fillId="6" borderId="47" xfId="0" applyFont="1" applyFill="1" applyBorder="1" applyAlignment="1">
      <alignment horizontal="center" vertical="center"/>
    </xf>
    <xf numFmtId="0" fontId="5" fillId="4" borderId="0" xfId="0" applyFont="1" applyFill="1" applyBorder="1" applyAlignment="1">
      <alignment vertical="center"/>
    </xf>
    <xf numFmtId="166" fontId="5" fillId="6" borderId="3" xfId="0" applyNumberFormat="1" applyFont="1" applyFill="1" applyBorder="1" applyAlignment="1">
      <alignment horizontal="center" vertical="center"/>
    </xf>
    <xf numFmtId="165" fontId="5" fillId="6" borderId="9"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31" fillId="4" borderId="0" xfId="0" applyFont="1" applyFill="1" applyBorder="1" applyAlignment="1">
      <alignment vertical="center"/>
    </xf>
    <xf numFmtId="0" fontId="4" fillId="4" borderId="0" xfId="0" applyFont="1" applyFill="1" applyBorder="1" applyAlignment="1">
      <alignment vertical="center"/>
    </xf>
    <xf numFmtId="165" fontId="5" fillId="4" borderId="0" xfId="0" applyNumberFormat="1" applyFont="1" applyFill="1" applyBorder="1" applyAlignment="1">
      <alignment vertical="center"/>
    </xf>
    <xf numFmtId="165" fontId="5" fillId="6" borderId="6" xfId="0" applyNumberFormat="1" applyFont="1" applyFill="1" applyBorder="1" applyAlignment="1">
      <alignment horizontal="center" vertical="center" wrapText="1"/>
    </xf>
    <xf numFmtId="165" fontId="4" fillId="2" borderId="57" xfId="0" applyNumberFormat="1" applyFont="1" applyFill="1" applyBorder="1" applyAlignment="1">
      <alignment horizontal="center"/>
    </xf>
    <xf numFmtId="164" fontId="5" fillId="0" borderId="72" xfId="0" applyNumberFormat="1" applyFont="1" applyFill="1" applyBorder="1" applyAlignment="1" applyProtection="1">
      <alignment horizontal="center" vertical="center"/>
      <protection locked="0"/>
    </xf>
    <xf numFmtId="164" fontId="5" fillId="0" borderId="73" xfId="0" applyNumberFormat="1" applyFont="1" applyFill="1" applyBorder="1" applyAlignment="1" applyProtection="1">
      <alignment horizontal="center" vertical="center"/>
      <protection locked="0"/>
    </xf>
    <xf numFmtId="164" fontId="5" fillId="0" borderId="74" xfId="0" applyNumberFormat="1" applyFont="1" applyFill="1" applyBorder="1" applyAlignment="1" applyProtection="1">
      <alignment horizontal="center" vertical="center"/>
      <protection locked="0"/>
    </xf>
    <xf numFmtId="164" fontId="5" fillId="0" borderId="75" xfId="0" applyNumberFormat="1" applyFont="1" applyFill="1" applyBorder="1" applyAlignment="1" applyProtection="1">
      <alignment horizontal="center" vertical="center"/>
      <protection locked="0"/>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165" fontId="10" fillId="4" borderId="98" xfId="0" applyNumberFormat="1" applyFont="1" applyFill="1" applyBorder="1" applyAlignment="1" applyProtection="1">
      <alignment horizontal="center" vertical="center"/>
    </xf>
    <xf numFmtId="0" fontId="10" fillId="4" borderId="99" xfId="0" applyFont="1" applyFill="1" applyBorder="1" applyAlignment="1" applyProtection="1">
      <alignment horizontal="center" vertical="center"/>
    </xf>
    <xf numFmtId="0" fontId="55" fillId="4" borderId="12" xfId="0" applyFont="1" applyFill="1" applyBorder="1" applyAlignment="1" applyProtection="1">
      <alignment horizontal="center" vertical="center"/>
    </xf>
    <xf numFmtId="1" fontId="47" fillId="0" borderId="101" xfId="0" applyNumberFormat="1" applyFont="1" applyFill="1" applyBorder="1" applyAlignment="1" applyProtection="1">
      <alignment vertical="center"/>
    </xf>
    <xf numFmtId="1" fontId="47" fillId="0" borderId="102" xfId="0" applyNumberFormat="1" applyFont="1" applyFill="1" applyBorder="1" applyAlignment="1" applyProtection="1">
      <alignment vertical="center"/>
    </xf>
    <xf numFmtId="9" fontId="29" fillId="0" borderId="102" xfId="0" applyNumberFormat="1" applyFont="1" applyFill="1" applyBorder="1" applyAlignment="1" applyProtection="1">
      <alignment horizontal="center" vertical="center"/>
    </xf>
    <xf numFmtId="1" fontId="49" fillId="0" borderId="102" xfId="0" applyNumberFormat="1" applyFont="1" applyFill="1" applyBorder="1" applyAlignment="1" applyProtection="1">
      <alignment vertical="center"/>
    </xf>
    <xf numFmtId="167" fontId="49" fillId="0" borderId="102" xfId="0" applyNumberFormat="1" applyFont="1" applyFill="1" applyBorder="1" applyAlignment="1" applyProtection="1">
      <alignment horizontal="center" vertical="center"/>
    </xf>
    <xf numFmtId="0" fontId="49" fillId="0" borderId="102" xfId="0" applyFont="1" applyFill="1" applyBorder="1" applyAlignment="1" applyProtection="1">
      <alignment vertical="center"/>
    </xf>
    <xf numFmtId="0" fontId="54" fillId="4" borderId="0" xfId="0" applyFont="1" applyFill="1" applyBorder="1" applyAlignment="1" applyProtection="1">
      <alignment vertical="center"/>
    </xf>
    <xf numFmtId="167" fontId="54" fillId="4" borderId="0" xfId="0" applyNumberFormat="1" applyFont="1" applyFill="1" applyBorder="1" applyAlignment="1" applyProtection="1">
      <alignment horizontal="center" vertical="center"/>
    </xf>
    <xf numFmtId="0" fontId="54" fillId="4" borderId="0" xfId="0" applyFont="1" applyFill="1" applyBorder="1" applyAlignment="1" applyProtection="1">
      <alignment horizontal="center" vertical="center"/>
    </xf>
    <xf numFmtId="1" fontId="54" fillId="4" borderId="0" xfId="0" applyNumberFormat="1" applyFont="1" applyFill="1" applyBorder="1" applyAlignment="1" applyProtection="1">
      <alignment vertical="center"/>
    </xf>
    <xf numFmtId="164" fontId="50" fillId="0" borderId="11" xfId="0" applyNumberFormat="1" applyFont="1" applyFill="1" applyBorder="1" applyProtection="1">
      <protection locked="0"/>
    </xf>
    <xf numFmtId="164" fontId="50" fillId="0" borderId="27" xfId="0" applyNumberFormat="1" applyFont="1" applyFill="1" applyBorder="1" applyProtection="1">
      <protection locked="0"/>
    </xf>
    <xf numFmtId="0" fontId="2" fillId="0" borderId="6" xfId="0" applyFont="1" applyFill="1" applyBorder="1" applyAlignment="1" applyProtection="1">
      <alignment horizontal="center"/>
      <protection locked="0"/>
    </xf>
    <xf numFmtId="0" fontId="2" fillId="0" borderId="69" xfId="0" applyFont="1" applyFill="1" applyBorder="1" applyAlignment="1" applyProtection="1">
      <alignment horizontal="center"/>
      <protection locked="0"/>
    </xf>
    <xf numFmtId="164" fontId="39" fillId="0" borderId="11" xfId="0" applyNumberFormat="1" applyFont="1" applyFill="1" applyBorder="1" applyProtection="1">
      <protection locked="0"/>
    </xf>
    <xf numFmtId="164" fontId="39" fillId="0" borderId="8" xfId="0" applyNumberFormat="1" applyFont="1" applyFill="1" applyBorder="1" applyProtection="1">
      <protection locked="0"/>
    </xf>
    <xf numFmtId="164" fontId="39" fillId="0" borderId="12" xfId="0" applyNumberFormat="1" applyFont="1" applyFill="1" applyBorder="1" applyProtection="1">
      <protection locked="0"/>
    </xf>
    <xf numFmtId="0" fontId="39" fillId="0" borderId="17" xfId="0" applyFont="1" applyFill="1" applyBorder="1" applyAlignment="1" applyProtection="1">
      <alignment horizontal="center"/>
      <protection locked="0"/>
    </xf>
    <xf numFmtId="0" fontId="39" fillId="0" borderId="18" xfId="0" applyFont="1" applyFill="1" applyBorder="1" applyAlignment="1" applyProtection="1">
      <alignment horizontal="center"/>
      <protection locked="0"/>
    </xf>
    <xf numFmtId="0" fontId="39" fillId="0" borderId="19" xfId="0" applyFont="1" applyFill="1" applyBorder="1" applyAlignment="1" applyProtection="1">
      <alignment horizontal="center"/>
      <protection locked="0"/>
    </xf>
    <xf numFmtId="0" fontId="39" fillId="0" borderId="3" xfId="0" applyFont="1" applyFill="1" applyBorder="1" applyAlignment="1" applyProtection="1">
      <alignment horizontal="center"/>
      <protection locked="0"/>
    </xf>
    <xf numFmtId="0" fontId="39" fillId="0" borderId="9" xfId="0" applyFont="1" applyFill="1" applyBorder="1" applyAlignment="1" applyProtection="1">
      <alignment horizontal="center"/>
      <protection locked="0"/>
    </xf>
    <xf numFmtId="0" fontId="39" fillId="0" borderId="4"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39" fillId="0" borderId="10" xfId="0" applyFont="1" applyFill="1" applyBorder="1" applyAlignment="1" applyProtection="1">
      <alignment horizontal="center"/>
      <protection locked="0"/>
    </xf>
    <xf numFmtId="0" fontId="39" fillId="0" borderId="7" xfId="0" applyFont="1" applyFill="1" applyBorder="1" applyAlignment="1" applyProtection="1">
      <alignment horizontal="center"/>
      <protection locked="0"/>
    </xf>
    <xf numFmtId="0" fontId="39" fillId="4" borderId="0" xfId="0" applyFont="1" applyFill="1" applyProtection="1"/>
    <xf numFmtId="2" fontId="43" fillId="4" borderId="0" xfId="0" applyNumberFormat="1" applyFont="1" applyFill="1" applyBorder="1" applyProtection="1"/>
    <xf numFmtId="0" fontId="43" fillId="4" borderId="0" xfId="0" applyFont="1" applyFill="1" applyBorder="1" applyProtection="1"/>
    <xf numFmtId="165" fontId="11" fillId="5" borderId="42" xfId="0" applyNumberFormat="1" applyFont="1" applyFill="1" applyBorder="1" applyAlignment="1">
      <alignment horizontal="center" vertical="center"/>
    </xf>
    <xf numFmtId="9" fontId="5" fillId="4" borderId="29" xfId="0" applyNumberFormat="1" applyFont="1" applyFill="1" applyBorder="1" applyAlignment="1">
      <alignment horizontal="center" vertical="center"/>
    </xf>
    <xf numFmtId="9" fontId="26" fillId="4" borderId="29" xfId="0" applyNumberFormat="1" applyFont="1" applyFill="1" applyBorder="1" applyAlignment="1">
      <alignment horizontal="center" vertical="center"/>
    </xf>
    <xf numFmtId="1" fontId="24" fillId="4" borderId="29" xfId="0" applyNumberFormat="1" applyFont="1" applyFill="1" applyBorder="1" applyAlignment="1">
      <alignment horizontal="center" vertical="center"/>
    </xf>
    <xf numFmtId="0" fontId="26" fillId="4" borderId="29" xfId="0" applyFont="1" applyFill="1" applyBorder="1" applyAlignment="1">
      <alignment vertical="center"/>
    </xf>
    <xf numFmtId="0" fontId="26" fillId="4" borderId="29" xfId="0" applyFont="1" applyFill="1" applyBorder="1" applyAlignment="1">
      <alignment horizontal="center" vertical="center"/>
    </xf>
    <xf numFmtId="165" fontId="26" fillId="6" borderId="105" xfId="0" applyNumberFormat="1" applyFont="1" applyFill="1" applyBorder="1" applyAlignment="1">
      <alignment horizontal="center" vertical="center"/>
    </xf>
    <xf numFmtId="0" fontId="26" fillId="6" borderId="29" xfId="0" applyFont="1" applyFill="1" applyBorder="1" applyAlignment="1">
      <alignment vertical="center"/>
    </xf>
    <xf numFmtId="0" fontId="26" fillId="6" borderId="29" xfId="0" applyFont="1" applyFill="1" applyBorder="1" applyAlignment="1">
      <alignment horizontal="center" vertical="center"/>
    </xf>
    <xf numFmtId="165" fontId="11" fillId="5" borderId="7" xfId="0" applyNumberFormat="1" applyFont="1" applyFill="1" applyBorder="1" applyAlignment="1">
      <alignment horizontal="center" vertical="center"/>
    </xf>
    <xf numFmtId="0" fontId="5" fillId="2" borderId="106" xfId="0" applyFont="1" applyFill="1" applyBorder="1" applyAlignment="1" applyProtection="1">
      <alignment horizontal="center" vertical="center"/>
      <protection locked="0"/>
    </xf>
    <xf numFmtId="9" fontId="5" fillId="4" borderId="107" xfId="0" applyNumberFormat="1" applyFont="1" applyFill="1" applyBorder="1" applyAlignment="1">
      <alignment horizontal="center" vertical="center"/>
    </xf>
    <xf numFmtId="166" fontId="5" fillId="0" borderId="104" xfId="0" applyNumberFormat="1" applyFont="1" applyFill="1" applyBorder="1" applyAlignment="1" applyProtection="1">
      <alignment horizontal="center" vertical="center"/>
      <protection locked="0"/>
    </xf>
    <xf numFmtId="0" fontId="27" fillId="4" borderId="1" xfId="0" applyFont="1" applyFill="1" applyBorder="1" applyAlignment="1">
      <alignment horizontal="left" vertical="center"/>
    </xf>
    <xf numFmtId="2" fontId="28" fillId="4" borderId="30" xfId="0" applyNumberFormat="1" applyFont="1" applyFill="1" applyBorder="1" applyAlignment="1">
      <alignment horizontal="center" vertical="center"/>
    </xf>
    <xf numFmtId="2" fontId="29" fillId="4" borderId="30" xfId="0" applyNumberFormat="1" applyFont="1" applyFill="1" applyBorder="1" applyAlignment="1">
      <alignment horizontal="center" vertical="center"/>
    </xf>
    <xf numFmtId="165" fontId="30" fillId="4" borderId="30" xfId="0" applyNumberFormat="1" applyFont="1" applyFill="1" applyBorder="1" applyAlignment="1">
      <alignment horizontal="center" vertical="center"/>
    </xf>
    <xf numFmtId="9" fontId="5" fillId="4" borderId="58" xfId="0" applyNumberFormat="1" applyFont="1" applyFill="1" applyBorder="1" applyAlignment="1">
      <alignment horizontal="center" vertical="center"/>
    </xf>
    <xf numFmtId="0" fontId="26" fillId="4" borderId="31" xfId="0" applyFont="1" applyFill="1" applyBorder="1" applyAlignment="1">
      <alignment vertical="center"/>
    </xf>
    <xf numFmtId="0" fontId="31" fillId="4" borderId="2" xfId="0" applyFont="1" applyFill="1" applyBorder="1" applyAlignment="1">
      <alignment vertical="center"/>
    </xf>
    <xf numFmtId="0" fontId="0" fillId="4" borderId="0" xfId="0" applyFill="1" applyBorder="1"/>
    <xf numFmtId="0" fontId="5" fillId="4" borderId="29" xfId="0" applyFont="1" applyFill="1" applyBorder="1" applyAlignment="1">
      <alignment vertical="center"/>
    </xf>
    <xf numFmtId="9" fontId="5" fillId="0" borderId="6" xfId="0" applyNumberFormat="1" applyFont="1" applyFill="1" applyBorder="1" applyAlignment="1" applyProtection="1">
      <alignment horizontal="center" vertical="center"/>
      <protection locked="0"/>
    </xf>
    <xf numFmtId="0" fontId="59" fillId="9" borderId="111" xfId="0" applyFont="1" applyFill="1" applyBorder="1" applyProtection="1">
      <protection hidden="1"/>
    </xf>
    <xf numFmtId="0" fontId="59" fillId="9" borderId="103" xfId="0" applyFont="1" applyFill="1" applyBorder="1" applyProtection="1">
      <protection hidden="1"/>
    </xf>
    <xf numFmtId="0" fontId="60" fillId="9" borderId="112" xfId="0" applyFont="1" applyFill="1" applyBorder="1" applyAlignment="1" applyProtection="1">
      <alignment horizontal="center"/>
      <protection hidden="1"/>
    </xf>
    <xf numFmtId="0" fontId="60" fillId="9" borderId="112" xfId="0" applyFont="1" applyFill="1" applyBorder="1" applyProtection="1">
      <protection hidden="1"/>
    </xf>
    <xf numFmtId="0" fontId="59" fillId="9" borderId="113" xfId="0" applyFont="1" applyFill="1" applyBorder="1" applyProtection="1">
      <protection hidden="1"/>
    </xf>
    <xf numFmtId="0" fontId="59" fillId="9" borderId="114" xfId="0" applyFont="1" applyFill="1" applyBorder="1" applyProtection="1">
      <protection hidden="1"/>
    </xf>
    <xf numFmtId="0" fontId="59" fillId="9" borderId="115" xfId="0" applyFont="1" applyFill="1" applyBorder="1" applyProtection="1">
      <protection hidden="1"/>
    </xf>
    <xf numFmtId="0" fontId="59" fillId="9" borderId="116" xfId="0" applyFont="1" applyFill="1" applyBorder="1" applyProtection="1">
      <protection hidden="1"/>
    </xf>
    <xf numFmtId="0" fontId="59" fillId="9" borderId="117" xfId="0" applyFont="1" applyFill="1" applyBorder="1" applyProtection="1">
      <protection hidden="1"/>
    </xf>
    <xf numFmtId="0" fontId="59" fillId="9" borderId="118" xfId="0" applyFont="1" applyFill="1" applyBorder="1" applyProtection="1">
      <protection hidden="1"/>
    </xf>
    <xf numFmtId="0" fontId="0" fillId="0" borderId="0" xfId="0" applyFill="1" applyAlignment="1">
      <alignment vertical="center"/>
    </xf>
    <xf numFmtId="0" fontId="11" fillId="5" borderId="62" xfId="0" applyNumberFormat="1" applyFont="1" applyFill="1" applyBorder="1" applyAlignment="1" applyProtection="1">
      <alignment horizontal="center" vertical="center"/>
    </xf>
    <xf numFmtId="0" fontId="11" fillId="5" borderId="7" xfId="0" applyNumberFormat="1" applyFont="1" applyFill="1" applyBorder="1" applyAlignment="1" applyProtection="1">
      <alignment horizontal="center" vertical="center"/>
    </xf>
    <xf numFmtId="164" fontId="10" fillId="4" borderId="3" xfId="0" applyNumberFormat="1" applyFont="1" applyFill="1" applyBorder="1" applyAlignment="1" applyProtection="1">
      <alignment horizontal="center" vertical="center"/>
    </xf>
    <xf numFmtId="0" fontId="48" fillId="4" borderId="0" xfId="0" applyFont="1" applyFill="1" applyProtection="1"/>
    <xf numFmtId="0" fontId="39" fillId="0" borderId="0" xfId="0" applyFont="1" applyProtection="1"/>
    <xf numFmtId="0" fontId="0" fillId="0" borderId="0" xfId="0" applyProtection="1"/>
    <xf numFmtId="0" fontId="59" fillId="0" borderId="0" xfId="0" applyFont="1" applyProtection="1"/>
    <xf numFmtId="0" fontId="39" fillId="4" borderId="47" xfId="0" applyFont="1" applyFill="1" applyBorder="1" applyProtection="1"/>
    <xf numFmtId="0" fontId="39" fillId="4" borderId="36" xfId="0" applyFont="1" applyFill="1" applyBorder="1" applyProtection="1"/>
    <xf numFmtId="0" fontId="39" fillId="4" borderId="30" xfId="0" applyFont="1" applyFill="1" applyBorder="1" applyAlignment="1" applyProtection="1">
      <alignment horizontal="center"/>
    </xf>
    <xf numFmtId="0" fontId="0" fillId="0" borderId="0" xfId="0" applyFill="1" applyAlignment="1" applyProtection="1">
      <alignment vertical="center"/>
    </xf>
    <xf numFmtId="0" fontId="41" fillId="4" borderId="0" xfId="0" applyFont="1" applyFill="1" applyBorder="1" applyAlignment="1" applyProtection="1">
      <alignment horizontal="center"/>
    </xf>
    <xf numFmtId="0" fontId="39" fillId="4" borderId="0" xfId="0" applyFont="1" applyFill="1" applyBorder="1" applyAlignment="1" applyProtection="1">
      <alignment horizontal="center"/>
    </xf>
    <xf numFmtId="0" fontId="41" fillId="4" borderId="20" xfId="0" applyFont="1" applyFill="1" applyBorder="1" applyAlignment="1" applyProtection="1">
      <alignment horizontal="center"/>
    </xf>
    <xf numFmtId="0" fontId="21" fillId="2" borderId="14" xfId="0" applyFont="1" applyFill="1" applyBorder="1" applyAlignment="1" applyProtection="1">
      <alignment horizontal="center"/>
    </xf>
    <xf numFmtId="0" fontId="21" fillId="2" borderId="100" xfId="0" applyFont="1" applyFill="1" applyBorder="1" applyAlignment="1" applyProtection="1">
      <alignment horizontal="center"/>
    </xf>
    <xf numFmtId="0" fontId="0" fillId="4" borderId="0" xfId="0" applyFill="1" applyProtection="1"/>
    <xf numFmtId="0" fontId="0" fillId="0" borderId="0" xfId="0" applyFont="1" applyProtection="1"/>
    <xf numFmtId="0" fontId="59" fillId="0" borderId="111" xfId="0" applyFont="1" applyBorder="1" applyProtection="1"/>
    <xf numFmtId="0" fontId="0" fillId="0" borderId="111" xfId="0" applyBorder="1" applyProtection="1"/>
    <xf numFmtId="0" fontId="59" fillId="9" borderId="111" xfId="0" applyFont="1" applyFill="1" applyBorder="1" applyProtection="1"/>
    <xf numFmtId="0" fontId="39" fillId="4" borderId="85" xfId="0" applyFont="1" applyFill="1" applyBorder="1" applyProtection="1"/>
    <xf numFmtId="0" fontId="39" fillId="4" borderId="86" xfId="0" applyFont="1" applyFill="1" applyBorder="1" applyProtection="1"/>
    <xf numFmtId="0" fontId="39" fillId="4" borderId="0" xfId="0" applyFont="1" applyFill="1" applyBorder="1" applyProtection="1"/>
    <xf numFmtId="0" fontId="39" fillId="2" borderId="1" xfId="0" applyFont="1" applyFill="1" applyBorder="1" applyProtection="1"/>
    <xf numFmtId="0" fontId="1" fillId="2" borderId="14" xfId="0" applyFont="1" applyFill="1" applyBorder="1" applyAlignment="1" applyProtection="1">
      <alignment horizontal="center"/>
    </xf>
    <xf numFmtId="0" fontId="1" fillId="2" borderId="15" xfId="0" applyFont="1" applyFill="1" applyBorder="1" applyAlignment="1" applyProtection="1">
      <alignment horizontal="center"/>
    </xf>
    <xf numFmtId="0" fontId="1" fillId="2" borderId="16" xfId="0" applyFont="1" applyFill="1" applyBorder="1" applyAlignment="1" applyProtection="1">
      <alignment horizontal="center"/>
    </xf>
    <xf numFmtId="0" fontId="1" fillId="2" borderId="2" xfId="0" applyFont="1" applyFill="1" applyBorder="1" applyAlignment="1" applyProtection="1">
      <alignment horizontal="right"/>
    </xf>
    <xf numFmtId="0" fontId="2" fillId="2" borderId="2" xfId="0" applyFont="1" applyFill="1" applyBorder="1" applyProtection="1"/>
    <xf numFmtId="0" fontId="1" fillId="2" borderId="13" xfId="0" applyFont="1" applyFill="1" applyBorder="1" applyAlignment="1" applyProtection="1">
      <alignment horizontal="right"/>
    </xf>
    <xf numFmtId="0" fontId="2" fillId="2" borderId="13" xfId="0" applyFont="1" applyFill="1" applyBorder="1" applyProtection="1"/>
    <xf numFmtId="0" fontId="1" fillId="2" borderId="6"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5" xfId="0" applyFont="1" applyFill="1" applyBorder="1" applyAlignment="1" applyProtection="1">
      <alignment horizontal="right"/>
    </xf>
    <xf numFmtId="0" fontId="39" fillId="4" borderId="1" xfId="0" applyFont="1" applyFill="1" applyBorder="1" applyProtection="1"/>
    <xf numFmtId="0" fontId="39" fillId="4" borderId="30" xfId="0" applyFont="1" applyFill="1" applyBorder="1" applyProtection="1"/>
    <xf numFmtId="0" fontId="39" fillId="4" borderId="31" xfId="0" applyFont="1" applyFill="1" applyBorder="1" applyProtection="1"/>
    <xf numFmtId="0" fontId="0" fillId="4" borderId="0" xfId="0" applyFill="1" applyBorder="1" applyProtection="1"/>
    <xf numFmtId="0" fontId="39" fillId="4" borderId="29" xfId="0" applyFont="1" applyFill="1" applyBorder="1" applyProtection="1"/>
    <xf numFmtId="166" fontId="42" fillId="4" borderId="0" xfId="0" applyNumberFormat="1" applyFont="1" applyFill="1" applyBorder="1" applyAlignment="1" applyProtection="1">
      <alignment vertical="center"/>
    </xf>
    <xf numFmtId="165" fontId="39" fillId="4" borderId="0" xfId="0" applyNumberFormat="1" applyFont="1" applyFill="1" applyBorder="1" applyAlignment="1" applyProtection="1">
      <alignment vertical="center"/>
    </xf>
    <xf numFmtId="0" fontId="39" fillId="4" borderId="2" xfId="0" applyFont="1" applyFill="1" applyBorder="1" applyProtection="1"/>
    <xf numFmtId="0" fontId="2" fillId="4" borderId="3" xfId="0" applyFont="1" applyFill="1" applyBorder="1" applyProtection="1"/>
    <xf numFmtId="1" fontId="40" fillId="4" borderId="29" xfId="0" applyNumberFormat="1" applyFont="1" applyFill="1" applyBorder="1" applyAlignment="1" applyProtection="1">
      <alignment vertical="center"/>
    </xf>
    <xf numFmtId="1" fontId="45" fillId="4" borderId="29" xfId="0" applyNumberFormat="1" applyFont="1" applyFill="1" applyBorder="1" applyAlignment="1" applyProtection="1">
      <alignment vertical="center"/>
    </xf>
    <xf numFmtId="164" fontId="9" fillId="4" borderId="82" xfId="0" applyNumberFormat="1" applyFont="1" applyFill="1" applyBorder="1" applyAlignment="1" applyProtection="1">
      <alignment vertical="center"/>
    </xf>
    <xf numFmtId="164" fontId="10" fillId="4" borderId="83" xfId="0" applyNumberFormat="1" applyFont="1" applyFill="1" applyBorder="1" applyAlignment="1" applyProtection="1">
      <alignment vertical="center"/>
    </xf>
    <xf numFmtId="0" fontId="39" fillId="4" borderId="20" xfId="0" applyFont="1" applyFill="1" applyBorder="1" applyProtection="1"/>
    <xf numFmtId="0" fontId="39" fillId="4" borderId="32" xfId="0" applyFont="1" applyFill="1" applyBorder="1" applyProtection="1"/>
    <xf numFmtId="0" fontId="39" fillId="0" borderId="0" xfId="0" applyFont="1" applyFill="1" applyProtection="1"/>
    <xf numFmtId="0" fontId="48" fillId="0" borderId="102" xfId="0" applyFont="1" applyFill="1" applyBorder="1" applyProtection="1"/>
    <xf numFmtId="0" fontId="39" fillId="0" borderId="102" xfId="0" applyFont="1" applyFill="1" applyBorder="1" applyProtection="1"/>
    <xf numFmtId="0" fontId="48" fillId="0" borderId="103" xfId="0" applyFont="1" applyFill="1" applyBorder="1" applyProtection="1"/>
    <xf numFmtId="0" fontId="0" fillId="0" borderId="0" xfId="0" applyBorder="1"/>
    <xf numFmtId="0" fontId="0" fillId="0" borderId="0" xfId="0" applyBorder="1" applyAlignment="1"/>
    <xf numFmtId="0" fontId="0" fillId="0" borderId="0" xfId="0" applyBorder="1" applyAlignment="1">
      <alignment wrapText="1"/>
    </xf>
    <xf numFmtId="0" fontId="0" fillId="6" borderId="0" xfId="0" applyFill="1" applyBorder="1"/>
    <xf numFmtId="0" fontId="0" fillId="6" borderId="0" xfId="0" applyFill="1" applyBorder="1" applyAlignment="1"/>
    <xf numFmtId="0" fontId="0" fillId="6" borderId="0" xfId="0" applyFill="1" applyBorder="1" applyAlignment="1">
      <alignment wrapText="1"/>
    </xf>
    <xf numFmtId="0" fontId="0" fillId="6" borderId="0" xfId="0" applyFill="1" applyBorder="1" applyProtection="1"/>
    <xf numFmtId="9" fontId="5" fillId="4" borderId="36" xfId="0" applyNumberFormat="1" applyFont="1" applyFill="1" applyBorder="1" applyAlignment="1">
      <alignment vertical="center"/>
    </xf>
    <xf numFmtId="0" fontId="5" fillId="2" borderId="124" xfId="0" applyFont="1" applyFill="1" applyBorder="1" applyAlignment="1" applyProtection="1">
      <alignment horizontal="center" vertical="center"/>
      <protection locked="0"/>
    </xf>
    <xf numFmtId="0" fontId="5" fillId="2" borderId="125" xfId="0" applyFont="1" applyFill="1" applyBorder="1" applyAlignment="1" applyProtection="1">
      <alignment horizontal="center" vertical="center"/>
      <protection locked="0"/>
    </xf>
    <xf numFmtId="0" fontId="5" fillId="4" borderId="35" xfId="0" applyFont="1" applyFill="1" applyBorder="1" applyAlignment="1">
      <alignment horizontal="center" vertical="center"/>
    </xf>
    <xf numFmtId="0" fontId="4" fillId="2" borderId="16" xfId="0" applyFont="1" applyFill="1" applyBorder="1" applyAlignment="1">
      <alignment horizontal="center" vertical="center"/>
    </xf>
    <xf numFmtId="0" fontId="0" fillId="0" borderId="0" xfId="0" applyFont="1"/>
    <xf numFmtId="0" fontId="74" fillId="0" borderId="0" xfId="0" applyFont="1" applyFill="1" applyBorder="1"/>
    <xf numFmtId="166" fontId="5" fillId="0" borderId="49" xfId="0" applyNumberFormat="1" applyFont="1" applyFill="1" applyBorder="1" applyAlignment="1" applyProtection="1">
      <alignment horizontal="center" vertical="center"/>
      <protection locked="0"/>
    </xf>
    <xf numFmtId="166" fontId="5" fillId="0" borderId="52" xfId="0" applyNumberFormat="1" applyFont="1" applyFill="1" applyBorder="1" applyAlignment="1" applyProtection="1">
      <alignment horizontal="center" vertical="center"/>
      <protection locked="0"/>
    </xf>
    <xf numFmtId="166" fontId="5" fillId="6" borderId="8" xfId="0" applyNumberFormat="1" applyFont="1" applyFill="1" applyBorder="1" applyAlignment="1">
      <alignment horizontal="center" vertical="center"/>
    </xf>
    <xf numFmtId="166" fontId="18" fillId="5" borderId="77" xfId="0" applyNumberFormat="1" applyFont="1" applyFill="1" applyBorder="1" applyAlignment="1">
      <alignment horizontal="center" vertical="center"/>
    </xf>
    <xf numFmtId="166" fontId="5" fillId="6" borderId="6" xfId="0" applyNumberFormat="1" applyFont="1" applyFill="1" applyBorder="1" applyAlignment="1">
      <alignment horizontal="center" vertical="center" wrapText="1"/>
    </xf>
    <xf numFmtId="166" fontId="5" fillId="0" borderId="6" xfId="0" applyNumberFormat="1" applyFont="1" applyFill="1" applyBorder="1" applyAlignment="1" applyProtection="1">
      <alignment horizontal="center" vertical="center"/>
      <protection locked="0"/>
    </xf>
    <xf numFmtId="166" fontId="10" fillId="4" borderId="3" xfId="0" applyNumberFormat="1" applyFont="1" applyFill="1" applyBorder="1" applyAlignment="1" applyProtection="1">
      <alignment horizontal="center" vertical="center"/>
    </xf>
    <xf numFmtId="166" fontId="18" fillId="5" borderId="6" xfId="0" applyNumberFormat="1" applyFont="1" applyFill="1" applyBorder="1" applyAlignment="1">
      <alignment horizontal="center" vertical="center"/>
    </xf>
    <xf numFmtId="166" fontId="18" fillId="5" borderId="41" xfId="0" applyNumberFormat="1" applyFont="1" applyFill="1" applyBorder="1" applyAlignment="1">
      <alignment horizontal="center" vertical="center"/>
    </xf>
    <xf numFmtId="166" fontId="61" fillId="5" borderId="77" xfId="0" applyNumberFormat="1" applyFont="1" applyFill="1" applyBorder="1" applyAlignment="1">
      <alignment horizontal="center" vertical="center"/>
    </xf>
    <xf numFmtId="9" fontId="5" fillId="6" borderId="129" xfId="0" applyNumberFormat="1" applyFont="1" applyFill="1" applyBorder="1" applyAlignment="1">
      <alignment horizontal="center" vertical="center"/>
    </xf>
    <xf numFmtId="0" fontId="75" fillId="4" borderId="0" xfId="0" applyFont="1" applyFill="1" applyBorder="1" applyAlignment="1">
      <alignment horizontal="left"/>
    </xf>
    <xf numFmtId="0" fontId="20" fillId="0" borderId="1" xfId="0" applyFont="1" applyFill="1" applyBorder="1" applyAlignment="1" applyProtection="1">
      <alignment horizontal="left" vertical="top"/>
      <protection locked="0"/>
    </xf>
    <xf numFmtId="0" fontId="20" fillId="0" borderId="30" xfId="0" applyFont="1" applyFill="1" applyBorder="1" applyAlignment="1" applyProtection="1">
      <alignment horizontal="left" vertical="top"/>
      <protection locked="0"/>
    </xf>
    <xf numFmtId="0" fontId="20" fillId="0" borderId="31" xfId="0" applyFont="1" applyFill="1" applyBorder="1" applyAlignment="1" applyProtection="1">
      <alignment horizontal="left" vertical="top"/>
      <protection locked="0"/>
    </xf>
    <xf numFmtId="0" fontId="20" fillId="0" borderId="5" xfId="0" applyFont="1" applyFill="1" applyBorder="1" applyAlignment="1" applyProtection="1">
      <alignment horizontal="left" vertical="top"/>
      <protection locked="0"/>
    </xf>
    <xf numFmtId="0" fontId="20" fillId="0" borderId="20" xfId="0" applyFont="1" applyFill="1" applyBorder="1" applyAlignment="1" applyProtection="1">
      <alignment horizontal="left" vertical="top"/>
      <protection locked="0"/>
    </xf>
    <xf numFmtId="0" fontId="20" fillId="0" borderId="32" xfId="0" applyFont="1" applyFill="1" applyBorder="1" applyAlignment="1" applyProtection="1">
      <alignment horizontal="left" vertical="top"/>
      <protection locked="0"/>
    </xf>
    <xf numFmtId="0" fontId="71" fillId="4" borderId="2" xfId="0" applyFont="1" applyFill="1" applyBorder="1" applyAlignment="1">
      <alignment horizontal="left" vertical="center" wrapText="1"/>
    </xf>
    <xf numFmtId="0" fontId="71" fillId="4" borderId="0" xfId="0" applyFont="1" applyFill="1" applyBorder="1" applyAlignment="1">
      <alignment horizontal="left" vertical="center" wrapText="1"/>
    </xf>
    <xf numFmtId="0" fontId="71" fillId="4" borderId="29" xfId="0" applyFont="1" applyFill="1" applyBorder="1" applyAlignment="1">
      <alignment horizontal="left" vertical="center" wrapText="1"/>
    </xf>
    <xf numFmtId="0" fontId="15" fillId="7" borderId="38" xfId="0" applyFont="1" applyFill="1" applyBorder="1" applyAlignment="1">
      <alignment horizontal="center" vertical="center"/>
    </xf>
    <xf numFmtId="0" fontId="15" fillId="7" borderId="39" xfId="0" applyFont="1" applyFill="1" applyBorder="1" applyAlignment="1">
      <alignment horizontal="center" vertical="center"/>
    </xf>
    <xf numFmtId="0" fontId="15" fillId="7" borderId="63" xfId="0" applyFont="1" applyFill="1" applyBorder="1" applyAlignment="1">
      <alignment horizontal="center" vertical="center"/>
    </xf>
    <xf numFmtId="0" fontId="71" fillId="4" borderId="5" xfId="0" applyFont="1" applyFill="1" applyBorder="1" applyAlignment="1">
      <alignment horizontal="left" vertical="center" wrapText="1"/>
    </xf>
    <xf numFmtId="0" fontId="71" fillId="4" borderId="20" xfId="0" applyFont="1" applyFill="1" applyBorder="1" applyAlignment="1">
      <alignment horizontal="left" vertical="center" wrapText="1"/>
    </xf>
    <xf numFmtId="0" fontId="71" fillId="4" borderId="32" xfId="0" applyFont="1" applyFill="1" applyBorder="1" applyAlignment="1">
      <alignment horizontal="left" vertical="center" wrapText="1"/>
    </xf>
    <xf numFmtId="0" fontId="11" fillId="8" borderId="6" xfId="0" applyFont="1" applyFill="1" applyBorder="1" applyAlignment="1">
      <alignment horizontal="center" vertical="center"/>
    </xf>
    <xf numFmtId="0" fontId="11" fillId="8" borderId="7" xfId="0" applyFont="1" applyFill="1" applyBorder="1" applyAlignment="1">
      <alignment horizontal="center" vertical="center"/>
    </xf>
    <xf numFmtId="0" fontId="16" fillId="8" borderId="61" xfId="0" applyFont="1" applyFill="1" applyBorder="1" applyAlignment="1">
      <alignment horizontal="center" vertical="center"/>
    </xf>
    <xf numFmtId="0" fontId="16" fillId="8" borderId="57" xfId="0" applyFont="1" applyFill="1" applyBorder="1" applyAlignment="1">
      <alignment horizontal="center" vertical="center"/>
    </xf>
    <xf numFmtId="0" fontId="16" fillId="8" borderId="62" xfId="0" applyFont="1" applyFill="1" applyBorder="1" applyAlignment="1">
      <alignment horizontal="center" vertical="center"/>
    </xf>
    <xf numFmtId="0" fontId="16" fillId="8" borderId="33"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35" fillId="4" borderId="61" xfId="0" applyFont="1" applyFill="1" applyBorder="1" applyAlignment="1">
      <alignment horizontal="right"/>
    </xf>
    <xf numFmtId="0" fontId="35" fillId="4" borderId="57" xfId="0" applyFont="1" applyFill="1" applyBorder="1" applyAlignment="1">
      <alignment horizontal="right"/>
    </xf>
    <xf numFmtId="0" fontId="36" fillId="4" borderId="33" xfId="0" applyFont="1" applyFill="1" applyBorder="1" applyAlignment="1">
      <alignment horizontal="right"/>
    </xf>
    <xf numFmtId="0" fontId="36" fillId="4" borderId="3" xfId="0" applyFont="1" applyFill="1" applyBorder="1" applyAlignment="1">
      <alignment horizontal="right"/>
    </xf>
    <xf numFmtId="0" fontId="19" fillId="8" borderId="33"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68"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63" fillId="10" borderId="21" xfId="1" applyFont="1" applyFill="1" applyBorder="1" applyAlignment="1">
      <alignment horizontal="center"/>
    </xf>
    <xf numFmtId="0" fontId="63" fillId="10" borderId="22" xfId="1" applyFont="1" applyFill="1" applyBorder="1" applyAlignment="1">
      <alignment horizontal="center"/>
    </xf>
    <xf numFmtId="0" fontId="63" fillId="10" borderId="23" xfId="1" applyFont="1" applyFill="1" applyBorder="1" applyAlignment="1">
      <alignment horizontal="center"/>
    </xf>
    <xf numFmtId="0" fontId="36" fillId="4" borderId="69" xfId="0" applyFont="1" applyFill="1" applyBorder="1" applyAlignment="1">
      <alignment horizontal="right"/>
    </xf>
    <xf numFmtId="0" fontId="36" fillId="4" borderId="10" xfId="0" applyFont="1" applyFill="1" applyBorder="1" applyAlignment="1">
      <alignment horizontal="right"/>
    </xf>
    <xf numFmtId="0" fontId="22" fillId="0" borderId="6" xfId="0" applyFont="1" applyFill="1" applyBorder="1" applyAlignment="1" applyProtection="1">
      <alignment horizontal="center"/>
      <protection locked="0"/>
    </xf>
    <xf numFmtId="0" fontId="22" fillId="0" borderId="7"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22" fillId="0" borderId="3" xfId="0" applyFont="1" applyFill="1" applyBorder="1" applyAlignment="1" applyProtection="1">
      <alignment horizontal="center"/>
      <protection locked="0"/>
    </xf>
    <xf numFmtId="0" fontId="22" fillId="0" borderId="4" xfId="0" applyFont="1" applyFill="1" applyBorder="1" applyAlignment="1" applyProtection="1">
      <alignment horizontal="center"/>
      <protection locked="0"/>
    </xf>
    <xf numFmtId="0" fontId="3" fillId="0" borderId="57" xfId="0" applyFont="1" applyFill="1" applyBorder="1" applyAlignment="1" applyProtection="1">
      <alignment horizontal="center"/>
      <protection locked="0"/>
    </xf>
    <xf numFmtId="0" fontId="3" fillId="0" borderId="62" xfId="0" applyFont="1" applyFill="1" applyBorder="1" applyAlignment="1" applyProtection="1">
      <alignment horizontal="center"/>
      <protection locked="0"/>
    </xf>
    <xf numFmtId="0" fontId="36" fillId="4" borderId="64" xfId="0" applyFont="1" applyFill="1" applyBorder="1" applyAlignment="1">
      <alignment horizontal="right"/>
    </xf>
    <xf numFmtId="0" fontId="36" fillId="4" borderId="9" xfId="0" applyFont="1" applyFill="1" applyBorder="1" applyAlignment="1">
      <alignment horizontal="right"/>
    </xf>
    <xf numFmtId="0" fontId="36" fillId="4" borderId="68" xfId="0" applyFont="1" applyFill="1" applyBorder="1" applyAlignment="1">
      <alignment horizontal="right"/>
    </xf>
    <xf numFmtId="0" fontId="36" fillId="4" borderId="6" xfId="0" applyFont="1" applyFill="1" applyBorder="1" applyAlignment="1">
      <alignment horizontal="right"/>
    </xf>
    <xf numFmtId="0" fontId="36" fillId="4" borderId="66" xfId="0" applyFont="1" applyFill="1" applyBorder="1" applyAlignment="1">
      <alignment horizontal="right"/>
    </xf>
    <xf numFmtId="0" fontId="36" fillId="4" borderId="67" xfId="0" applyFont="1" applyFill="1" applyBorder="1" applyAlignment="1">
      <alignment horizontal="right"/>
    </xf>
    <xf numFmtId="0" fontId="36" fillId="4" borderId="26" xfId="0" applyFont="1" applyFill="1" applyBorder="1" applyAlignment="1">
      <alignment horizontal="right"/>
    </xf>
    <xf numFmtId="0" fontId="15" fillId="6" borderId="3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58" xfId="0" applyFont="1" applyFill="1" applyBorder="1" applyAlignment="1">
      <alignment horizontal="center" vertical="center"/>
    </xf>
    <xf numFmtId="0" fontId="15" fillId="6" borderId="65"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60"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96" xfId="0" applyFont="1" applyFill="1" applyBorder="1" applyAlignment="1">
      <alignment horizontal="right" vertical="center"/>
    </xf>
    <xf numFmtId="0" fontId="4" fillId="2" borderId="40" xfId="0" applyFont="1" applyFill="1" applyBorder="1" applyAlignment="1">
      <alignment horizontal="right" vertical="center"/>
    </xf>
    <xf numFmtId="0" fontId="4" fillId="2" borderId="126" xfId="0" applyFont="1" applyFill="1" applyBorder="1" applyAlignment="1">
      <alignment horizontal="right" vertical="center"/>
    </xf>
    <xf numFmtId="0" fontId="29" fillId="4" borderId="108" xfId="0" applyFont="1" applyFill="1" applyBorder="1" applyAlignment="1">
      <alignment horizontal="center" vertical="center"/>
    </xf>
    <xf numFmtId="164" fontId="5" fillId="0" borderId="66" xfId="0" applyNumberFormat="1" applyFont="1" applyFill="1" applyBorder="1" applyAlignment="1" applyProtection="1">
      <alignment horizontal="center" vertical="center"/>
      <protection locked="0"/>
    </xf>
    <xf numFmtId="164" fontId="5" fillId="0" borderId="67" xfId="0" applyNumberFormat="1" applyFont="1" applyFill="1" applyBorder="1" applyAlignment="1" applyProtection="1">
      <alignment horizontal="center" vertical="center"/>
      <protection locked="0"/>
    </xf>
    <xf numFmtId="164" fontId="5" fillId="0" borderId="123" xfId="0" applyNumberFormat="1" applyFont="1" applyFill="1" applyBorder="1" applyAlignment="1" applyProtection="1">
      <alignment horizontal="center" vertical="center" wrapText="1"/>
      <protection locked="0"/>
    </xf>
    <xf numFmtId="164" fontId="5" fillId="0" borderId="71" xfId="0" applyNumberFormat="1" applyFont="1" applyFill="1" applyBorder="1" applyAlignment="1" applyProtection="1">
      <alignment horizontal="center" vertical="center" wrapText="1"/>
      <protection locked="0"/>
    </xf>
    <xf numFmtId="164" fontId="5" fillId="0" borderId="121" xfId="0" applyNumberFormat="1" applyFont="1" applyFill="1" applyBorder="1" applyAlignment="1" applyProtection="1">
      <alignment horizontal="center" vertical="center" wrapText="1"/>
      <protection locked="0"/>
    </xf>
    <xf numFmtId="164" fontId="5" fillId="0" borderId="122" xfId="0" applyNumberFormat="1" applyFont="1" applyFill="1" applyBorder="1" applyAlignment="1" applyProtection="1">
      <alignment horizontal="center" vertical="center" wrapText="1"/>
      <protection locked="0"/>
    </xf>
    <xf numFmtId="164" fontId="5" fillId="0" borderId="119" xfId="0" applyNumberFormat="1" applyFont="1" applyFill="1" applyBorder="1" applyAlignment="1" applyProtection="1">
      <alignment horizontal="center" vertical="center"/>
      <protection locked="0"/>
    </xf>
    <xf numFmtId="164" fontId="5" fillId="0" borderId="120" xfId="0" applyNumberFormat="1" applyFont="1" applyFill="1" applyBorder="1" applyAlignment="1" applyProtection="1">
      <alignment horizontal="center" vertical="center"/>
      <protection locked="0"/>
    </xf>
    <xf numFmtId="0" fontId="4" fillId="2" borderId="61"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3" fillId="6" borderId="57"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2" borderId="5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 xfId="0" applyFont="1" applyFill="1" applyBorder="1" applyAlignment="1">
      <alignment horizontal="center" vertical="center"/>
    </xf>
    <xf numFmtId="0" fontId="5" fillId="6" borderId="45"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0" fontId="4" fillId="2" borderId="57" xfId="0" quotePrefix="1" applyFont="1" applyFill="1" applyBorder="1" applyAlignment="1">
      <alignment horizontal="center" vertical="center" wrapText="1"/>
    </xf>
    <xf numFmtId="0" fontId="4" fillId="2" borderId="68" xfId="0" quotePrefix="1"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0" fontId="22" fillId="4" borderId="128" xfId="0" applyFont="1" applyFill="1" applyBorder="1" applyAlignment="1">
      <alignment horizontal="left" wrapText="1"/>
    </xf>
    <xf numFmtId="0" fontId="69" fillId="4" borderId="86" xfId="0" applyFont="1" applyFill="1" applyBorder="1" applyAlignment="1">
      <alignment horizontal="left" wrapText="1"/>
    </xf>
    <xf numFmtId="0" fontId="69" fillId="4" borderId="105" xfId="0" applyFont="1" applyFill="1" applyBorder="1" applyAlignment="1">
      <alignment horizontal="left" wrapText="1"/>
    </xf>
    <xf numFmtId="0" fontId="4" fillId="2" borderId="109"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8" xfId="0" applyFont="1" applyFill="1" applyBorder="1" applyAlignment="1">
      <alignment horizontal="right" vertical="center"/>
    </xf>
    <xf numFmtId="0" fontId="4" fillId="2" borderId="127" xfId="0" applyFont="1" applyFill="1" applyBorder="1" applyAlignment="1">
      <alignment horizontal="right" vertical="center"/>
    </xf>
    <xf numFmtId="0" fontId="4" fillId="2" borderId="3" xfId="0" applyFont="1" applyFill="1" applyBorder="1" applyAlignment="1">
      <alignment horizontal="right" vertical="center"/>
    </xf>
    <xf numFmtId="0" fontId="4" fillId="2" borderId="64" xfId="0" applyFont="1" applyFill="1" applyBorder="1" applyAlignment="1">
      <alignment horizontal="right" vertical="center"/>
    </xf>
    <xf numFmtId="0" fontId="4" fillId="2" borderId="24" xfId="0" applyFont="1" applyFill="1" applyBorder="1" applyAlignment="1">
      <alignment horizontal="right" vertical="center"/>
    </xf>
    <xf numFmtId="0" fontId="4" fillId="2" borderId="9" xfId="0" applyFont="1" applyFill="1" applyBorder="1" applyAlignment="1">
      <alignment horizontal="right" vertical="center"/>
    </xf>
    <xf numFmtId="0" fontId="18" fillId="5" borderId="110" xfId="0" applyFont="1" applyFill="1" applyBorder="1" applyAlignment="1">
      <alignment horizontal="right" vertical="center"/>
    </xf>
    <xf numFmtId="0" fontId="18" fillId="5" borderId="37" xfId="0" applyFont="1" applyFill="1" applyBorder="1" applyAlignment="1">
      <alignment horizontal="right" vertical="center"/>
    </xf>
    <xf numFmtId="0" fontId="18" fillId="5" borderId="56" xfId="0" applyFont="1" applyFill="1" applyBorder="1" applyAlignment="1">
      <alignment horizontal="right" vertical="center"/>
    </xf>
    <xf numFmtId="0" fontId="18" fillId="5" borderId="65" xfId="0" applyFont="1" applyFill="1" applyBorder="1" applyAlignment="1">
      <alignment horizontal="right" vertical="center"/>
    </xf>
    <xf numFmtId="0" fontId="18" fillId="5" borderId="20" xfId="0" applyFont="1" applyFill="1" applyBorder="1" applyAlignment="1">
      <alignment horizontal="right" vertical="center"/>
    </xf>
    <xf numFmtId="0" fontId="18" fillId="5" borderId="84" xfId="0" applyFont="1" applyFill="1" applyBorder="1" applyAlignment="1">
      <alignment horizontal="right" vertical="center"/>
    </xf>
    <xf numFmtId="0" fontId="4" fillId="6" borderId="5" xfId="0" applyFont="1" applyFill="1" applyBorder="1" applyAlignment="1">
      <alignment horizontal="center"/>
    </xf>
    <xf numFmtId="0" fontId="4" fillId="6" borderId="20" xfId="0" applyFont="1" applyFill="1" applyBorder="1" applyAlignment="1">
      <alignment horizontal="center"/>
    </xf>
    <xf numFmtId="0" fontId="4" fillId="6" borderId="32" xfId="0" applyFont="1" applyFill="1" applyBorder="1" applyAlignment="1">
      <alignment horizontal="center"/>
    </xf>
    <xf numFmtId="0" fontId="73" fillId="5" borderId="38" xfId="0" applyFont="1" applyFill="1" applyBorder="1" applyAlignment="1">
      <alignment horizontal="right" vertical="center"/>
    </xf>
    <xf numFmtId="0" fontId="73" fillId="5" borderId="39" xfId="0" applyFont="1" applyFill="1" applyBorder="1" applyAlignment="1">
      <alignment horizontal="right" vertical="center"/>
    </xf>
    <xf numFmtId="0" fontId="73" fillId="5" borderId="63" xfId="0" applyFont="1" applyFill="1" applyBorder="1" applyAlignment="1">
      <alignment horizontal="right" vertical="center"/>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63" xfId="0" applyFont="1" applyFill="1" applyBorder="1" applyAlignment="1">
      <alignment horizontal="center" vertical="center"/>
    </xf>
    <xf numFmtId="0" fontId="22" fillId="6" borderId="24" xfId="0" applyFont="1" applyFill="1" applyBorder="1" applyAlignment="1" applyProtection="1">
      <alignment horizontal="left" vertical="center" wrapText="1"/>
    </xf>
    <xf numFmtId="0" fontId="22" fillId="6" borderId="91" xfId="0" applyFont="1" applyFill="1" applyBorder="1" applyAlignment="1" applyProtection="1">
      <alignment horizontal="left" vertical="center"/>
    </xf>
    <xf numFmtId="0" fontId="22" fillId="6" borderId="81" xfId="0" applyFont="1" applyFill="1" applyBorder="1" applyAlignment="1" applyProtection="1">
      <alignment horizontal="left" vertical="center" wrapText="1"/>
    </xf>
    <xf numFmtId="0" fontId="22" fillId="6" borderId="34" xfId="0" applyFont="1" applyFill="1" applyBorder="1" applyAlignment="1" applyProtection="1">
      <alignment horizontal="left" vertical="center" wrapText="1"/>
    </xf>
    <xf numFmtId="0" fontId="61" fillId="7" borderId="61" xfId="0" applyFont="1" applyFill="1" applyBorder="1" applyAlignment="1" applyProtection="1">
      <alignment horizontal="right" vertical="center"/>
    </xf>
    <xf numFmtId="0" fontId="61" fillId="7" borderId="57" xfId="0" applyFont="1" applyFill="1" applyBorder="1" applyAlignment="1" applyProtection="1">
      <alignment horizontal="right" vertical="center"/>
    </xf>
    <xf numFmtId="166" fontId="65" fillId="5" borderId="57" xfId="0" applyNumberFormat="1" applyFont="1" applyFill="1" applyBorder="1" applyAlignment="1" applyProtection="1">
      <alignment horizontal="center" vertical="center"/>
    </xf>
    <xf numFmtId="0" fontId="61" fillId="7" borderId="68" xfId="0" applyFont="1" applyFill="1" applyBorder="1" applyAlignment="1" applyProtection="1">
      <alignment horizontal="right" vertical="center"/>
    </xf>
    <xf numFmtId="0" fontId="61" fillId="7" borderId="6" xfId="0" applyFont="1" applyFill="1" applyBorder="1" applyAlignment="1" applyProtection="1">
      <alignment horizontal="right" vertical="center"/>
    </xf>
    <xf numFmtId="166" fontId="61" fillId="5" borderId="6" xfId="0" applyNumberFormat="1" applyFont="1" applyFill="1" applyBorder="1" applyAlignment="1" applyProtection="1">
      <alignment horizontal="center" vertical="center"/>
    </xf>
    <xf numFmtId="0" fontId="53" fillId="7" borderId="88" xfId="0" applyFont="1" applyFill="1" applyBorder="1" applyAlignment="1" applyProtection="1">
      <alignment horizontal="center" vertical="center"/>
    </xf>
    <xf numFmtId="0" fontId="22" fillId="6" borderId="24" xfId="0" applyFont="1" applyFill="1" applyBorder="1" applyAlignment="1" applyProtection="1">
      <alignment horizontal="left" vertical="center"/>
    </xf>
    <xf numFmtId="0" fontId="51" fillId="7" borderId="9" xfId="0" applyFont="1" applyFill="1" applyBorder="1" applyAlignment="1" applyProtection="1">
      <alignment horizontal="right" vertical="center" wrapText="1"/>
    </xf>
    <xf numFmtId="0" fontId="51" fillId="7" borderId="3" xfId="0" applyFont="1" applyFill="1" applyBorder="1" applyAlignment="1" applyProtection="1">
      <alignment horizontal="right" vertical="center" wrapText="1"/>
    </xf>
    <xf numFmtId="165" fontId="56" fillId="4" borderId="25" xfId="0" applyNumberFormat="1" applyFont="1" applyFill="1" applyBorder="1" applyAlignment="1" applyProtection="1">
      <alignment horizontal="center" vertical="center"/>
    </xf>
    <xf numFmtId="165" fontId="56" fillId="4" borderId="27" xfId="0" applyNumberFormat="1" applyFont="1" applyFill="1" applyBorder="1" applyAlignment="1" applyProtection="1">
      <alignment horizontal="center" vertical="center"/>
    </xf>
    <xf numFmtId="166" fontId="7" fillId="5" borderId="3" xfId="0" applyNumberFormat="1" applyFont="1" applyFill="1" applyBorder="1" applyAlignment="1" applyProtection="1">
      <alignment horizontal="center" vertical="center" wrapText="1"/>
    </xf>
    <xf numFmtId="166" fontId="7" fillId="5" borderId="4" xfId="0" applyNumberFormat="1" applyFont="1" applyFill="1" applyBorder="1" applyAlignment="1" applyProtection="1">
      <alignment horizontal="center" vertical="center" wrapText="1"/>
    </xf>
    <xf numFmtId="0" fontId="51" fillId="7" borderId="10" xfId="0" applyFont="1" applyFill="1" applyBorder="1" applyAlignment="1" applyProtection="1">
      <alignment horizontal="right" vertical="center" wrapText="1"/>
    </xf>
    <xf numFmtId="0" fontId="51" fillId="7" borderId="6" xfId="0" applyFont="1" applyFill="1" applyBorder="1" applyAlignment="1" applyProtection="1">
      <alignment horizontal="right" vertical="center" wrapText="1"/>
    </xf>
    <xf numFmtId="165" fontId="56" fillId="4" borderId="3" xfId="0" applyNumberFormat="1" applyFont="1" applyFill="1" applyBorder="1" applyAlignment="1" applyProtection="1">
      <alignment horizontal="center" vertical="center" wrapText="1"/>
    </xf>
    <xf numFmtId="165" fontId="56" fillId="4" borderId="6" xfId="0" applyNumberFormat="1" applyFont="1" applyFill="1" applyBorder="1" applyAlignment="1" applyProtection="1">
      <alignment horizontal="center" vertical="center" wrapText="1"/>
    </xf>
    <xf numFmtId="1" fontId="46" fillId="4" borderId="3" xfId="0" applyNumberFormat="1" applyFont="1" applyFill="1" applyBorder="1" applyAlignment="1" applyProtection="1">
      <alignment horizontal="center" vertical="center" wrapText="1"/>
    </xf>
    <xf numFmtId="1" fontId="46" fillId="4" borderId="4" xfId="0" applyNumberFormat="1" applyFont="1" applyFill="1" applyBorder="1" applyAlignment="1" applyProtection="1">
      <alignment horizontal="center" vertical="center" wrapText="1"/>
    </xf>
    <xf numFmtId="1" fontId="46" fillId="4" borderId="6" xfId="0" applyNumberFormat="1" applyFont="1" applyFill="1" applyBorder="1" applyAlignment="1" applyProtection="1">
      <alignment horizontal="center" vertical="center" wrapText="1"/>
    </xf>
    <xf numFmtId="1" fontId="46" fillId="4" borderId="7" xfId="0" applyNumberFormat="1" applyFont="1" applyFill="1" applyBorder="1" applyAlignment="1" applyProtection="1">
      <alignment horizontal="center" vertical="center" wrapText="1"/>
    </xf>
    <xf numFmtId="0" fontId="18" fillId="4" borderId="66" xfId="0" applyFont="1" applyFill="1" applyBorder="1" applyAlignment="1" applyProtection="1">
      <alignment horizontal="center" vertical="center"/>
    </xf>
    <xf numFmtId="0" fontId="18" fillId="4" borderId="51" xfId="0" applyFont="1" applyFill="1" applyBorder="1" applyAlignment="1" applyProtection="1">
      <alignment horizontal="center" vertical="center"/>
    </xf>
    <xf numFmtId="165" fontId="18" fillId="0" borderId="66" xfId="0" applyNumberFormat="1" applyFont="1" applyFill="1" applyBorder="1" applyAlignment="1" applyProtection="1">
      <alignment horizontal="center" vertical="center"/>
      <protection locked="0"/>
    </xf>
    <xf numFmtId="165" fontId="18" fillId="0" borderId="67" xfId="0" applyNumberFormat="1" applyFont="1" applyFill="1" applyBorder="1" applyAlignment="1" applyProtection="1">
      <alignment horizontal="center" vertical="center"/>
      <protection locked="0"/>
    </xf>
    <xf numFmtId="0" fontId="18" fillId="7" borderId="67" xfId="0" applyFont="1" applyFill="1" applyBorder="1" applyAlignment="1" applyProtection="1">
      <alignment horizontal="right" vertical="center"/>
    </xf>
    <xf numFmtId="0" fontId="18" fillId="7" borderId="57" xfId="0" applyFont="1" applyFill="1" applyBorder="1" applyAlignment="1" applyProtection="1">
      <alignment horizontal="right" vertical="center"/>
    </xf>
    <xf numFmtId="165" fontId="10" fillId="4" borderId="3" xfId="0" applyNumberFormat="1" applyFont="1" applyFill="1" applyBorder="1" applyAlignment="1" applyProtection="1">
      <alignment horizontal="center" vertical="center"/>
    </xf>
    <xf numFmtId="166" fontId="18" fillId="5" borderId="6" xfId="0" applyNumberFormat="1" applyFont="1" applyFill="1" applyBorder="1" applyAlignment="1" applyProtection="1">
      <alignment horizontal="center" vertical="center"/>
    </xf>
    <xf numFmtId="0" fontId="11" fillId="7" borderId="67" xfId="0" applyFont="1" applyFill="1" applyBorder="1" applyAlignment="1" applyProtection="1">
      <alignment horizontal="right" vertical="center"/>
    </xf>
    <xf numFmtId="0" fontId="11" fillId="7" borderId="57" xfId="0" applyFont="1" applyFill="1" applyBorder="1" applyAlignment="1" applyProtection="1">
      <alignment horizontal="right" vertical="center"/>
    </xf>
    <xf numFmtId="0" fontId="11" fillId="7" borderId="9" xfId="0" applyFont="1" applyFill="1" applyBorder="1" applyAlignment="1" applyProtection="1">
      <alignment horizontal="right" vertical="center"/>
    </xf>
    <xf numFmtId="0" fontId="11" fillId="7" borderId="3" xfId="0" applyFont="1" applyFill="1" applyBorder="1" applyAlignment="1" applyProtection="1">
      <alignment horizontal="right" vertical="center"/>
    </xf>
    <xf numFmtId="0" fontId="18" fillId="7" borderId="10" xfId="0" applyFont="1" applyFill="1" applyBorder="1" applyAlignment="1" applyProtection="1">
      <alignment horizontal="right" vertical="center"/>
    </xf>
    <xf numFmtId="0" fontId="18" fillId="7" borderId="6" xfId="0" applyFont="1" applyFill="1" applyBorder="1" applyAlignment="1" applyProtection="1">
      <alignment horizontal="right" vertical="center"/>
    </xf>
    <xf numFmtId="0" fontId="39" fillId="2" borderId="0" xfId="0" applyFont="1" applyFill="1" applyAlignment="1" applyProtection="1">
      <alignment horizontal="center"/>
    </xf>
    <xf numFmtId="0" fontId="39" fillId="2" borderId="0" xfId="0" applyFont="1" applyFill="1" applyBorder="1" applyAlignment="1" applyProtection="1">
      <alignment horizontal="center"/>
    </xf>
    <xf numFmtId="0" fontId="21" fillId="2" borderId="0" xfId="0" applyFont="1" applyFill="1" applyBorder="1" applyAlignment="1" applyProtection="1">
      <alignment horizontal="right"/>
    </xf>
    <xf numFmtId="0" fontId="21" fillId="2" borderId="80" xfId="0" applyFont="1" applyFill="1" applyBorder="1" applyAlignment="1" applyProtection="1">
      <alignment horizontal="right"/>
    </xf>
    <xf numFmtId="0" fontId="21" fillId="2" borderId="65" xfId="0" applyFont="1" applyFill="1" applyBorder="1" applyAlignment="1" applyProtection="1">
      <alignment horizontal="right"/>
    </xf>
    <xf numFmtId="0" fontId="21" fillId="2" borderId="84" xfId="0" applyFont="1" applyFill="1" applyBorder="1" applyAlignment="1" applyProtection="1">
      <alignment horizontal="right"/>
    </xf>
    <xf numFmtId="166" fontId="10" fillId="4" borderId="57" xfId="0" applyNumberFormat="1" applyFont="1" applyFill="1" applyBorder="1" applyAlignment="1" applyProtection="1">
      <alignment horizontal="center" vertical="center"/>
    </xf>
    <xf numFmtId="166" fontId="10" fillId="4" borderId="3" xfId="0" applyNumberFormat="1" applyFont="1" applyFill="1" applyBorder="1" applyAlignment="1" applyProtection="1">
      <alignment horizontal="center" vertical="center"/>
    </xf>
    <xf numFmtId="0" fontId="13" fillId="4" borderId="96" xfId="0" applyFont="1" applyFill="1" applyBorder="1" applyAlignment="1" applyProtection="1">
      <alignment horizontal="right"/>
    </xf>
    <xf numFmtId="0" fontId="13" fillId="4" borderId="97" xfId="0" applyFont="1" applyFill="1" applyBorder="1" applyAlignment="1" applyProtection="1">
      <alignment horizontal="right"/>
    </xf>
    <xf numFmtId="0" fontId="34" fillId="4" borderId="33" xfId="0" applyFont="1" applyFill="1" applyBorder="1" applyAlignment="1" applyProtection="1">
      <alignment horizontal="right"/>
    </xf>
    <xf numFmtId="0" fontId="34" fillId="4" borderId="26" xfId="0" applyFont="1" applyFill="1" applyBorder="1" applyAlignment="1" applyProtection="1">
      <alignment horizontal="right"/>
    </xf>
    <xf numFmtId="0" fontId="34" fillId="4" borderId="64" xfId="0" applyFont="1" applyFill="1" applyBorder="1" applyAlignment="1" applyProtection="1">
      <alignment horizontal="right"/>
    </xf>
    <xf numFmtId="0" fontId="34" fillId="4" borderId="24" xfId="0" applyFont="1" applyFill="1" applyBorder="1" applyAlignment="1" applyProtection="1">
      <alignment horizontal="right"/>
    </xf>
    <xf numFmtId="0" fontId="39" fillId="0" borderId="94" xfId="0" applyFont="1" applyBorder="1" applyAlignment="1" applyProtection="1">
      <alignment horizontal="center"/>
      <protection locked="0"/>
    </xf>
    <xf numFmtId="0" fontId="39" fillId="0" borderId="88" xfId="0" applyFont="1" applyBorder="1" applyAlignment="1" applyProtection="1">
      <alignment horizontal="center"/>
      <protection locked="0"/>
    </xf>
    <xf numFmtId="0" fontId="39" fillId="0" borderId="89" xfId="0" applyFont="1" applyBorder="1" applyAlignment="1" applyProtection="1">
      <alignment horizontal="center"/>
      <protection locked="0"/>
    </xf>
    <xf numFmtId="0" fontId="39" fillId="0" borderId="64" xfId="0" applyFont="1" applyBorder="1" applyAlignment="1" applyProtection="1">
      <alignment horizontal="center"/>
      <protection locked="0"/>
    </xf>
    <xf numFmtId="0" fontId="39" fillId="0" borderId="24" xfId="0" applyFont="1" applyBorder="1" applyAlignment="1" applyProtection="1">
      <alignment horizontal="center"/>
      <protection locked="0"/>
    </xf>
    <xf numFmtId="0" fontId="39" fillId="0" borderId="90" xfId="0" applyFont="1" applyBorder="1" applyAlignment="1" applyProtection="1">
      <alignment horizontal="center"/>
      <protection locked="0"/>
    </xf>
    <xf numFmtId="0" fontId="39" fillId="0" borderId="82" xfId="0" applyFont="1" applyBorder="1" applyAlignment="1" applyProtection="1">
      <alignment horizontal="center"/>
      <protection locked="0"/>
    </xf>
    <xf numFmtId="0" fontId="39" fillId="0" borderId="83" xfId="0" applyFont="1" applyBorder="1" applyAlignment="1" applyProtection="1">
      <alignment horizontal="center"/>
      <protection locked="0"/>
    </xf>
    <xf numFmtId="0" fontId="39" fillId="0" borderId="93" xfId="0" applyFont="1" applyBorder="1" applyAlignment="1" applyProtection="1">
      <alignment horizontal="center"/>
      <protection locked="0"/>
    </xf>
    <xf numFmtId="0" fontId="21" fillId="4" borderId="64" xfId="0" applyFont="1" applyFill="1" applyBorder="1" applyAlignment="1" applyProtection="1">
      <alignment horizontal="right"/>
    </xf>
    <xf numFmtId="0" fontId="21" fillId="4" borderId="24" xfId="0" applyFont="1" applyFill="1" applyBorder="1" applyAlignment="1" applyProtection="1">
      <alignment horizontal="right"/>
    </xf>
    <xf numFmtId="0" fontId="21" fillId="4" borderId="53" xfId="0" applyFont="1" applyFill="1" applyBorder="1" applyAlignment="1" applyProtection="1">
      <alignment horizontal="right"/>
    </xf>
    <xf numFmtId="0" fontId="21" fillId="4" borderId="82" xfId="0" applyFont="1" applyFill="1" applyBorder="1" applyAlignment="1" applyProtection="1">
      <alignment horizontal="right"/>
    </xf>
    <xf numFmtId="0" fontId="21" fillId="4" borderId="83" xfId="0" applyFont="1" applyFill="1" applyBorder="1" applyAlignment="1" applyProtection="1">
      <alignment horizontal="right"/>
    </xf>
    <xf numFmtId="0" fontId="21" fillId="4" borderId="54" xfId="0" applyFont="1" applyFill="1" applyBorder="1" applyAlignment="1" applyProtection="1">
      <alignment horizontal="right"/>
    </xf>
    <xf numFmtId="0" fontId="2" fillId="0" borderId="64"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8" fillId="0" borderId="82" xfId="0" applyFont="1" applyFill="1" applyBorder="1" applyAlignment="1" applyProtection="1">
      <alignment horizontal="center"/>
      <protection locked="0"/>
    </xf>
    <xf numFmtId="0" fontId="8" fillId="0" borderId="83" xfId="0" applyFont="1" applyFill="1" applyBorder="1" applyAlignment="1" applyProtection="1">
      <alignment horizontal="center"/>
      <protection locked="0"/>
    </xf>
    <xf numFmtId="166" fontId="58" fillId="5" borderId="3" xfId="0" applyNumberFormat="1" applyFont="1" applyFill="1" applyBorder="1" applyAlignment="1" applyProtection="1">
      <alignment horizontal="center" vertical="center"/>
    </xf>
    <xf numFmtId="0" fontId="39" fillId="0" borderId="95" xfId="0" applyFont="1" applyBorder="1" applyAlignment="1" applyProtection="1">
      <alignment horizontal="center"/>
      <protection locked="0"/>
    </xf>
    <xf numFmtId="0" fontId="39" fillId="0" borderId="53" xfId="0" applyFont="1" applyBorder="1" applyAlignment="1" applyProtection="1">
      <alignment horizontal="center"/>
      <protection locked="0"/>
    </xf>
    <xf numFmtId="0" fontId="39" fillId="0" borderId="54" xfId="0" applyFont="1" applyBorder="1" applyAlignment="1" applyProtection="1">
      <alignment horizontal="center"/>
      <protection locked="0"/>
    </xf>
    <xf numFmtId="0" fontId="34" fillId="4" borderId="87" xfId="0" applyFont="1" applyFill="1" applyBorder="1" applyAlignment="1" applyProtection="1">
      <alignment horizontal="right"/>
    </xf>
    <xf numFmtId="0" fontId="34" fillId="4" borderId="88" xfId="0" applyFont="1" applyFill="1" applyBorder="1" applyAlignment="1" applyProtection="1">
      <alignment horizontal="right"/>
    </xf>
    <xf numFmtId="0" fontId="34" fillId="4" borderId="95" xfId="0" applyFont="1" applyFill="1" applyBorder="1" applyAlignment="1" applyProtection="1">
      <alignment horizontal="right"/>
    </xf>
    <xf numFmtId="0" fontId="34" fillId="4" borderId="55" xfId="0" applyFont="1" applyFill="1" applyBorder="1" applyAlignment="1" applyProtection="1">
      <alignment horizontal="right"/>
    </xf>
    <xf numFmtId="0" fontId="34" fillId="4" borderId="53" xfId="0" applyFont="1" applyFill="1" applyBorder="1" applyAlignment="1" applyProtection="1">
      <alignment horizontal="right"/>
    </xf>
    <xf numFmtId="0" fontId="34" fillId="4" borderId="92" xfId="0" applyFont="1" applyFill="1" applyBorder="1" applyAlignment="1" applyProtection="1">
      <alignment horizontal="right"/>
    </xf>
    <xf numFmtId="0" fontId="34" fillId="4" borderId="83" xfId="0" applyFont="1" applyFill="1" applyBorder="1" applyAlignment="1" applyProtection="1">
      <alignment horizontal="right"/>
    </xf>
    <xf numFmtId="0" fontId="34" fillId="4" borderId="54" xfId="0" applyFont="1" applyFill="1" applyBorder="1" applyAlignment="1" applyProtection="1">
      <alignment horizontal="right"/>
    </xf>
    <xf numFmtId="0" fontId="16" fillId="4" borderId="22" xfId="0" applyFont="1" applyFill="1" applyBorder="1" applyAlignment="1" applyProtection="1">
      <alignment horizontal="center" vertical="center"/>
    </xf>
    <xf numFmtId="0" fontId="1" fillId="0" borderId="64"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0" fontId="1" fillId="0" borderId="53" xfId="0" applyFont="1" applyFill="1" applyBorder="1" applyAlignment="1" applyProtection="1">
      <alignment horizontal="center"/>
      <protection locked="0"/>
    </xf>
    <xf numFmtId="0" fontId="8" fillId="0" borderId="54" xfId="0" applyFont="1" applyFill="1" applyBorder="1" applyAlignment="1" applyProtection="1">
      <alignment horizontal="center"/>
      <protection locked="0"/>
    </xf>
    <xf numFmtId="0" fontId="16" fillId="8" borderId="30" xfId="0" applyFont="1" applyFill="1" applyBorder="1" applyAlignment="1" applyProtection="1">
      <alignment horizontal="center"/>
    </xf>
    <xf numFmtId="0" fontId="16" fillId="8" borderId="20" xfId="0" applyFont="1" applyFill="1" applyBorder="1" applyAlignment="1" applyProtection="1">
      <alignment horizontal="center"/>
    </xf>
    <xf numFmtId="0" fontId="21" fillId="4" borderId="70" xfId="0" applyFont="1" applyFill="1" applyBorder="1" applyAlignment="1" applyProtection="1">
      <alignment horizontal="right"/>
    </xf>
    <xf numFmtId="0" fontId="21" fillId="4" borderId="76" xfId="0" applyFont="1" applyFill="1" applyBorder="1" applyAlignment="1" applyProtection="1">
      <alignment horizontal="right"/>
    </xf>
    <xf numFmtId="0" fontId="21" fillId="4" borderId="51" xfId="0" applyFont="1" applyFill="1" applyBorder="1" applyAlignment="1" applyProtection="1">
      <alignment horizontal="right"/>
    </xf>
    <xf numFmtId="0" fontId="2" fillId="0" borderId="70" xfId="0" applyFont="1" applyFill="1" applyBorder="1" applyAlignment="1" applyProtection="1">
      <alignment horizontal="center"/>
      <protection locked="0"/>
    </xf>
    <xf numFmtId="0" fontId="2" fillId="0" borderId="76" xfId="0" applyFont="1" applyFill="1" applyBorder="1" applyAlignment="1" applyProtection="1">
      <alignment horizontal="center"/>
      <protection locked="0"/>
    </xf>
    <xf numFmtId="0" fontId="8" fillId="0" borderId="64"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20" fillId="4" borderId="76" xfId="0" applyFont="1" applyFill="1" applyBorder="1" applyAlignment="1" applyProtection="1">
      <alignment horizontal="right"/>
    </xf>
    <xf numFmtId="0" fontId="20" fillId="4" borderId="51" xfId="0" applyFont="1" applyFill="1" applyBorder="1" applyAlignment="1" applyProtection="1">
      <alignment horizontal="right"/>
    </xf>
    <xf numFmtId="0" fontId="7" fillId="0" borderId="70" xfId="0" applyFont="1" applyFill="1" applyBorder="1" applyAlignment="1" applyProtection="1">
      <alignment horizontal="center"/>
      <protection locked="0"/>
    </xf>
    <xf numFmtId="0" fontId="7" fillId="0" borderId="76" xfId="0" applyFont="1" applyFill="1" applyBorder="1" applyAlignment="1" applyProtection="1">
      <alignment horizontal="center"/>
      <protection locked="0"/>
    </xf>
    <xf numFmtId="0" fontId="7" fillId="0" borderId="51" xfId="0" applyFont="1" applyFill="1" applyBorder="1" applyAlignment="1" applyProtection="1">
      <alignment horizontal="center"/>
      <protection locked="0"/>
    </xf>
    <xf numFmtId="1" fontId="7" fillId="5" borderId="25" xfId="0" applyNumberFormat="1" applyFont="1" applyFill="1" applyBorder="1" applyAlignment="1" applyProtection="1">
      <alignment horizontal="center" vertical="center" wrapText="1"/>
    </xf>
    <xf numFmtId="1" fontId="7" fillId="5" borderId="104" xfId="0" applyNumberFormat="1" applyFont="1" applyFill="1" applyBorder="1" applyAlignment="1" applyProtection="1">
      <alignment horizontal="center" vertical="center" wrapText="1"/>
    </xf>
    <xf numFmtId="1" fontId="7" fillId="5" borderId="59" xfId="0" applyNumberFormat="1" applyFont="1" applyFill="1" applyBorder="1" applyAlignment="1" applyProtection="1">
      <alignment horizontal="center" vertical="center" wrapText="1"/>
    </xf>
    <xf numFmtId="1" fontId="7" fillId="5" borderId="32" xfId="0" applyNumberFormat="1" applyFont="1" applyFill="1" applyBorder="1" applyAlignment="1" applyProtection="1">
      <alignment horizontal="center" vertical="center" wrapText="1"/>
    </xf>
    <xf numFmtId="0" fontId="44" fillId="3" borderId="21" xfId="0" applyFont="1" applyFill="1" applyBorder="1" applyAlignment="1" applyProtection="1">
      <alignment horizontal="center"/>
    </xf>
    <xf numFmtId="0" fontId="44" fillId="3" borderId="22" xfId="0" applyFont="1" applyFill="1" applyBorder="1" applyAlignment="1" applyProtection="1">
      <alignment horizontal="center"/>
    </xf>
    <xf numFmtId="0" fontId="44" fillId="3" borderId="20" xfId="0" applyFont="1" applyFill="1" applyBorder="1" applyAlignment="1" applyProtection="1">
      <alignment horizontal="center"/>
    </xf>
    <xf numFmtId="0" fontId="44" fillId="3" borderId="23" xfId="0" applyFont="1" applyFill="1" applyBorder="1" applyAlignment="1" applyProtection="1">
      <alignment horizontal="center"/>
    </xf>
    <xf numFmtId="0" fontId="4" fillId="7" borderId="33" xfId="0" applyFont="1" applyFill="1" applyBorder="1" applyAlignment="1" applyProtection="1">
      <alignment horizontal="right" vertical="center"/>
    </xf>
    <xf numFmtId="0" fontId="4" fillId="7" borderId="3" xfId="0" applyFont="1" applyFill="1" applyBorder="1" applyAlignment="1" applyProtection="1">
      <alignment horizontal="right" vertical="center"/>
    </xf>
    <xf numFmtId="166" fontId="61" fillId="5" borderId="3" xfId="0" applyNumberFormat="1" applyFont="1" applyFill="1" applyBorder="1" applyAlignment="1" applyProtection="1">
      <alignment horizontal="center" vertical="center"/>
    </xf>
    <xf numFmtId="0" fontId="11" fillId="2" borderId="61" xfId="0" applyFont="1" applyFill="1" applyBorder="1" applyAlignment="1" applyProtection="1">
      <alignment horizontal="right" vertical="center"/>
    </xf>
    <xf numFmtId="0" fontId="11" fillId="2" borderId="57" xfId="0" applyFont="1" applyFill="1" applyBorder="1" applyAlignment="1" applyProtection="1">
      <alignment horizontal="right" vertical="center"/>
    </xf>
    <xf numFmtId="0" fontId="5" fillId="4" borderId="57" xfId="0" applyFont="1" applyFill="1" applyBorder="1" applyAlignment="1" applyProtection="1">
      <alignment horizontal="center" vertical="center"/>
    </xf>
    <xf numFmtId="0" fontId="5" fillId="4" borderId="62" xfId="0" applyFont="1" applyFill="1" applyBorder="1" applyAlignment="1" applyProtection="1">
      <alignment horizontal="center" vertical="center"/>
    </xf>
    <xf numFmtId="166" fontId="12" fillId="0" borderId="57" xfId="0" applyNumberFormat="1" applyFont="1" applyFill="1" applyBorder="1" applyAlignment="1" applyProtection="1">
      <alignment horizontal="center" vertical="center"/>
      <protection locked="0"/>
    </xf>
    <xf numFmtId="0" fontId="18" fillId="2" borderId="33" xfId="0" applyFont="1" applyFill="1" applyBorder="1" applyAlignment="1" applyProtection="1">
      <alignment horizontal="right" vertical="center"/>
    </xf>
    <xf numFmtId="0" fontId="18" fillId="2" borderId="3" xfId="0" applyFont="1" applyFill="1" applyBorder="1" applyAlignment="1" applyProtection="1">
      <alignment horizontal="right" vertical="center"/>
    </xf>
    <xf numFmtId="0" fontId="3" fillId="9" borderId="26" xfId="0" applyFont="1" applyFill="1" applyBorder="1" applyAlignment="1" applyProtection="1">
      <alignment horizontal="left"/>
      <protection locked="0"/>
    </xf>
    <xf numFmtId="0" fontId="3" fillId="9" borderId="9" xfId="0" applyFont="1" applyFill="1" applyBorder="1" applyAlignment="1" applyProtection="1">
      <alignment horizontal="left"/>
      <protection locked="0"/>
    </xf>
    <xf numFmtId="166" fontId="42" fillId="4" borderId="26" xfId="0" applyNumberFormat="1" applyFont="1" applyFill="1" applyBorder="1" applyAlignment="1" applyProtection="1">
      <alignment horizontal="center" vertical="center"/>
    </xf>
    <xf numFmtId="166" fontId="42" fillId="4" borderId="9" xfId="0" applyNumberFormat="1" applyFont="1" applyFill="1" applyBorder="1" applyAlignment="1" applyProtection="1">
      <alignment horizontal="center" vertical="center"/>
    </xf>
    <xf numFmtId="0" fontId="4" fillId="7" borderId="64" xfId="0" applyFont="1" applyFill="1" applyBorder="1" applyAlignment="1" applyProtection="1">
      <alignment horizontal="right" vertical="center"/>
    </xf>
    <xf numFmtId="0" fontId="4" fillId="7" borderId="24" xfId="0" applyFont="1" applyFill="1" applyBorder="1" applyAlignment="1" applyProtection="1">
      <alignment horizontal="right" vertical="center"/>
    </xf>
    <xf numFmtId="0" fontId="4" fillId="7" borderId="9" xfId="0" applyFont="1" applyFill="1" applyBorder="1" applyAlignment="1" applyProtection="1">
      <alignment horizontal="right" vertical="center"/>
    </xf>
    <xf numFmtId="0" fontId="20" fillId="7" borderId="64" xfId="0" applyFont="1" applyFill="1" applyBorder="1" applyAlignment="1" applyProtection="1">
      <alignment horizontal="right" vertical="center"/>
    </xf>
    <xf numFmtId="0" fontId="20" fillId="7" borderId="24" xfId="0" applyFont="1" applyFill="1" applyBorder="1" applyAlignment="1" applyProtection="1">
      <alignment horizontal="right" vertical="center"/>
    </xf>
    <xf numFmtId="0" fontId="20" fillId="7" borderId="9" xfId="0" applyFont="1" applyFill="1" applyBorder="1" applyAlignment="1" applyProtection="1">
      <alignment horizontal="right" vertical="center"/>
    </xf>
    <xf numFmtId="165" fontId="57" fillId="4" borderId="25" xfId="0" applyNumberFormat="1" applyFont="1" applyFill="1" applyBorder="1" applyAlignment="1" applyProtection="1">
      <alignment horizontal="center" vertical="center"/>
    </xf>
    <xf numFmtId="165" fontId="57" fillId="4" borderId="18" xfId="0" applyNumberFormat="1" applyFont="1" applyFill="1" applyBorder="1" applyAlignment="1" applyProtection="1">
      <alignment horizontal="center" vertical="center"/>
    </xf>
    <xf numFmtId="165" fontId="57" fillId="4" borderId="59" xfId="0" applyNumberFormat="1" applyFont="1" applyFill="1" applyBorder="1" applyAlignment="1" applyProtection="1">
      <alignment horizontal="center" vertical="center"/>
    </xf>
    <xf numFmtId="165" fontId="57" fillId="4" borderId="84" xfId="0" applyNumberFormat="1" applyFont="1" applyFill="1" applyBorder="1" applyAlignment="1" applyProtection="1">
      <alignment horizontal="center" vertical="center"/>
    </xf>
    <xf numFmtId="165" fontId="39" fillId="4" borderId="26" xfId="0" applyNumberFormat="1" applyFont="1" applyFill="1" applyBorder="1" applyAlignment="1" applyProtection="1">
      <alignment horizontal="center" vertical="center"/>
    </xf>
    <xf numFmtId="165" fontId="39" fillId="4" borderId="9" xfId="0" applyNumberFormat="1" applyFont="1" applyFill="1" applyBorder="1" applyAlignment="1" applyProtection="1">
      <alignment horizontal="center" vertical="center"/>
    </xf>
    <xf numFmtId="0" fontId="4" fillId="2" borderId="33" xfId="0" applyFont="1" applyFill="1" applyBorder="1" applyAlignment="1" applyProtection="1">
      <alignment horizontal="right" vertical="center" wrapText="1"/>
    </xf>
    <xf numFmtId="0" fontId="4" fillId="2" borderId="3" xfId="0" applyFont="1" applyFill="1" applyBorder="1" applyAlignment="1" applyProtection="1">
      <alignment horizontal="right" vertical="center" wrapText="1"/>
    </xf>
    <xf numFmtId="0" fontId="4" fillId="2" borderId="68" xfId="0" applyFont="1" applyFill="1" applyBorder="1" applyAlignment="1" applyProtection="1">
      <alignment horizontal="right" vertical="center" wrapText="1"/>
    </xf>
    <xf numFmtId="0" fontId="4" fillId="2" borderId="6" xfId="0" applyFont="1" applyFill="1" applyBorder="1" applyAlignment="1" applyProtection="1">
      <alignment horizontal="right" vertical="center" wrapText="1"/>
    </xf>
    <xf numFmtId="0" fontId="67" fillId="6" borderId="0" xfId="0" applyFont="1" applyFill="1" applyBorder="1" applyAlignment="1" applyProtection="1">
      <alignment horizontal="left" vertical="top" wrapText="1"/>
    </xf>
    <xf numFmtId="0" fontId="64" fillId="6" borderId="0" xfId="0" applyFont="1" applyFill="1" applyBorder="1" applyAlignment="1" applyProtection="1">
      <alignment horizontal="center"/>
    </xf>
    <xf numFmtId="0" fontId="66" fillId="6" borderId="0" xfId="0" applyFont="1" applyFill="1" applyBorder="1" applyAlignment="1" applyProtection="1">
      <alignment horizontal="left" wrapText="1"/>
    </xf>
    <xf numFmtId="0" fontId="66" fillId="6" borderId="0" xfId="0" applyFont="1" applyFill="1" applyBorder="1" applyAlignment="1" applyProtection="1">
      <alignment horizontal="left"/>
    </xf>
    <xf numFmtId="0" fontId="67" fillId="6" borderId="0" xfId="0" applyFont="1" applyFill="1" applyBorder="1" applyAlignment="1" applyProtection="1">
      <alignment horizontal="left"/>
    </xf>
  </cellXfs>
  <cellStyles count="2">
    <cellStyle name="Explanatory Text" xfId="1" builtinId="53"/>
    <cellStyle name="Normal" xfId="0" builtinId="0"/>
  </cellStyles>
  <dxfs count="19">
    <dxf>
      <font>
        <strike val="0"/>
        <outline val="0"/>
        <shadow val="0"/>
        <u val="none"/>
        <vertAlign val="baseline"/>
        <color theme="0"/>
        <name val="Calibri"/>
        <scheme val="minor"/>
      </font>
      <numFmt numFmtId="0" formatCode="General"/>
      <fill>
        <patternFill patternType="solid">
          <fgColor indexed="64"/>
          <bgColor theme="0"/>
        </patternFill>
      </fill>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1" hidden="1"/>
    </dxf>
    <dxf>
      <font>
        <strike val="0"/>
        <outline val="0"/>
        <shadow val="0"/>
        <u val="none"/>
        <vertAlign val="baseline"/>
        <color theme="0"/>
        <name val="Calibri"/>
        <scheme val="minor"/>
      </font>
      <numFmt numFmtId="0" formatCode="General"/>
      <fill>
        <patternFill patternType="solid">
          <fgColor indexed="64"/>
          <bgColor theme="0"/>
        </patternFill>
      </fill>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1" hidden="1"/>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color theme="0"/>
        <name val="Calibri"/>
        <scheme val="minor"/>
      </font>
      <fill>
        <patternFill patternType="solid">
          <fgColor indexed="64"/>
          <bgColor theme="0"/>
        </patternFill>
      </fill>
      <protection locked="1" hidden="1"/>
    </dxf>
    <dxf>
      <border>
        <bottom style="thin">
          <color theme="0" tint="-0.24994659260841701"/>
        </bottom>
      </border>
    </dxf>
    <dxf>
      <font>
        <strike val="0"/>
        <outline val="0"/>
        <shadow val="0"/>
        <u val="none"/>
        <vertAlign val="baseline"/>
        <color theme="0"/>
        <name val="Calibri"/>
        <scheme val="minor"/>
      </font>
      <fill>
        <patternFill patternType="solid">
          <fgColor indexed="64"/>
          <bgColor theme="0"/>
        </patternFill>
      </fill>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protection locked="1" hidden="1"/>
    </dxf>
    <dxf>
      <fill>
        <patternFill>
          <bgColor rgb="FFFFFF00"/>
        </patternFill>
      </fill>
    </dxf>
    <dxf>
      <font>
        <b/>
        <i val="0"/>
      </font>
    </dxf>
    <dxf>
      <font>
        <b/>
        <i val="0"/>
        <color theme="1"/>
      </font>
      <fill>
        <patternFill>
          <bgColor rgb="FFFF0000"/>
        </patternFill>
      </fill>
    </dxf>
    <dxf>
      <fill>
        <patternFill>
          <bgColor rgb="FFFFFF00"/>
        </patternFill>
      </fill>
    </dxf>
    <dxf>
      <font>
        <b/>
        <i val="0"/>
      </font>
    </dxf>
    <dxf>
      <font>
        <color rgb="FF006100"/>
      </font>
      <fill>
        <patternFill patternType="solid">
          <bgColor rgb="FFFFFF9F"/>
        </patternFill>
      </fill>
    </dxf>
    <dxf>
      <font>
        <color rgb="FF9C0006"/>
      </font>
      <fill>
        <patternFill>
          <bgColor rgb="FFFFC7CE"/>
        </patternFill>
      </fill>
    </dxf>
    <dxf>
      <font>
        <color rgb="FF006100"/>
      </font>
      <fill>
        <patternFill patternType="solid">
          <bgColor rgb="FFFFFF9F"/>
        </patternFill>
      </fill>
    </dxf>
    <dxf>
      <font>
        <color rgb="FF9C0006"/>
      </font>
      <fill>
        <patternFill>
          <bgColor rgb="FFFFC7CE"/>
        </patternFill>
      </fill>
    </dxf>
    <dxf>
      <fill>
        <patternFill patternType="solid">
          <bgColor rgb="FFFFFFCD"/>
        </patternFill>
      </fill>
    </dxf>
    <dxf>
      <font>
        <color rgb="FF006100"/>
      </font>
      <fill>
        <patternFill patternType="solid">
          <bgColor rgb="FFFFFF9F"/>
        </patternFill>
      </fill>
    </dxf>
    <dxf>
      <font>
        <color rgb="FF9C0006"/>
      </font>
      <fill>
        <patternFill>
          <bgColor rgb="FFFFC7CE"/>
        </patternFill>
      </fill>
    </dxf>
  </dxfs>
  <tableStyles count="0" defaultTableStyle="TableStyleMedium2" defaultPivotStyle="PivotStyleLight16"/>
  <colors>
    <mruColors>
      <color rgb="FFFC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109537</xdr:colOff>
      <xdr:row>73</xdr:row>
      <xdr:rowOff>46199</xdr:rowOff>
    </xdr:from>
    <xdr:to>
      <xdr:col>21</xdr:col>
      <xdr:colOff>261314</xdr:colOff>
      <xdr:row>81</xdr:row>
      <xdr:rowOff>150814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649912" y="13492324"/>
          <a:ext cx="2818777" cy="1509552"/>
        </a:xfrm>
        <a:prstGeom prst="rect">
          <a:avLst/>
        </a:prstGeom>
      </xdr:spPr>
    </xdr:pic>
    <xdr:clientData/>
  </xdr:twoCellAnchor>
  <xdr:twoCellAnchor editAs="oneCell">
    <xdr:from>
      <xdr:col>10</xdr:col>
      <xdr:colOff>182564</xdr:colOff>
      <xdr:row>12</xdr:row>
      <xdr:rowOff>19554</xdr:rowOff>
    </xdr:from>
    <xdr:to>
      <xdr:col>19</xdr:col>
      <xdr:colOff>174626</xdr:colOff>
      <xdr:row>17</xdr:row>
      <xdr:rowOff>68968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198939" y="2440492"/>
          <a:ext cx="3421062" cy="105747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Y39:Z239" totalsRowShown="0" headerRowDxfId="6" dataDxfId="4" headerRowBorderDxfId="5" tableBorderDxfId="3" totalsRowBorderDxfId="2">
  <autoFilter ref="Y39:Z239" xr:uid="{00000000-0009-0000-0100-000002000000}"/>
  <tableColumns count="2">
    <tableColumn id="1" xr3:uid="{00000000-0010-0000-0000-000001000000}" name="Result" dataDxfId="1"/>
    <tableColumn id="3" xr3:uid="{00000000-0010-0000-0000-000003000000}" name="Result Sort" dataDxfId="0">
      <calculatedColumnFormula>LARGE(Result,ROWS($Y$40:Y40))</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7"/>
  <sheetViews>
    <sheetView tabSelected="1" zoomScale="120" zoomScaleNormal="120" workbookViewId="0">
      <selection activeCell="B7" sqref="B7:L8"/>
    </sheetView>
  </sheetViews>
  <sheetFormatPr defaultRowHeight="15" x14ac:dyDescent="0.2"/>
  <cols>
    <col min="1" max="1" width="3.09375" customWidth="1"/>
    <col min="2" max="2" width="5.91796875" customWidth="1"/>
    <col min="3" max="4" width="10.4921875" customWidth="1"/>
    <col min="5" max="5" width="10.0859375" customWidth="1"/>
    <col min="6" max="6" width="9.01171875" customWidth="1"/>
    <col min="7" max="7" width="9.81640625" customWidth="1"/>
    <col min="8" max="8" width="6.72265625" customWidth="1"/>
    <col min="9" max="9" width="7.26171875" customWidth="1"/>
    <col min="10" max="10" width="7.93359375" customWidth="1"/>
    <col min="11" max="12" width="9.01171875" customWidth="1"/>
    <col min="13" max="13" width="3.09375" customWidth="1"/>
  </cols>
  <sheetData>
    <row r="1" spans="2:22" ht="10.9" customHeight="1" thickBot="1" x14ac:dyDescent="0.25">
      <c r="B1" s="171" t="s">
        <v>86</v>
      </c>
    </row>
    <row r="2" spans="2:22" ht="18" thickBot="1" x14ac:dyDescent="0.35">
      <c r="B2" s="219" t="s">
        <v>54</v>
      </c>
      <c r="C2" s="220"/>
      <c r="D2" s="220"/>
      <c r="E2" s="220"/>
      <c r="F2" s="220"/>
      <c r="G2" s="220"/>
      <c r="H2" s="220"/>
      <c r="I2" s="220"/>
      <c r="J2" s="220"/>
      <c r="K2" s="220"/>
      <c r="L2" s="221"/>
    </row>
    <row r="3" spans="2:22" x14ac:dyDescent="0.2">
      <c r="B3" s="207" t="s">
        <v>35</v>
      </c>
      <c r="C3" s="208"/>
      <c r="D3" s="230"/>
      <c r="E3" s="230"/>
      <c r="F3" s="230"/>
      <c r="G3" s="9"/>
      <c r="H3" s="236" t="s">
        <v>43</v>
      </c>
      <c r="I3" s="237"/>
      <c r="J3" s="230"/>
      <c r="K3" s="230"/>
      <c r="L3" s="231"/>
    </row>
    <row r="4" spans="2:22" x14ac:dyDescent="0.2">
      <c r="B4" s="209" t="s">
        <v>37</v>
      </c>
      <c r="C4" s="210"/>
      <c r="D4" s="228"/>
      <c r="E4" s="228"/>
      <c r="F4" s="228"/>
      <c r="G4" s="1"/>
      <c r="H4" s="238" t="s">
        <v>38</v>
      </c>
      <c r="I4" s="233"/>
      <c r="J4" s="228"/>
      <c r="K4" s="228"/>
      <c r="L4" s="229"/>
    </row>
    <row r="5" spans="2:22" x14ac:dyDescent="0.2">
      <c r="B5" s="232" t="s">
        <v>45</v>
      </c>
      <c r="C5" s="233"/>
      <c r="D5" s="226"/>
      <c r="E5" s="226"/>
      <c r="F5" s="226"/>
      <c r="G5" s="1"/>
      <c r="H5" s="238" t="s">
        <v>16</v>
      </c>
      <c r="I5" s="233"/>
      <c r="J5" s="226"/>
      <c r="K5" s="226"/>
      <c r="L5" s="227"/>
    </row>
    <row r="6" spans="2:22" ht="15.75" thickBot="1" x14ac:dyDescent="0.25">
      <c r="B6" s="234" t="s">
        <v>40</v>
      </c>
      <c r="C6" s="235"/>
      <c r="D6" s="224"/>
      <c r="E6" s="224"/>
      <c r="F6" s="224"/>
      <c r="G6" s="2"/>
      <c r="H6" s="222" t="s">
        <v>39</v>
      </c>
      <c r="I6" s="223"/>
      <c r="J6" s="224"/>
      <c r="K6" s="224"/>
      <c r="L6" s="225"/>
    </row>
    <row r="7" spans="2:22" ht="13.15" customHeight="1" x14ac:dyDescent="0.2">
      <c r="B7" s="201" t="s">
        <v>51</v>
      </c>
      <c r="C7" s="202"/>
      <c r="D7" s="202"/>
      <c r="E7" s="202"/>
      <c r="F7" s="202"/>
      <c r="G7" s="202"/>
      <c r="H7" s="202"/>
      <c r="I7" s="202"/>
      <c r="J7" s="202"/>
      <c r="K7" s="202"/>
      <c r="L7" s="203"/>
    </row>
    <row r="8" spans="2:22" ht="13.15" customHeight="1" x14ac:dyDescent="0.2">
      <c r="B8" s="204"/>
      <c r="C8" s="205"/>
      <c r="D8" s="205"/>
      <c r="E8" s="205"/>
      <c r="F8" s="205"/>
      <c r="G8" s="205"/>
      <c r="H8" s="205"/>
      <c r="I8" s="205"/>
      <c r="J8" s="205"/>
      <c r="K8" s="205"/>
      <c r="L8" s="206"/>
    </row>
    <row r="9" spans="2:22" x14ac:dyDescent="0.2">
      <c r="B9" s="211" t="s">
        <v>12</v>
      </c>
      <c r="C9" s="212"/>
      <c r="D9" s="215" t="s">
        <v>13</v>
      </c>
      <c r="E9" s="215"/>
      <c r="F9" s="215"/>
      <c r="G9" s="215"/>
      <c r="H9" s="215"/>
      <c r="I9" s="215"/>
      <c r="J9" s="215"/>
      <c r="K9" s="215"/>
      <c r="L9" s="216"/>
    </row>
    <row r="10" spans="2:22" ht="15" customHeight="1" x14ac:dyDescent="0.2">
      <c r="B10" s="211"/>
      <c r="C10" s="212"/>
      <c r="D10" s="217" t="s">
        <v>14</v>
      </c>
      <c r="E10" s="217"/>
      <c r="F10" s="217"/>
      <c r="G10" s="217"/>
      <c r="H10" s="217"/>
      <c r="I10" s="217"/>
      <c r="J10" s="217"/>
      <c r="K10" s="217"/>
      <c r="L10" s="218"/>
      <c r="Q10" s="102"/>
      <c r="R10" s="102"/>
      <c r="S10" s="102"/>
      <c r="T10" s="102"/>
      <c r="U10" s="102"/>
      <c r="V10" s="102"/>
    </row>
    <row r="11" spans="2:22" ht="15.75" thickBot="1" x14ac:dyDescent="0.25">
      <c r="B11" s="213"/>
      <c r="C11" s="214"/>
      <c r="D11" s="199" t="s">
        <v>15</v>
      </c>
      <c r="E11" s="199"/>
      <c r="F11" s="199"/>
      <c r="G11" s="199"/>
      <c r="H11" s="199"/>
      <c r="I11" s="199"/>
      <c r="J11" s="199"/>
      <c r="K11" s="199"/>
      <c r="L11" s="200"/>
      <c r="Q11" s="102"/>
      <c r="R11" s="102"/>
      <c r="S11" s="102"/>
      <c r="T11" s="102"/>
      <c r="U11" s="102"/>
      <c r="V11" s="102"/>
    </row>
    <row r="12" spans="2:22" ht="9.75" customHeight="1" x14ac:dyDescent="0.2">
      <c r="B12" s="239" t="s">
        <v>17</v>
      </c>
      <c r="C12" s="240"/>
      <c r="D12" s="240"/>
      <c r="E12" s="240"/>
      <c r="F12" s="241"/>
      <c r="G12" s="9"/>
      <c r="H12" s="239" t="s">
        <v>19</v>
      </c>
      <c r="I12" s="240"/>
      <c r="J12" s="240"/>
      <c r="K12" s="240"/>
      <c r="L12" s="245"/>
      <c r="Q12" s="102"/>
      <c r="R12" s="102"/>
      <c r="S12" s="102"/>
      <c r="T12" s="102"/>
      <c r="U12" s="102"/>
      <c r="V12" s="102"/>
    </row>
    <row r="13" spans="2:22" ht="9.75" customHeight="1" thickBot="1" x14ac:dyDescent="0.25">
      <c r="B13" s="242"/>
      <c r="C13" s="243"/>
      <c r="D13" s="243"/>
      <c r="E13" s="243"/>
      <c r="F13" s="244"/>
      <c r="G13" s="10" t="s">
        <v>18</v>
      </c>
      <c r="H13" s="242"/>
      <c r="I13" s="243"/>
      <c r="J13" s="243"/>
      <c r="K13" s="243"/>
      <c r="L13" s="246"/>
      <c r="Q13" s="102"/>
      <c r="R13" s="102"/>
      <c r="S13" s="102"/>
      <c r="T13" s="102"/>
      <c r="U13" s="102"/>
      <c r="V13" s="102"/>
    </row>
    <row r="14" spans="2:22" ht="15.75" thickBot="1" x14ac:dyDescent="0.25">
      <c r="B14" s="35"/>
      <c r="C14" s="11" t="s">
        <v>20</v>
      </c>
      <c r="D14" s="12" t="s">
        <v>21</v>
      </c>
      <c r="E14" s="13" t="s">
        <v>2</v>
      </c>
      <c r="F14" s="36" t="s">
        <v>22</v>
      </c>
      <c r="G14" s="14" t="s">
        <v>23</v>
      </c>
      <c r="H14" s="35"/>
      <c r="I14" s="247" t="s">
        <v>21</v>
      </c>
      <c r="J14" s="248"/>
      <c r="K14" s="169" t="s">
        <v>2</v>
      </c>
      <c r="L14" s="70"/>
      <c r="Q14" s="102"/>
      <c r="R14" s="102"/>
      <c r="S14" s="102"/>
      <c r="T14" s="102"/>
      <c r="U14" s="102"/>
      <c r="V14" s="102"/>
    </row>
    <row r="15" spans="2:22" x14ac:dyDescent="0.2">
      <c r="B15" s="15">
        <v>1</v>
      </c>
      <c r="C15" s="31"/>
      <c r="D15" s="33"/>
      <c r="E15" s="172"/>
      <c r="F15" s="16" t="str">
        <f t="shared" ref="F15:F22" si="0">IF(E15="","",(E15/$D$6))</f>
        <v/>
      </c>
      <c r="G15" s="17"/>
      <c r="H15" s="166">
        <v>1</v>
      </c>
      <c r="I15" s="253"/>
      <c r="J15" s="254"/>
      <c r="K15" s="18"/>
      <c r="L15" s="70"/>
      <c r="Q15" s="102"/>
      <c r="R15" s="102"/>
      <c r="S15" s="102"/>
      <c r="T15" s="102"/>
      <c r="U15" s="102"/>
      <c r="V15" s="102"/>
    </row>
    <row r="16" spans="2:22" x14ac:dyDescent="0.2">
      <c r="B16" s="15">
        <v>2</v>
      </c>
      <c r="C16" s="32"/>
      <c r="D16" s="34"/>
      <c r="E16" s="173"/>
      <c r="F16" s="16" t="str">
        <f t="shared" si="0"/>
        <v/>
      </c>
      <c r="G16" s="17"/>
      <c r="H16" s="166">
        <v>2</v>
      </c>
      <c r="I16" s="255"/>
      <c r="J16" s="256"/>
      <c r="K16" s="19"/>
      <c r="L16" s="70"/>
      <c r="Q16" s="102"/>
      <c r="R16" s="102"/>
      <c r="S16" s="102"/>
      <c r="T16" s="102"/>
      <c r="U16" s="102"/>
      <c r="V16" s="102"/>
    </row>
    <row r="17" spans="2:12" x14ac:dyDescent="0.2">
      <c r="B17" s="15">
        <v>3</v>
      </c>
      <c r="C17" s="32"/>
      <c r="D17" s="34"/>
      <c r="E17" s="173"/>
      <c r="F17" s="16" t="str">
        <f t="shared" si="0"/>
        <v/>
      </c>
      <c r="G17" s="17"/>
      <c r="H17" s="166">
        <v>3</v>
      </c>
      <c r="I17" s="257"/>
      <c r="J17" s="258"/>
      <c r="K17" s="19"/>
      <c r="L17" s="70"/>
    </row>
    <row r="18" spans="2:12" x14ac:dyDescent="0.2">
      <c r="B18" s="15">
        <v>4</v>
      </c>
      <c r="C18" s="32"/>
      <c r="D18" s="34"/>
      <c r="E18" s="173"/>
      <c r="F18" s="16" t="str">
        <f t="shared" si="0"/>
        <v/>
      </c>
      <c r="G18" s="17"/>
      <c r="H18" s="166">
        <v>4</v>
      </c>
      <c r="I18" s="257"/>
      <c r="J18" s="258"/>
      <c r="K18" s="19"/>
      <c r="L18" s="71"/>
    </row>
    <row r="19" spans="2:12" x14ac:dyDescent="0.2">
      <c r="B19" s="15">
        <v>5</v>
      </c>
      <c r="C19" s="32"/>
      <c r="D19" s="34"/>
      <c r="E19" s="173"/>
      <c r="F19" s="16" t="str">
        <f t="shared" si="0"/>
        <v/>
      </c>
      <c r="G19" s="17"/>
      <c r="H19" s="166">
        <v>5</v>
      </c>
      <c r="I19" s="257"/>
      <c r="J19" s="258"/>
      <c r="K19" s="19"/>
      <c r="L19" s="72">
        <f>(COUNT(K15:K22))+(COUNTIF(K15:K22,"*"))</f>
        <v>0</v>
      </c>
    </row>
    <row r="20" spans="2:12" x14ac:dyDescent="0.2">
      <c r="B20" s="15">
        <v>6</v>
      </c>
      <c r="C20" s="32"/>
      <c r="D20" s="34"/>
      <c r="E20" s="173"/>
      <c r="F20" s="16" t="str">
        <f t="shared" si="0"/>
        <v/>
      </c>
      <c r="G20" s="17"/>
      <c r="H20" s="166">
        <v>6</v>
      </c>
      <c r="I20" s="257"/>
      <c r="J20" s="258"/>
      <c r="K20" s="19"/>
      <c r="L20" s="73"/>
    </row>
    <row r="21" spans="2:12" x14ac:dyDescent="0.2">
      <c r="B21" s="15">
        <v>7</v>
      </c>
      <c r="C21" s="32"/>
      <c r="D21" s="32"/>
      <c r="E21" s="173"/>
      <c r="F21" s="16" t="str">
        <f t="shared" si="0"/>
        <v/>
      </c>
      <c r="G21" s="17"/>
      <c r="H21" s="166">
        <v>7</v>
      </c>
      <c r="I21" s="257"/>
      <c r="J21" s="258"/>
      <c r="K21" s="19"/>
      <c r="L21" s="71"/>
    </row>
    <row r="22" spans="2:12" ht="15.75" thickBot="1" x14ac:dyDescent="0.25">
      <c r="B22" s="79">
        <v>8</v>
      </c>
      <c r="C22" s="32"/>
      <c r="D22" s="32"/>
      <c r="E22" s="173"/>
      <c r="F22" s="80" t="str">
        <f t="shared" si="0"/>
        <v/>
      </c>
      <c r="G22" s="165"/>
      <c r="H22" s="167">
        <v>8</v>
      </c>
      <c r="I22" s="259"/>
      <c r="J22" s="260"/>
      <c r="K22" s="81"/>
      <c r="L22" s="74"/>
    </row>
    <row r="23" spans="2:12" ht="9.75" customHeight="1" thickBot="1" x14ac:dyDescent="0.25">
      <c r="B23" s="82"/>
      <c r="C23" s="83"/>
      <c r="D23" s="84"/>
      <c r="E23" s="85" t="str">
        <f>IF(OR(E15&lt;0,E16&lt;0,E17&lt;0,E18&lt;0,E19&lt;0,E20&lt;0,E21&lt;0,E22&lt;0),"Repeat at higher spike concentration","")</f>
        <v/>
      </c>
      <c r="F23" s="86"/>
      <c r="G23" s="17"/>
      <c r="H23" s="168"/>
      <c r="I23" s="252" t="str">
        <f>IF(K15="","",(IF(L19&lt;7,"Need at least 7 method blanks","")))</f>
        <v/>
      </c>
      <c r="J23" s="252"/>
      <c r="K23" s="252"/>
      <c r="L23" s="87"/>
    </row>
    <row r="24" spans="2:12" ht="15.75" thickTop="1" x14ac:dyDescent="0.2">
      <c r="B24" s="249" t="s">
        <v>4</v>
      </c>
      <c r="C24" s="250"/>
      <c r="D24" s="250"/>
      <c r="E24" s="20" t="str">
        <f>IF(E21="","",AVERAGE(E15:E22))</f>
        <v/>
      </c>
      <c r="F24" s="182" t="str">
        <f>IF(E24="","",AVERAGE(F15:F22))</f>
        <v/>
      </c>
      <c r="G24" s="17"/>
      <c r="H24" s="251" t="s">
        <v>4</v>
      </c>
      <c r="I24" s="250"/>
      <c r="J24" s="250"/>
      <c r="K24" s="20" t="str">
        <f>IF(K21="","",AVERAGE(K15:K22))</f>
        <v/>
      </c>
      <c r="L24" s="75"/>
    </row>
    <row r="25" spans="2:12" x14ac:dyDescent="0.2">
      <c r="B25" s="287" t="s">
        <v>5</v>
      </c>
      <c r="C25" s="288"/>
      <c r="D25" s="289"/>
      <c r="E25" s="174" t="str">
        <f>IF(E24="","",STDEV(E15:E22))</f>
        <v/>
      </c>
      <c r="F25" s="21"/>
      <c r="G25" s="22"/>
      <c r="H25" s="290" t="s">
        <v>5</v>
      </c>
      <c r="I25" s="291"/>
      <c r="J25" s="291"/>
      <c r="K25" s="23" t="str">
        <f>IF(K24="","",STDEV(K15:K22))</f>
        <v/>
      </c>
      <c r="L25" s="76"/>
    </row>
    <row r="26" spans="2:12" x14ac:dyDescent="0.2">
      <c r="B26" s="292" t="s">
        <v>24</v>
      </c>
      <c r="C26" s="293"/>
      <c r="D26" s="294"/>
      <c r="E26" s="24" t="str">
        <f>IF(E25="","",ROUND((TINV(0.02,(F26-1))),3))</f>
        <v/>
      </c>
      <c r="F26" s="21">
        <f>COUNT(E15:E22)</f>
        <v>0</v>
      </c>
      <c r="G26" s="25"/>
      <c r="H26" s="290" t="s">
        <v>24</v>
      </c>
      <c r="I26" s="291"/>
      <c r="J26" s="291"/>
      <c r="K26" s="24" t="str">
        <f>IF(K25="","",ROUND((TINV(0.02,(L26-1))),3))</f>
        <v/>
      </c>
      <c r="L26" s="77">
        <f>COUNT(K15:K22)</f>
        <v>0</v>
      </c>
    </row>
    <row r="27" spans="2:12" ht="18.75" thickBot="1" x14ac:dyDescent="0.25">
      <c r="B27" s="295" t="s">
        <v>52</v>
      </c>
      <c r="C27" s="296"/>
      <c r="D27" s="297"/>
      <c r="E27" s="180" t="str">
        <f>IF(F26&lt;7,"&lt;7 Spk Blks",(SUM(E26*E25)))</f>
        <v>&lt;7 Spk Blks</v>
      </c>
      <c r="F27" s="69" t="str">
        <f>IF(J6="","",J6)</f>
        <v/>
      </c>
      <c r="G27" s="25"/>
      <c r="H27" s="298" t="s">
        <v>53</v>
      </c>
      <c r="I27" s="299"/>
      <c r="J27" s="300"/>
      <c r="K27" s="179" t="str">
        <f>IF(L19&lt;7,"&lt;7 MBs",(IF(K23&gt;0.9,MAX(K15:K22),(IF(K24&lt;0,(K26*K25),(K24+(K26*K25)))))))</f>
        <v>&lt;7 MBs</v>
      </c>
      <c r="L27" s="78" t="str">
        <f>IF(J6="","",J6)</f>
        <v/>
      </c>
    </row>
    <row r="28" spans="2:12" ht="10.9" customHeight="1" thickTop="1" thickBot="1" x14ac:dyDescent="0.35">
      <c r="B28" s="88">
        <f>SUM(IF(FREQUENCY(C15:C22,C15:C22)&gt;0,1))</f>
        <v>0</v>
      </c>
      <c r="C28" s="26">
        <f>SUM(IF(FREQUENCY(D15:D22,D15:D22)&gt;0,1))</f>
        <v>0</v>
      </c>
      <c r="D28" s="183" t="str">
        <f>IF(E18="","",(IF(OR(B28&lt;3,C28&lt;3),"Need at least 3 separate prepped and 3 separate analyzed dates","")))</f>
        <v/>
      </c>
      <c r="E28" s="89"/>
      <c r="F28" s="1"/>
      <c r="G28" s="1"/>
      <c r="H28" s="89"/>
      <c r="I28" s="27"/>
      <c r="J28" s="28"/>
      <c r="K28" s="25"/>
      <c r="L28" s="90"/>
    </row>
    <row r="29" spans="2:12" ht="21" thickTop="1" thickBot="1" x14ac:dyDescent="0.25">
      <c r="B29" s="304" t="s">
        <v>44</v>
      </c>
      <c r="C29" s="305"/>
      <c r="D29" s="305"/>
      <c r="E29" s="305"/>
      <c r="F29" s="306"/>
      <c r="G29" s="181" t="str">
        <f>IF(OR(E27="&lt;7 Spk Blks",K27="&lt;7 MBs"),"NA",(IF(J23="All text",E27,MAX(E27,K27))))</f>
        <v>NA</v>
      </c>
      <c r="H29" s="175" t="str">
        <f>IF(J6="","",J6)</f>
        <v/>
      </c>
      <c r="I29" s="307" t="s">
        <v>46</v>
      </c>
      <c r="J29" s="308"/>
      <c r="K29" s="308"/>
      <c r="L29" s="309"/>
    </row>
    <row r="30" spans="2:12" ht="16.5" customHeight="1" thickTop="1" thickBot="1" x14ac:dyDescent="0.25">
      <c r="B30" s="193" t="s">
        <v>82</v>
      </c>
      <c r="C30" s="194"/>
      <c r="D30" s="194"/>
      <c r="E30" s="194"/>
      <c r="F30" s="194"/>
      <c r="G30" s="194"/>
      <c r="H30" s="194"/>
      <c r="I30" s="194"/>
      <c r="J30" s="194"/>
      <c r="K30" s="194"/>
      <c r="L30" s="195"/>
    </row>
    <row r="31" spans="2:12" ht="13.5" customHeight="1" thickTop="1" x14ac:dyDescent="0.2">
      <c r="B31" s="284" t="s">
        <v>81</v>
      </c>
      <c r="C31" s="285"/>
      <c r="D31" s="285"/>
      <c r="E31" s="285"/>
      <c r="F31" s="285"/>
      <c r="G31" s="285"/>
      <c r="H31" s="285"/>
      <c r="I31" s="285"/>
      <c r="J31" s="285"/>
      <c r="K31" s="285"/>
      <c r="L31" s="286"/>
    </row>
    <row r="32" spans="2:12" ht="13.5" customHeight="1" x14ac:dyDescent="0.2">
      <c r="B32" s="190" t="s">
        <v>79</v>
      </c>
      <c r="C32" s="191"/>
      <c r="D32" s="191"/>
      <c r="E32" s="191"/>
      <c r="F32" s="191"/>
      <c r="G32" s="191"/>
      <c r="H32" s="191"/>
      <c r="I32" s="191"/>
      <c r="J32" s="191"/>
      <c r="K32" s="191"/>
      <c r="L32" s="192"/>
    </row>
    <row r="33" spans="2:12" ht="21.75" customHeight="1" x14ac:dyDescent="0.2">
      <c r="B33" s="190" t="s">
        <v>80</v>
      </c>
      <c r="C33" s="191"/>
      <c r="D33" s="191"/>
      <c r="E33" s="191"/>
      <c r="F33" s="191"/>
      <c r="G33" s="191"/>
      <c r="H33" s="191"/>
      <c r="I33" s="191"/>
      <c r="J33" s="191"/>
      <c r="K33" s="191"/>
      <c r="L33" s="192"/>
    </row>
    <row r="34" spans="2:12" s="170" customFormat="1" ht="15" customHeight="1" x14ac:dyDescent="0.2">
      <c r="B34" s="190" t="s">
        <v>84</v>
      </c>
      <c r="C34" s="191"/>
      <c r="D34" s="191"/>
      <c r="E34" s="191"/>
      <c r="F34" s="191"/>
      <c r="G34" s="191"/>
      <c r="H34" s="191"/>
      <c r="I34" s="191"/>
      <c r="J34" s="191"/>
      <c r="K34" s="191"/>
      <c r="L34" s="192"/>
    </row>
    <row r="35" spans="2:12" s="170" customFormat="1" ht="12" customHeight="1" thickBot="1" x14ac:dyDescent="0.25">
      <c r="B35" s="196" t="s">
        <v>83</v>
      </c>
      <c r="C35" s="197"/>
      <c r="D35" s="197"/>
      <c r="E35" s="197"/>
      <c r="F35" s="197"/>
      <c r="G35" s="197"/>
      <c r="H35" s="197"/>
      <c r="I35" s="197"/>
      <c r="J35" s="197"/>
      <c r="K35" s="197"/>
      <c r="L35" s="198"/>
    </row>
    <row r="36" spans="2:12" x14ac:dyDescent="0.2">
      <c r="B36" s="184" t="s">
        <v>25</v>
      </c>
      <c r="C36" s="185"/>
      <c r="D36" s="185"/>
      <c r="E36" s="185"/>
      <c r="F36" s="185"/>
      <c r="G36" s="185"/>
      <c r="H36" s="185"/>
      <c r="I36" s="185"/>
      <c r="J36" s="185"/>
      <c r="K36" s="185"/>
      <c r="L36" s="186"/>
    </row>
    <row r="37" spans="2:12" ht="15.75" thickBot="1" x14ac:dyDescent="0.25">
      <c r="B37" s="187"/>
      <c r="C37" s="188"/>
      <c r="D37" s="188"/>
      <c r="E37" s="188"/>
      <c r="F37" s="188"/>
      <c r="G37" s="188"/>
      <c r="H37" s="188"/>
      <c r="I37" s="188"/>
      <c r="J37" s="188"/>
      <c r="K37" s="188"/>
      <c r="L37" s="189"/>
    </row>
    <row r="38" spans="2:12" ht="15.75" thickBot="1" x14ac:dyDescent="0.25">
      <c r="B38" s="301" t="s">
        <v>26</v>
      </c>
      <c r="C38" s="302"/>
      <c r="D38" s="302"/>
      <c r="E38" s="302"/>
      <c r="F38" s="302"/>
      <c r="G38" s="302"/>
      <c r="H38" s="302"/>
      <c r="I38" s="302"/>
      <c r="J38" s="302"/>
      <c r="K38" s="302"/>
      <c r="L38" s="303"/>
    </row>
    <row r="39" spans="2:12" ht="24" customHeight="1" x14ac:dyDescent="0.2">
      <c r="B39" s="280" t="s">
        <v>47</v>
      </c>
      <c r="C39" s="281"/>
      <c r="D39" s="281"/>
      <c r="E39" s="4" t="s">
        <v>27</v>
      </c>
      <c r="F39" s="4" t="s">
        <v>28</v>
      </c>
      <c r="G39" s="265" t="str">
        <f>IF(G29="NA","",(IF((E40)&lt;F40,"HOORAY! MDL check #1 is GOOD","Not Good.  You'll get it next time -- Repeat MDL")))</f>
        <v/>
      </c>
      <c r="H39" s="265"/>
      <c r="I39" s="265"/>
      <c r="J39" s="274" t="s">
        <v>41</v>
      </c>
      <c r="K39" s="275"/>
      <c r="L39" s="276"/>
    </row>
    <row r="40" spans="2:12" ht="24" customHeight="1" thickBot="1" x14ac:dyDescent="0.25">
      <c r="B40" s="282"/>
      <c r="C40" s="283"/>
      <c r="D40" s="283"/>
      <c r="E40" s="29" t="str">
        <f>G29</f>
        <v>NA</v>
      </c>
      <c r="F40" s="176" t="str">
        <f>IF(D6="","",D6)</f>
        <v/>
      </c>
      <c r="G40" s="266"/>
      <c r="H40" s="266"/>
      <c r="I40" s="266"/>
      <c r="J40" s="277"/>
      <c r="K40" s="278"/>
      <c r="L40" s="279"/>
    </row>
    <row r="41" spans="2:12" ht="24" customHeight="1" x14ac:dyDescent="0.2">
      <c r="B41" s="280" t="s">
        <v>48</v>
      </c>
      <c r="C41" s="281"/>
      <c r="D41" s="281"/>
      <c r="E41" s="30" t="s">
        <v>28</v>
      </c>
      <c r="F41" s="4" t="s">
        <v>29</v>
      </c>
      <c r="G41" s="265" t="str">
        <f>IF(G29="NA","",(IF((E42)&lt;F42,"OMGoodness! MDL check #2 is GOOD","Not Good.  You'll get it next time -- Repeat MDL")))</f>
        <v/>
      </c>
      <c r="H41" s="265"/>
      <c r="I41" s="265"/>
      <c r="J41" s="274" t="s">
        <v>42</v>
      </c>
      <c r="K41" s="275"/>
      <c r="L41" s="276"/>
    </row>
    <row r="42" spans="2:12" ht="24" customHeight="1" thickBot="1" x14ac:dyDescent="0.25">
      <c r="B42" s="282"/>
      <c r="C42" s="283"/>
      <c r="D42" s="283"/>
      <c r="E42" s="176" t="str">
        <f>IF(D6="","",D6)</f>
        <v/>
      </c>
      <c r="F42" s="29" t="str">
        <f>IF(G29="NA","NA",G29*10)</f>
        <v>NA</v>
      </c>
      <c r="G42" s="266"/>
      <c r="H42" s="266"/>
      <c r="I42" s="266"/>
      <c r="J42" s="277"/>
      <c r="K42" s="278"/>
      <c r="L42" s="279"/>
    </row>
    <row r="43" spans="2:12" ht="24" customHeight="1" x14ac:dyDescent="0.2">
      <c r="B43" s="261" t="s">
        <v>49</v>
      </c>
      <c r="C43" s="262"/>
      <c r="D43" s="262"/>
      <c r="E43" s="4" t="s">
        <v>27</v>
      </c>
      <c r="F43" s="4" t="s">
        <v>30</v>
      </c>
      <c r="G43" s="265" t="str">
        <f>IF(G29="NA","",(IF((E44)&lt;F44,"YOU DID IT! MDL check #3 is GOOD","Not Good.  You'll get it next time -- Repeat MDL")))</f>
        <v/>
      </c>
      <c r="H43" s="265"/>
      <c r="I43" s="265"/>
      <c r="J43" s="267" t="s">
        <v>31</v>
      </c>
      <c r="K43" s="267"/>
      <c r="L43" s="268"/>
    </row>
    <row r="44" spans="2:12" ht="24" customHeight="1" thickBot="1" x14ac:dyDescent="0.25">
      <c r="B44" s="263"/>
      <c r="C44" s="264"/>
      <c r="D44" s="264"/>
      <c r="E44" s="29" t="str">
        <f>G29</f>
        <v>NA</v>
      </c>
      <c r="F44" s="177"/>
      <c r="G44" s="266"/>
      <c r="H44" s="266"/>
      <c r="I44" s="266"/>
      <c r="J44" s="269"/>
      <c r="K44" s="269"/>
      <c r="L44" s="270"/>
    </row>
    <row r="45" spans="2:12" ht="24" customHeight="1" x14ac:dyDescent="0.2">
      <c r="B45" s="261" t="s">
        <v>50</v>
      </c>
      <c r="C45" s="271"/>
      <c r="D45" s="271"/>
      <c r="E45" s="4" t="s">
        <v>32</v>
      </c>
      <c r="F45" s="4" t="s">
        <v>33</v>
      </c>
      <c r="G45" s="265" t="str">
        <f>IF(F24="","",(IF(AND(F24&gt;=E46,F24&lt;=F46),"WOW! EXCELLENT JOB!  MDL check #4 is GOOD","Well, it's not quite good...")))</f>
        <v/>
      </c>
      <c r="H45" s="265"/>
      <c r="I45" s="265"/>
      <c r="J45" s="274" t="s">
        <v>34</v>
      </c>
      <c r="K45" s="275"/>
      <c r="L45" s="276"/>
    </row>
    <row r="46" spans="2:12" ht="24" customHeight="1" thickBot="1" x14ac:dyDescent="0.25">
      <c r="B46" s="272"/>
      <c r="C46" s="273"/>
      <c r="D46" s="273"/>
      <c r="E46" s="91"/>
      <c r="F46" s="91"/>
      <c r="G46" s="266"/>
      <c r="H46" s="266"/>
      <c r="I46" s="266"/>
      <c r="J46" s="277"/>
      <c r="K46" s="278"/>
      <c r="L46" s="279"/>
    </row>
    <row r="47" spans="2:12" x14ac:dyDescent="0.2">
      <c r="B47" s="5"/>
      <c r="C47" s="5"/>
      <c r="D47" s="5"/>
      <c r="E47" s="6"/>
      <c r="F47" s="7"/>
      <c r="G47" s="7"/>
      <c r="H47" s="5"/>
      <c r="I47" s="5"/>
      <c r="J47" s="5"/>
      <c r="K47" s="5"/>
      <c r="L47" s="8"/>
    </row>
  </sheetData>
  <sheetProtection algorithmName="SHA-512" hashValue="3BTKP4qtxCfMSTfwD6m68h+r3a8UDES53xfzFlWVlhnjVoFEDMmJUyaO22u0gizYk8922T3mur2hc4/10giIuA==" saltValue="rSkLUJ/nNgYyoqfY0O1Row==" spinCount="100000" sheet="1" objects="1" scenarios="1"/>
  <mergeCells count="64">
    <mergeCell ref="B41:D42"/>
    <mergeCell ref="G41:I42"/>
    <mergeCell ref="J41:L42"/>
    <mergeCell ref="B31:L31"/>
    <mergeCell ref="B25:D25"/>
    <mergeCell ref="H25:J25"/>
    <mergeCell ref="B26:D26"/>
    <mergeCell ref="H26:J26"/>
    <mergeCell ref="B27:D27"/>
    <mergeCell ref="H27:J27"/>
    <mergeCell ref="B38:L38"/>
    <mergeCell ref="B39:D40"/>
    <mergeCell ref="G39:I40"/>
    <mergeCell ref="J39:L40"/>
    <mergeCell ref="B29:F29"/>
    <mergeCell ref="I29:L29"/>
    <mergeCell ref="B43:D44"/>
    <mergeCell ref="G43:I44"/>
    <mergeCell ref="J43:L44"/>
    <mergeCell ref="B45:D46"/>
    <mergeCell ref="G45:I46"/>
    <mergeCell ref="J45:L46"/>
    <mergeCell ref="B12:F13"/>
    <mergeCell ref="H12:L13"/>
    <mergeCell ref="I14:J14"/>
    <mergeCell ref="B24:D24"/>
    <mergeCell ref="H24:J24"/>
    <mergeCell ref="I23:K23"/>
    <mergeCell ref="I15:J15"/>
    <mergeCell ref="I16:J16"/>
    <mergeCell ref="I17:J17"/>
    <mergeCell ref="I18:J18"/>
    <mergeCell ref="I19:J19"/>
    <mergeCell ref="I20:J20"/>
    <mergeCell ref="I21:J21"/>
    <mergeCell ref="I22:J22"/>
    <mergeCell ref="B2:L2"/>
    <mergeCell ref="H6:I6"/>
    <mergeCell ref="J6:L6"/>
    <mergeCell ref="J5:L5"/>
    <mergeCell ref="J4:L4"/>
    <mergeCell ref="J3:L3"/>
    <mergeCell ref="D4:F4"/>
    <mergeCell ref="D3:F3"/>
    <mergeCell ref="B5:C5"/>
    <mergeCell ref="D5:F5"/>
    <mergeCell ref="B6:C6"/>
    <mergeCell ref="D6:F6"/>
    <mergeCell ref="H3:I3"/>
    <mergeCell ref="H4:I4"/>
    <mergeCell ref="H5:I5"/>
    <mergeCell ref="D11:L11"/>
    <mergeCell ref="B7:L8"/>
    <mergeCell ref="B3:C3"/>
    <mergeCell ref="B4:C4"/>
    <mergeCell ref="B9:C11"/>
    <mergeCell ref="D9:L9"/>
    <mergeCell ref="D10:L10"/>
    <mergeCell ref="B36:L37"/>
    <mergeCell ref="B32:L32"/>
    <mergeCell ref="B33:L33"/>
    <mergeCell ref="B30:L30"/>
    <mergeCell ref="B34:L34"/>
    <mergeCell ref="B35:L35"/>
  </mergeCells>
  <conditionalFormatting sqref="G39 G45">
    <cfRule type="containsText" dxfId="18" priority="11" operator="containsText" text="Not">
      <formula>NOT(ISERROR(SEARCH("Not",G39)))</formula>
    </cfRule>
    <cfRule type="containsText" dxfId="17" priority="12" operator="containsText" text="check">
      <formula>NOT(ISERROR(SEARCH("check",G39)))</formula>
    </cfRule>
  </conditionalFormatting>
  <conditionalFormatting sqref="D28">
    <cfRule type="expression" dxfId="16" priority="8" stopIfTrue="1">
      <formula>$D$24&lt;&gt;""</formula>
    </cfRule>
  </conditionalFormatting>
  <conditionalFormatting sqref="G41">
    <cfRule type="containsText" dxfId="15" priority="5" operator="containsText" text="Not">
      <formula>NOT(ISERROR(SEARCH("Not",G41)))</formula>
    </cfRule>
    <cfRule type="containsText" dxfId="14" priority="6" operator="containsText" text="check">
      <formula>NOT(ISERROR(SEARCH("check",G41)))</formula>
    </cfRule>
  </conditionalFormatting>
  <conditionalFormatting sqref="G43">
    <cfRule type="containsText" dxfId="13" priority="1" operator="containsText" text="Not">
      <formula>NOT(ISERROR(SEARCH("Not",G43)))</formula>
    </cfRule>
    <cfRule type="containsText" dxfId="12" priority="2" operator="containsText" text="check">
      <formula>NOT(ISERROR(SEARCH("check",G43)))</formula>
    </cfRule>
  </conditionalFormatting>
  <pageMargins left="0.24" right="0.2" top="0.28999999999999998" bottom="0.28000000000000003"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239"/>
  <sheetViews>
    <sheetView topLeftCell="B1" zoomScale="120" zoomScaleNormal="120" zoomScalePageLayoutView="90" workbookViewId="0">
      <selection activeCell="V16" sqref="V16"/>
    </sheetView>
  </sheetViews>
  <sheetFormatPr defaultColWidth="9.14453125" defaultRowHeight="15" x14ac:dyDescent="0.2"/>
  <cols>
    <col min="1" max="1" width="3.62890625" style="108" customWidth="1"/>
    <col min="2" max="2" width="10.89453125" style="107" customWidth="1"/>
    <col min="3" max="22" width="5.6484375" style="107" customWidth="1"/>
    <col min="23" max="23" width="3.359375" style="108" customWidth="1"/>
    <col min="24" max="24" width="9.14453125" style="108"/>
    <col min="25" max="25" width="14.125" style="109" customWidth="1"/>
    <col min="26" max="26" width="14.52734375" style="109" customWidth="1"/>
    <col min="27" max="16384" width="9.14453125" style="108"/>
  </cols>
  <sheetData>
    <row r="1" spans="2:30" ht="15.75" thickBot="1" x14ac:dyDescent="0.25"/>
    <row r="2" spans="2:30" ht="15" customHeight="1" x14ac:dyDescent="0.2">
      <c r="B2" s="110"/>
      <c r="C2" s="400" t="s">
        <v>68</v>
      </c>
      <c r="D2" s="400"/>
      <c r="E2" s="400"/>
      <c r="F2" s="400"/>
      <c r="G2" s="400"/>
      <c r="H2" s="400"/>
      <c r="I2" s="400"/>
      <c r="J2" s="400"/>
      <c r="K2" s="400"/>
      <c r="L2" s="400"/>
      <c r="M2" s="400"/>
      <c r="N2" s="400"/>
      <c r="O2" s="400"/>
      <c r="P2" s="400"/>
      <c r="Q2" s="400"/>
      <c r="R2" s="400"/>
      <c r="S2" s="400"/>
      <c r="T2" s="400"/>
      <c r="U2" s="111"/>
      <c r="V2" s="66"/>
    </row>
    <row r="3" spans="2:30" ht="15" customHeight="1" thickBot="1" x14ac:dyDescent="0.25">
      <c r="B3" s="110"/>
      <c r="C3" s="401"/>
      <c r="D3" s="401"/>
      <c r="E3" s="401"/>
      <c r="F3" s="401"/>
      <c r="G3" s="401"/>
      <c r="H3" s="401"/>
      <c r="I3" s="401"/>
      <c r="J3" s="401"/>
      <c r="K3" s="401"/>
      <c r="L3" s="401"/>
      <c r="M3" s="401"/>
      <c r="N3" s="401"/>
      <c r="O3" s="401"/>
      <c r="P3" s="401"/>
      <c r="Q3" s="401"/>
      <c r="R3" s="401"/>
      <c r="S3" s="401"/>
      <c r="T3" s="401"/>
      <c r="U3" s="111"/>
      <c r="V3" s="66"/>
    </row>
    <row r="4" spans="2:30" ht="15" customHeight="1" x14ac:dyDescent="0.2">
      <c r="B4" s="110"/>
      <c r="C4" s="409" t="s">
        <v>35</v>
      </c>
      <c r="D4" s="409"/>
      <c r="E4" s="410"/>
      <c r="F4" s="411"/>
      <c r="G4" s="412"/>
      <c r="H4" s="412"/>
      <c r="I4" s="412"/>
      <c r="J4" s="413"/>
      <c r="K4" s="112"/>
      <c r="L4" s="112"/>
      <c r="M4" s="402" t="s">
        <v>43</v>
      </c>
      <c r="N4" s="403"/>
      <c r="O4" s="404"/>
      <c r="P4" s="405"/>
      <c r="Q4" s="406"/>
      <c r="R4" s="406"/>
      <c r="S4" s="406"/>
      <c r="T4" s="406"/>
      <c r="U4" s="111"/>
      <c r="V4" s="66"/>
      <c r="W4" s="107"/>
      <c r="X4" s="107"/>
      <c r="Y4" s="113"/>
      <c r="Z4" s="113"/>
      <c r="AA4" s="113"/>
      <c r="AB4" s="113"/>
      <c r="AC4" s="113"/>
      <c r="AD4" s="113"/>
    </row>
    <row r="5" spans="2:30" x14ac:dyDescent="0.2">
      <c r="B5" s="110"/>
      <c r="C5" s="374" t="s">
        <v>37</v>
      </c>
      <c r="D5" s="374"/>
      <c r="E5" s="375"/>
      <c r="F5" s="396"/>
      <c r="G5" s="397"/>
      <c r="H5" s="397"/>
      <c r="I5" s="397"/>
      <c r="J5" s="398"/>
      <c r="K5" s="114"/>
      <c r="L5" s="114"/>
      <c r="M5" s="373" t="s">
        <v>38</v>
      </c>
      <c r="N5" s="374"/>
      <c r="O5" s="375"/>
      <c r="P5" s="407"/>
      <c r="Q5" s="408"/>
      <c r="R5" s="408"/>
      <c r="S5" s="408"/>
      <c r="T5" s="408"/>
      <c r="U5" s="111"/>
      <c r="V5" s="66"/>
      <c r="W5" s="107"/>
      <c r="X5" s="107"/>
      <c r="Y5" s="113"/>
      <c r="Z5" s="113"/>
      <c r="AA5" s="113"/>
      <c r="AB5" s="113"/>
      <c r="AC5" s="113"/>
      <c r="AD5" s="113"/>
    </row>
    <row r="6" spans="2:30" x14ac:dyDescent="0.2">
      <c r="B6" s="110"/>
      <c r="C6" s="374" t="s">
        <v>36</v>
      </c>
      <c r="D6" s="374"/>
      <c r="E6" s="375"/>
      <c r="F6" s="396"/>
      <c r="G6" s="397"/>
      <c r="H6" s="397"/>
      <c r="I6" s="397"/>
      <c r="J6" s="398"/>
      <c r="K6" s="115"/>
      <c r="L6" s="115"/>
      <c r="M6" s="373" t="s">
        <v>16</v>
      </c>
      <c r="N6" s="374"/>
      <c r="O6" s="375"/>
      <c r="P6" s="379"/>
      <c r="Q6" s="380"/>
      <c r="R6" s="380"/>
      <c r="S6" s="380"/>
      <c r="T6" s="380"/>
      <c r="U6" s="111"/>
      <c r="V6" s="66"/>
      <c r="W6" s="107"/>
      <c r="X6" s="107"/>
      <c r="Y6" s="113"/>
      <c r="Z6" s="113"/>
      <c r="AA6" s="113"/>
      <c r="AB6" s="113"/>
      <c r="AC6" s="113"/>
      <c r="AD6" s="113"/>
    </row>
    <row r="7" spans="2:30" ht="15.75" thickBot="1" x14ac:dyDescent="0.25">
      <c r="B7" s="110"/>
      <c r="C7" s="377" t="s">
        <v>40</v>
      </c>
      <c r="D7" s="377"/>
      <c r="E7" s="378"/>
      <c r="F7" s="381"/>
      <c r="G7" s="382"/>
      <c r="H7" s="382"/>
      <c r="I7" s="382"/>
      <c r="J7" s="399"/>
      <c r="K7" s="116"/>
      <c r="L7" s="116"/>
      <c r="M7" s="376" t="s">
        <v>39</v>
      </c>
      <c r="N7" s="377"/>
      <c r="O7" s="378"/>
      <c r="P7" s="381"/>
      <c r="Q7" s="382"/>
      <c r="R7" s="382"/>
      <c r="S7" s="382"/>
      <c r="T7" s="382"/>
      <c r="U7" s="111"/>
      <c r="V7" s="66"/>
      <c r="W7" s="107"/>
      <c r="X7" s="107"/>
      <c r="Y7" s="113"/>
      <c r="Z7" s="113"/>
      <c r="AA7" s="113"/>
      <c r="AB7" s="113"/>
      <c r="AC7" s="113"/>
      <c r="AD7" s="113"/>
    </row>
    <row r="8" spans="2:30" ht="23.25" customHeight="1" thickBot="1" x14ac:dyDescent="0.25">
      <c r="B8" s="110"/>
      <c r="C8" s="395" t="s">
        <v>60</v>
      </c>
      <c r="D8" s="395"/>
      <c r="E8" s="395"/>
      <c r="F8" s="395"/>
      <c r="G8" s="395"/>
      <c r="H8" s="395"/>
      <c r="I8" s="395"/>
      <c r="J8" s="395"/>
      <c r="K8" s="395"/>
      <c r="L8" s="395"/>
      <c r="M8" s="395"/>
      <c r="N8" s="395"/>
      <c r="O8" s="395"/>
      <c r="P8" s="395"/>
      <c r="Q8" s="395"/>
      <c r="R8" s="395"/>
      <c r="S8" s="395"/>
      <c r="T8" s="395"/>
      <c r="U8" s="111"/>
      <c r="V8" s="66"/>
      <c r="Y8" s="113"/>
      <c r="Z8" s="113"/>
      <c r="AA8" s="113"/>
      <c r="AB8" s="113"/>
      <c r="AC8" s="113"/>
      <c r="AD8" s="113"/>
    </row>
    <row r="9" spans="2:30" ht="15.75" thickBot="1" x14ac:dyDescent="0.25">
      <c r="B9" s="110"/>
      <c r="C9" s="350"/>
      <c r="D9" s="351"/>
      <c r="E9" s="117">
        <v>1</v>
      </c>
      <c r="F9" s="117">
        <v>2</v>
      </c>
      <c r="G9" s="117">
        <v>3</v>
      </c>
      <c r="H9" s="117">
        <v>4</v>
      </c>
      <c r="I9" s="117">
        <v>5</v>
      </c>
      <c r="J9" s="117">
        <v>6</v>
      </c>
      <c r="K9" s="117">
        <v>7</v>
      </c>
      <c r="L9" s="117">
        <v>8</v>
      </c>
      <c r="M9" s="117">
        <v>9</v>
      </c>
      <c r="N9" s="117">
        <v>10</v>
      </c>
      <c r="O9" s="117">
        <v>11</v>
      </c>
      <c r="P9" s="117">
        <v>12</v>
      </c>
      <c r="Q9" s="117">
        <v>13</v>
      </c>
      <c r="R9" s="117">
        <v>14</v>
      </c>
      <c r="S9" s="117">
        <v>15</v>
      </c>
      <c r="T9" s="118">
        <v>16</v>
      </c>
      <c r="U9" s="111"/>
      <c r="V9" s="66"/>
      <c r="Y9" s="113"/>
      <c r="Z9" s="113"/>
      <c r="AA9" s="113"/>
      <c r="AB9" s="113"/>
      <c r="AC9" s="113"/>
      <c r="AD9" s="113"/>
    </row>
    <row r="10" spans="2:30" x14ac:dyDescent="0.2">
      <c r="B10" s="110"/>
      <c r="C10" s="352" t="s">
        <v>0</v>
      </c>
      <c r="D10" s="353"/>
      <c r="E10" s="50"/>
      <c r="F10" s="50"/>
      <c r="G10" s="50"/>
      <c r="H10" s="50"/>
      <c r="I10" s="50"/>
      <c r="J10" s="50"/>
      <c r="K10" s="50"/>
      <c r="L10" s="50"/>
      <c r="M10" s="50"/>
      <c r="N10" s="50"/>
      <c r="O10" s="50"/>
      <c r="P10" s="50"/>
      <c r="Q10" s="50"/>
      <c r="R10" s="50"/>
      <c r="S10" s="50"/>
      <c r="T10" s="51"/>
      <c r="U10" s="111"/>
      <c r="V10" s="66"/>
      <c r="Y10" s="113"/>
      <c r="Z10" s="113"/>
      <c r="AA10" s="113"/>
      <c r="AB10" s="113"/>
      <c r="AC10" s="113"/>
      <c r="AD10" s="113"/>
    </row>
    <row r="11" spans="2:30" ht="15.75" thickBot="1" x14ac:dyDescent="0.25">
      <c r="B11" s="110"/>
      <c r="C11" s="354" t="s">
        <v>1</v>
      </c>
      <c r="D11" s="355"/>
      <c r="E11" s="52"/>
      <c r="F11" s="52"/>
      <c r="G11" s="52"/>
      <c r="H11" s="52"/>
      <c r="I11" s="52"/>
      <c r="J11" s="52"/>
      <c r="K11" s="52"/>
      <c r="L11" s="52"/>
      <c r="M11" s="52"/>
      <c r="N11" s="52"/>
      <c r="O11" s="52"/>
      <c r="P11" s="52"/>
      <c r="Q11" s="52"/>
      <c r="R11" s="52"/>
      <c r="S11" s="52"/>
      <c r="T11" s="53"/>
      <c r="U11" s="111"/>
      <c r="V11" s="66"/>
    </row>
    <row r="12" spans="2:30" x14ac:dyDescent="0.2">
      <c r="B12" s="110"/>
      <c r="C12" s="66"/>
      <c r="D12" s="66"/>
      <c r="E12" s="66"/>
      <c r="F12" s="66"/>
      <c r="G12" s="66"/>
      <c r="H12" s="66"/>
      <c r="I12" s="66"/>
      <c r="J12" s="66"/>
      <c r="K12" s="66"/>
      <c r="L12" s="66"/>
      <c r="M12" s="66"/>
      <c r="N12" s="66"/>
      <c r="O12" s="66"/>
      <c r="P12" s="66"/>
      <c r="Q12" s="66"/>
      <c r="R12" s="66"/>
      <c r="S12" s="66"/>
      <c r="T12" s="66"/>
      <c r="U12" s="111"/>
      <c r="V12" s="66"/>
    </row>
    <row r="13" spans="2:30" ht="15.75" thickBot="1" x14ac:dyDescent="0.25">
      <c r="B13" s="110"/>
      <c r="C13" s="66"/>
      <c r="D13" s="66"/>
      <c r="E13" s="66"/>
      <c r="F13" s="66"/>
      <c r="G13" s="66"/>
      <c r="H13" s="66"/>
      <c r="I13" s="66"/>
      <c r="J13" s="66"/>
      <c r="K13" s="66"/>
      <c r="L13" s="66"/>
      <c r="M13" s="66"/>
      <c r="N13" s="66"/>
      <c r="O13" s="66"/>
      <c r="P13" s="66"/>
      <c r="Q13" s="66"/>
      <c r="R13" s="66"/>
      <c r="S13" s="66"/>
      <c r="T13" s="66"/>
      <c r="U13" s="111"/>
      <c r="V13" s="66"/>
    </row>
    <row r="14" spans="2:30" x14ac:dyDescent="0.2">
      <c r="B14" s="110"/>
      <c r="C14" s="344" t="s">
        <v>4</v>
      </c>
      <c r="D14" s="345"/>
      <c r="E14" s="345"/>
      <c r="F14" s="345"/>
      <c r="G14" s="356" t="e">
        <f>AVERAGE(E11:T11)</f>
        <v>#DIV/0!</v>
      </c>
      <c r="H14" s="356"/>
      <c r="I14" s="37"/>
      <c r="J14" s="66"/>
      <c r="K14" s="66"/>
      <c r="L14" s="66"/>
      <c r="M14" s="66"/>
      <c r="N14" s="66"/>
      <c r="O14" s="66"/>
      <c r="P14" s="66"/>
      <c r="Q14" s="66"/>
      <c r="R14" s="66"/>
      <c r="S14" s="66"/>
      <c r="T14" s="66"/>
      <c r="U14" s="111"/>
      <c r="V14" s="119"/>
    </row>
    <row r="15" spans="2:30" x14ac:dyDescent="0.2">
      <c r="B15" s="110"/>
      <c r="C15" s="346" t="s">
        <v>5</v>
      </c>
      <c r="D15" s="347"/>
      <c r="E15" s="347"/>
      <c r="F15" s="347"/>
      <c r="G15" s="357" t="e">
        <f>STDEV(E11:T11)</f>
        <v>#DIV/0!</v>
      </c>
      <c r="H15" s="357"/>
      <c r="I15" s="38"/>
      <c r="J15" s="66"/>
      <c r="K15" s="66"/>
      <c r="L15" s="66"/>
      <c r="M15" s="66"/>
      <c r="N15" s="66"/>
      <c r="O15" s="66"/>
      <c r="P15" s="66"/>
      <c r="Q15" s="66"/>
      <c r="R15" s="66"/>
      <c r="S15" s="66"/>
      <c r="T15" s="66"/>
      <c r="U15" s="111"/>
      <c r="V15" s="119"/>
    </row>
    <row r="16" spans="2:30" x14ac:dyDescent="0.2">
      <c r="B16" s="110"/>
      <c r="C16" s="346" t="s">
        <v>24</v>
      </c>
      <c r="D16" s="347"/>
      <c r="E16" s="347"/>
      <c r="F16" s="347"/>
      <c r="G16" s="342" t="e">
        <f>ROUND((TINV(0.02,(I16-1))),3)</f>
        <v>#NUM!</v>
      </c>
      <c r="H16" s="342"/>
      <c r="I16" s="39">
        <f>COUNT(E11:T11)</f>
        <v>0</v>
      </c>
      <c r="J16" s="66"/>
      <c r="K16" s="66"/>
      <c r="L16" s="66"/>
      <c r="M16" s="66"/>
      <c r="N16" s="66"/>
      <c r="O16" s="66"/>
      <c r="P16" s="66"/>
      <c r="Q16" s="66"/>
      <c r="R16" s="66"/>
      <c r="S16" s="66"/>
      <c r="T16" s="66"/>
      <c r="U16" s="111"/>
      <c r="V16" s="119"/>
    </row>
    <row r="17" spans="2:26" ht="18.75" thickBot="1" x14ac:dyDescent="0.25">
      <c r="B17" s="110"/>
      <c r="C17" s="348" t="s">
        <v>52</v>
      </c>
      <c r="D17" s="349"/>
      <c r="E17" s="349"/>
      <c r="F17" s="349"/>
      <c r="G17" s="343" t="str">
        <f>IF(I16&lt;7,"&lt;7 Spk Blks",(SUM(G16*G15)))</f>
        <v>&lt;7 Spk Blks</v>
      </c>
      <c r="H17" s="343"/>
      <c r="I17" s="104" t="str">
        <f>IF(P7="","",P7)</f>
        <v/>
      </c>
      <c r="J17" s="66"/>
      <c r="K17" s="66"/>
      <c r="L17" s="66"/>
      <c r="M17" s="66"/>
      <c r="N17" s="66"/>
      <c r="O17" s="66"/>
      <c r="P17" s="66"/>
      <c r="Q17" s="66"/>
      <c r="R17" s="66"/>
      <c r="S17" s="66"/>
      <c r="T17" s="66"/>
      <c r="U17" s="111"/>
      <c r="V17" s="119"/>
    </row>
    <row r="18" spans="2:26" ht="15.75" thickBot="1" x14ac:dyDescent="0.25">
      <c r="B18" s="110"/>
      <c r="C18" s="66"/>
      <c r="D18" s="66"/>
      <c r="E18" s="66"/>
      <c r="F18" s="66"/>
      <c r="G18" s="66"/>
      <c r="H18" s="66"/>
      <c r="I18" s="66"/>
      <c r="J18" s="66"/>
      <c r="K18" s="66"/>
      <c r="L18" s="66"/>
      <c r="M18" s="66"/>
      <c r="N18" s="66"/>
      <c r="O18" s="66"/>
      <c r="P18" s="66"/>
      <c r="Q18" s="66"/>
      <c r="R18" s="66"/>
      <c r="S18" s="66"/>
      <c r="T18" s="66"/>
      <c r="U18" s="111"/>
      <c r="V18" s="66"/>
    </row>
    <row r="19" spans="2:26" ht="15.75" thickBot="1" x14ac:dyDescent="0.25">
      <c r="B19" s="110"/>
      <c r="C19" s="340" t="s">
        <v>8</v>
      </c>
      <c r="D19" s="341"/>
      <c r="E19" s="341"/>
      <c r="F19" s="338"/>
      <c r="G19" s="339"/>
      <c r="H19" s="336" t="str">
        <f>IF(P7="","",P7)</f>
        <v/>
      </c>
      <c r="I19" s="337"/>
      <c r="J19" s="66"/>
      <c r="K19" s="66"/>
      <c r="L19" s="66"/>
      <c r="M19" s="66"/>
      <c r="N19" s="66"/>
      <c r="O19" s="66"/>
      <c r="P19" s="66"/>
      <c r="Q19" s="66"/>
      <c r="R19" s="66"/>
      <c r="S19" s="66"/>
      <c r="T19" s="66"/>
      <c r="U19" s="111"/>
      <c r="V19" s="66"/>
    </row>
    <row r="20" spans="2:26" ht="21.75" x14ac:dyDescent="0.2">
      <c r="B20" s="110"/>
      <c r="C20" s="322" t="s">
        <v>9</v>
      </c>
      <c r="D20" s="323"/>
      <c r="E20" s="323"/>
      <c r="F20" s="324" t="str">
        <f>IF(OR(P21="NA",F19=""),"",(IF(AND(R23="Yes",L23="Yes"),"YES","NO")))</f>
        <v/>
      </c>
      <c r="G20" s="326" t="str">
        <f>IF(F19="","Enter existing MDL.",(IF(OR(F20="YES",F20=""),"","Use the new calculated MDL.")))</f>
        <v>Enter existing MDL.</v>
      </c>
      <c r="H20" s="326"/>
      <c r="I20" s="327"/>
      <c r="J20" s="66"/>
      <c r="K20" s="66"/>
      <c r="L20" s="314" t="s">
        <v>72</v>
      </c>
      <c r="M20" s="315"/>
      <c r="N20" s="315"/>
      <c r="O20" s="315"/>
      <c r="P20" s="316" t="str">
        <f>IF(I16&lt;7,"&lt;7 Spk Blks",(SUM(G16*G15)))</f>
        <v>&lt;7 Spk Blks</v>
      </c>
      <c r="Q20" s="316"/>
      <c r="R20" s="103" t="str">
        <f>IF(P7="","",P7)</f>
        <v/>
      </c>
      <c r="S20" s="66"/>
      <c r="T20" s="66"/>
      <c r="U20" s="111"/>
      <c r="V20" s="66"/>
    </row>
    <row r="21" spans="2:26" ht="19.5" thickBot="1" x14ac:dyDescent="0.25">
      <c r="B21" s="110"/>
      <c r="C21" s="322"/>
      <c r="D21" s="323"/>
      <c r="E21" s="323"/>
      <c r="F21" s="325"/>
      <c r="G21" s="326"/>
      <c r="H21" s="326"/>
      <c r="I21" s="327"/>
      <c r="J21" s="66"/>
      <c r="K21" s="66"/>
      <c r="L21" s="317" t="s">
        <v>7</v>
      </c>
      <c r="M21" s="318"/>
      <c r="N21" s="318"/>
      <c r="O21" s="318"/>
      <c r="P21" s="319" t="str">
        <f>IF(OR(G17="&lt;7 Spk Blks",K75="&lt;7 MBs"),"NA",(MAX(G17,K75)))</f>
        <v>NA</v>
      </c>
      <c r="Q21" s="319"/>
      <c r="R21" s="104" t="str">
        <f>IF(P7="","",P7)</f>
        <v/>
      </c>
      <c r="S21" s="66"/>
      <c r="T21" s="66"/>
      <c r="U21" s="111"/>
      <c r="V21" s="66"/>
    </row>
    <row r="22" spans="2:26" x14ac:dyDescent="0.2">
      <c r="B22" s="110"/>
      <c r="C22" s="322" t="s">
        <v>58</v>
      </c>
      <c r="D22" s="323"/>
      <c r="E22" s="323"/>
      <c r="F22" s="330" t="str">
        <f>IF(M23="NA","",(IF(M23&gt;5%,"NO","YES")))</f>
        <v>YES</v>
      </c>
      <c r="G22" s="332" t="str">
        <f>IF(F22="NO","If no, increase spike level &amp; re-determine initial MDL","")</f>
        <v/>
      </c>
      <c r="H22" s="332"/>
      <c r="I22" s="333"/>
      <c r="J22" s="66"/>
      <c r="K22" s="66"/>
      <c r="L22" s="66"/>
      <c r="M22" s="66"/>
      <c r="N22" s="66"/>
      <c r="O22" s="66"/>
      <c r="P22" s="66"/>
      <c r="Q22" s="66"/>
      <c r="R22" s="66"/>
      <c r="S22" s="66"/>
      <c r="T22" s="66"/>
      <c r="U22" s="111"/>
      <c r="V22" s="66"/>
    </row>
    <row r="23" spans="2:26" s="120" customFormat="1" ht="15.75" customHeight="1" thickBot="1" x14ac:dyDescent="0.25">
      <c r="B23" s="110"/>
      <c r="C23" s="328"/>
      <c r="D23" s="329"/>
      <c r="E23" s="329"/>
      <c r="F23" s="331"/>
      <c r="G23" s="334"/>
      <c r="H23" s="334"/>
      <c r="I23" s="335"/>
      <c r="J23" s="49">
        <f>COUNTIF(Y40:Y238,"&gt;"&amp;F19)</f>
        <v>0</v>
      </c>
      <c r="K23" s="47" t="e">
        <f>J23/F80</f>
        <v>#DIV/0!</v>
      </c>
      <c r="L23" s="46" t="e">
        <f>IF(K23&lt;3%,"YES","NO")</f>
        <v>#DIV/0!</v>
      </c>
      <c r="M23" s="67">
        <f>COUNTIF(E11:T11,"&lt;0")</f>
        <v>0</v>
      </c>
      <c r="N23" s="68"/>
      <c r="O23" s="68"/>
      <c r="P23" s="68">
        <f>2*F19</f>
        <v>0</v>
      </c>
      <c r="Q23" s="46">
        <f>0.5*F19</f>
        <v>0</v>
      </c>
      <c r="R23" s="48" t="str">
        <f>IF(AND(P21&gt;=Q23,P21&lt;=P23),"YES","NO")</f>
        <v>NO</v>
      </c>
      <c r="S23" s="106"/>
      <c r="T23" s="66"/>
      <c r="U23" s="111"/>
      <c r="V23" s="66"/>
      <c r="Y23" s="109"/>
      <c r="Z23" s="109"/>
    </row>
    <row r="24" spans="2:26" ht="15.75" thickBot="1" x14ac:dyDescent="0.25">
      <c r="B24" s="110"/>
      <c r="C24" s="66"/>
      <c r="D24" s="66"/>
      <c r="E24" s="66"/>
      <c r="F24" s="66"/>
      <c r="G24" s="66"/>
      <c r="H24" s="66"/>
      <c r="I24" s="66"/>
      <c r="J24" s="66"/>
      <c r="K24" s="66"/>
      <c r="L24" s="66"/>
      <c r="M24" s="66"/>
      <c r="N24" s="66"/>
      <c r="O24" s="66"/>
      <c r="P24" s="66"/>
      <c r="Q24" s="66"/>
      <c r="R24" s="66"/>
      <c r="S24" s="66"/>
      <c r="T24" s="66"/>
      <c r="U24" s="111"/>
      <c r="V24" s="66"/>
    </row>
    <row r="25" spans="2:26" ht="18" customHeight="1" thickTop="1" x14ac:dyDescent="0.2">
      <c r="B25" s="110"/>
      <c r="C25" s="320" t="s">
        <v>61</v>
      </c>
      <c r="D25" s="320"/>
      <c r="E25" s="320"/>
      <c r="F25" s="320"/>
      <c r="G25" s="320"/>
      <c r="H25" s="320"/>
      <c r="I25" s="320"/>
      <c r="J25" s="320"/>
      <c r="K25" s="320"/>
      <c r="L25" s="320"/>
      <c r="M25" s="320"/>
      <c r="N25" s="320"/>
      <c r="O25" s="320"/>
      <c r="P25" s="320"/>
      <c r="Q25" s="320"/>
      <c r="R25" s="320"/>
      <c r="S25" s="320"/>
      <c r="T25" s="320"/>
      <c r="U25" s="111"/>
      <c r="V25" s="66"/>
    </row>
    <row r="26" spans="2:26" x14ac:dyDescent="0.2">
      <c r="B26" s="110"/>
      <c r="C26" s="321" t="s">
        <v>66</v>
      </c>
      <c r="D26" s="321"/>
      <c r="E26" s="321"/>
      <c r="F26" s="321"/>
      <c r="G26" s="321"/>
      <c r="H26" s="321"/>
      <c r="I26" s="321"/>
      <c r="J26" s="321"/>
      <c r="K26" s="321"/>
      <c r="L26" s="321"/>
      <c r="M26" s="321"/>
      <c r="N26" s="321"/>
      <c r="O26" s="321"/>
      <c r="P26" s="321"/>
      <c r="Q26" s="321"/>
      <c r="R26" s="321"/>
      <c r="S26" s="321"/>
      <c r="T26" s="321"/>
      <c r="U26" s="111"/>
      <c r="V26" s="66"/>
    </row>
    <row r="27" spans="2:26" x14ac:dyDescent="0.2">
      <c r="B27" s="110"/>
      <c r="C27" s="321" t="s">
        <v>73</v>
      </c>
      <c r="D27" s="321"/>
      <c r="E27" s="321"/>
      <c r="F27" s="321"/>
      <c r="G27" s="321"/>
      <c r="H27" s="321"/>
      <c r="I27" s="321"/>
      <c r="J27" s="321"/>
      <c r="K27" s="321"/>
      <c r="L27" s="321"/>
      <c r="M27" s="321"/>
      <c r="N27" s="321"/>
      <c r="O27" s="321"/>
      <c r="P27" s="321"/>
      <c r="Q27" s="321"/>
      <c r="R27" s="321"/>
      <c r="S27" s="321"/>
      <c r="T27" s="321"/>
      <c r="U27" s="111"/>
      <c r="V27" s="66"/>
    </row>
    <row r="28" spans="2:26" ht="15" customHeight="1" x14ac:dyDescent="0.2">
      <c r="B28" s="110"/>
      <c r="C28" s="321" t="s">
        <v>62</v>
      </c>
      <c r="D28" s="321"/>
      <c r="E28" s="321"/>
      <c r="F28" s="321"/>
      <c r="G28" s="321"/>
      <c r="H28" s="321"/>
      <c r="I28" s="321"/>
      <c r="J28" s="321"/>
      <c r="K28" s="321"/>
      <c r="L28" s="321"/>
      <c r="M28" s="321"/>
      <c r="N28" s="321"/>
      <c r="O28" s="321"/>
      <c r="P28" s="321"/>
      <c r="Q28" s="321"/>
      <c r="R28" s="321"/>
      <c r="S28" s="321"/>
      <c r="T28" s="321"/>
      <c r="U28" s="111"/>
      <c r="V28" s="66"/>
    </row>
    <row r="29" spans="2:26" x14ac:dyDescent="0.2">
      <c r="B29" s="110"/>
      <c r="C29" s="321" t="s">
        <v>67</v>
      </c>
      <c r="D29" s="321"/>
      <c r="E29" s="321"/>
      <c r="F29" s="321"/>
      <c r="G29" s="321"/>
      <c r="H29" s="321"/>
      <c r="I29" s="321"/>
      <c r="J29" s="321"/>
      <c r="K29" s="321"/>
      <c r="L29" s="321"/>
      <c r="M29" s="321"/>
      <c r="N29" s="321"/>
      <c r="O29" s="321"/>
      <c r="P29" s="321"/>
      <c r="Q29" s="321"/>
      <c r="R29" s="321"/>
      <c r="S29" s="321"/>
      <c r="T29" s="321"/>
      <c r="U29" s="111"/>
      <c r="V29" s="66"/>
    </row>
    <row r="30" spans="2:26" x14ac:dyDescent="0.2">
      <c r="B30" s="110"/>
      <c r="C30" s="312" t="s">
        <v>69</v>
      </c>
      <c r="D30" s="312"/>
      <c r="E30" s="312"/>
      <c r="F30" s="312"/>
      <c r="G30" s="312"/>
      <c r="H30" s="312"/>
      <c r="I30" s="312"/>
      <c r="J30" s="312"/>
      <c r="K30" s="312"/>
      <c r="L30" s="312"/>
      <c r="M30" s="312"/>
      <c r="N30" s="312"/>
      <c r="O30" s="312"/>
      <c r="P30" s="312"/>
      <c r="Q30" s="312"/>
      <c r="R30" s="312"/>
      <c r="S30" s="312"/>
      <c r="T30" s="312"/>
      <c r="U30" s="111"/>
      <c r="V30" s="66"/>
    </row>
    <row r="31" spans="2:26" ht="11.25" customHeight="1" x14ac:dyDescent="0.2">
      <c r="B31" s="110"/>
      <c r="C31" s="313"/>
      <c r="D31" s="313"/>
      <c r="E31" s="313"/>
      <c r="F31" s="313"/>
      <c r="G31" s="313"/>
      <c r="H31" s="313"/>
      <c r="I31" s="313"/>
      <c r="J31" s="313"/>
      <c r="K31" s="313"/>
      <c r="L31" s="313"/>
      <c r="M31" s="313"/>
      <c r="N31" s="313"/>
      <c r="O31" s="313"/>
      <c r="P31" s="313"/>
      <c r="Q31" s="313"/>
      <c r="R31" s="313"/>
      <c r="S31" s="313"/>
      <c r="T31" s="313"/>
      <c r="U31" s="111"/>
      <c r="V31" s="66"/>
    </row>
    <row r="32" spans="2:26" ht="12.75" customHeight="1" x14ac:dyDescent="0.2">
      <c r="B32" s="110"/>
      <c r="C32" s="312" t="s">
        <v>63</v>
      </c>
      <c r="D32" s="312"/>
      <c r="E32" s="312"/>
      <c r="F32" s="312"/>
      <c r="G32" s="312"/>
      <c r="H32" s="312"/>
      <c r="I32" s="312"/>
      <c r="J32" s="312"/>
      <c r="K32" s="312"/>
      <c r="L32" s="312"/>
      <c r="M32" s="312"/>
      <c r="N32" s="312"/>
      <c r="O32" s="312"/>
      <c r="P32" s="312"/>
      <c r="Q32" s="312"/>
      <c r="R32" s="312"/>
      <c r="S32" s="312"/>
      <c r="T32" s="312"/>
      <c r="U32" s="111"/>
      <c r="V32" s="66"/>
    </row>
    <row r="33" spans="2:28" ht="12" customHeight="1" x14ac:dyDescent="0.2">
      <c r="B33" s="110"/>
      <c r="C33" s="313"/>
      <c r="D33" s="313"/>
      <c r="E33" s="313"/>
      <c r="F33" s="313"/>
      <c r="G33" s="313"/>
      <c r="H33" s="313"/>
      <c r="I33" s="313"/>
      <c r="J33" s="313"/>
      <c r="K33" s="313"/>
      <c r="L33" s="313"/>
      <c r="M33" s="313"/>
      <c r="N33" s="313"/>
      <c r="O33" s="313"/>
      <c r="P33" s="313"/>
      <c r="Q33" s="313"/>
      <c r="R33" s="313"/>
      <c r="S33" s="313"/>
      <c r="T33" s="313"/>
      <c r="U33" s="111"/>
      <c r="V33" s="66"/>
    </row>
    <row r="34" spans="2:28" ht="21" customHeight="1" x14ac:dyDescent="0.2">
      <c r="B34" s="110"/>
      <c r="C34" s="310" t="s">
        <v>64</v>
      </c>
      <c r="D34" s="310"/>
      <c r="E34" s="310"/>
      <c r="F34" s="310"/>
      <c r="G34" s="310"/>
      <c r="H34" s="310"/>
      <c r="I34" s="310"/>
      <c r="J34" s="310"/>
      <c r="K34" s="310"/>
      <c r="L34" s="310"/>
      <c r="M34" s="310"/>
      <c r="N34" s="310"/>
      <c r="O34" s="310"/>
      <c r="P34" s="310"/>
      <c r="Q34" s="310"/>
      <c r="R34" s="310"/>
      <c r="S34" s="310"/>
      <c r="T34" s="310"/>
      <c r="U34" s="111"/>
      <c r="V34" s="66"/>
    </row>
    <row r="35" spans="2:28" ht="15" customHeight="1" thickBot="1" x14ac:dyDescent="0.25">
      <c r="B35" s="110"/>
      <c r="C35" s="311" t="s">
        <v>65</v>
      </c>
      <c r="D35" s="311"/>
      <c r="E35" s="311"/>
      <c r="F35" s="311"/>
      <c r="G35" s="311"/>
      <c r="H35" s="311"/>
      <c r="I35" s="311"/>
      <c r="J35" s="311"/>
      <c r="K35" s="311"/>
      <c r="L35" s="311"/>
      <c r="M35" s="311"/>
      <c r="N35" s="311"/>
      <c r="O35" s="311"/>
      <c r="P35" s="311"/>
      <c r="Q35" s="311"/>
      <c r="R35" s="311"/>
      <c r="S35" s="311"/>
      <c r="T35" s="311"/>
      <c r="U35" s="111"/>
      <c r="V35" s="66"/>
      <c r="Y35" s="121"/>
      <c r="Z35" s="121"/>
      <c r="AA35" s="122"/>
      <c r="AB35" s="122"/>
    </row>
    <row r="36" spans="2:28" ht="21" customHeight="1" thickTop="1" x14ac:dyDescent="0.2">
      <c r="B36" s="66"/>
      <c r="C36" s="66"/>
      <c r="D36" s="66"/>
      <c r="E36" s="66"/>
      <c r="F36" s="66"/>
      <c r="G36" s="66"/>
      <c r="H36" s="66"/>
      <c r="I36" s="66"/>
      <c r="J36" s="66"/>
      <c r="K36" s="66"/>
      <c r="L36" s="66"/>
      <c r="M36" s="66"/>
      <c r="N36" s="66"/>
      <c r="O36" s="66"/>
      <c r="P36" s="66"/>
      <c r="Q36" s="66"/>
      <c r="R36" s="66"/>
      <c r="S36" s="66"/>
      <c r="T36" s="66"/>
      <c r="U36" s="66"/>
      <c r="V36" s="66"/>
      <c r="Y36" s="123"/>
      <c r="Z36" s="123"/>
      <c r="AA36" s="123"/>
      <c r="AB36" s="122"/>
    </row>
    <row r="37" spans="2:28" x14ac:dyDescent="0.2">
      <c r="B37" s="66"/>
      <c r="C37" s="66"/>
      <c r="D37" s="66"/>
      <c r="E37" s="66"/>
      <c r="F37" s="66"/>
      <c r="G37" s="66"/>
      <c r="H37" s="66"/>
      <c r="I37" s="66"/>
      <c r="J37" s="66"/>
      <c r="K37" s="66"/>
      <c r="L37" s="66"/>
      <c r="M37" s="66"/>
      <c r="N37" s="66"/>
      <c r="O37" s="66"/>
      <c r="P37" s="66"/>
      <c r="Q37" s="66"/>
      <c r="R37" s="66"/>
      <c r="S37" s="66"/>
      <c r="T37" s="66"/>
      <c r="U37" s="66"/>
      <c r="V37" s="66"/>
      <c r="Y37" s="123"/>
      <c r="Z37" s="123"/>
      <c r="AA37" s="123"/>
      <c r="AB37" s="122"/>
    </row>
    <row r="38" spans="2:28" ht="15.75" thickBot="1" x14ac:dyDescent="0.25">
      <c r="Y38" s="123"/>
      <c r="Z38" s="123"/>
      <c r="AA38" s="123" t="s">
        <v>70</v>
      </c>
      <c r="AB38" s="122"/>
    </row>
    <row r="39" spans="2:28" ht="15.75" thickTop="1" x14ac:dyDescent="0.2">
      <c r="B39" s="358" t="s">
        <v>35</v>
      </c>
      <c r="C39" s="359"/>
      <c r="D39" s="364"/>
      <c r="E39" s="365"/>
      <c r="F39" s="365"/>
      <c r="G39" s="365"/>
      <c r="H39" s="365"/>
      <c r="I39" s="366"/>
      <c r="J39" s="124"/>
      <c r="K39" s="125"/>
      <c r="L39" s="125"/>
      <c r="M39" s="125"/>
      <c r="N39" s="387" t="s">
        <v>43</v>
      </c>
      <c r="O39" s="388"/>
      <c r="P39" s="389"/>
      <c r="Q39" s="364"/>
      <c r="R39" s="365"/>
      <c r="S39" s="365"/>
      <c r="T39" s="365"/>
      <c r="U39" s="365"/>
      <c r="V39" s="384"/>
      <c r="Y39" s="94" t="s">
        <v>2</v>
      </c>
      <c r="Z39" s="95" t="s">
        <v>10</v>
      </c>
      <c r="AA39" s="92" t="s">
        <v>11</v>
      </c>
      <c r="AB39" s="122"/>
    </row>
    <row r="40" spans="2:28" x14ac:dyDescent="0.2">
      <c r="B40" s="360" t="s">
        <v>37</v>
      </c>
      <c r="C40" s="361"/>
      <c r="D40" s="367"/>
      <c r="E40" s="368"/>
      <c r="F40" s="368"/>
      <c r="G40" s="368"/>
      <c r="H40" s="368"/>
      <c r="I40" s="369"/>
      <c r="J40" s="126"/>
      <c r="K40" s="66"/>
      <c r="L40" s="66"/>
      <c r="M40" s="66"/>
      <c r="N40" s="390" t="s">
        <v>38</v>
      </c>
      <c r="O40" s="363"/>
      <c r="P40" s="391"/>
      <c r="Q40" s="367"/>
      <c r="R40" s="368"/>
      <c r="S40" s="368"/>
      <c r="T40" s="368"/>
      <c r="U40" s="368"/>
      <c r="V40" s="385"/>
      <c r="Y40" s="96" t="str">
        <f>IF(C45="","",C45)</f>
        <v/>
      </c>
      <c r="Z40" s="97" t="e">
        <f>LARGE(Result,ROWS($Y$40:Y40))</f>
        <v>#NUM!</v>
      </c>
      <c r="AA40" s="93"/>
      <c r="AB40" s="122"/>
    </row>
    <row r="41" spans="2:28" ht="15.75" thickBot="1" x14ac:dyDescent="0.25">
      <c r="B41" s="362" t="s">
        <v>36</v>
      </c>
      <c r="C41" s="363"/>
      <c r="D41" s="370"/>
      <c r="E41" s="371"/>
      <c r="F41" s="371"/>
      <c r="G41" s="371"/>
      <c r="H41" s="371"/>
      <c r="I41" s="372"/>
      <c r="J41" s="126"/>
      <c r="K41" s="66"/>
      <c r="L41" s="66"/>
      <c r="M41" s="66"/>
      <c r="N41" s="392" t="s">
        <v>16</v>
      </c>
      <c r="O41" s="393"/>
      <c r="P41" s="394"/>
      <c r="Q41" s="370"/>
      <c r="R41" s="371"/>
      <c r="S41" s="371"/>
      <c r="T41" s="371"/>
      <c r="U41" s="371"/>
      <c r="V41" s="386"/>
      <c r="Y41" s="98" t="str">
        <f>IF(D45="","",D45)</f>
        <v/>
      </c>
      <c r="Z41" s="99" t="e">
        <f>LARGE(Result,ROWS($Y$40:Y41))</f>
        <v>#NUM!</v>
      </c>
      <c r="AA41" s="93"/>
      <c r="AB41" s="122"/>
    </row>
    <row r="42" spans="2:28" ht="24" customHeight="1" thickBot="1" x14ac:dyDescent="0.35">
      <c r="B42" s="418" t="s">
        <v>59</v>
      </c>
      <c r="C42" s="419"/>
      <c r="D42" s="420"/>
      <c r="E42" s="420"/>
      <c r="F42" s="420"/>
      <c r="G42" s="420"/>
      <c r="H42" s="420"/>
      <c r="I42" s="420"/>
      <c r="J42" s="419"/>
      <c r="K42" s="419"/>
      <c r="L42" s="419"/>
      <c r="M42" s="419"/>
      <c r="N42" s="419"/>
      <c r="O42" s="419"/>
      <c r="P42" s="419"/>
      <c r="Q42" s="419"/>
      <c r="R42" s="419"/>
      <c r="S42" s="419"/>
      <c r="T42" s="419"/>
      <c r="U42" s="419"/>
      <c r="V42" s="421"/>
      <c r="Y42" s="98" t="str">
        <f>IF(E45="","",E45)</f>
        <v/>
      </c>
      <c r="Z42" s="99" t="e">
        <f>LARGE(Result,ROWS($Y$40:Y42))</f>
        <v>#NUM!</v>
      </c>
      <c r="AA42" s="93"/>
      <c r="AB42" s="122"/>
    </row>
    <row r="43" spans="2:28" ht="12.75" customHeight="1" thickBot="1" x14ac:dyDescent="0.25">
      <c r="B43" s="127"/>
      <c r="C43" s="128">
        <v>1</v>
      </c>
      <c r="D43" s="128">
        <v>2</v>
      </c>
      <c r="E43" s="128">
        <v>3</v>
      </c>
      <c r="F43" s="128">
        <v>4</v>
      </c>
      <c r="G43" s="128">
        <v>5</v>
      </c>
      <c r="H43" s="128">
        <v>6</v>
      </c>
      <c r="I43" s="128">
        <v>7</v>
      </c>
      <c r="J43" s="128">
        <v>8</v>
      </c>
      <c r="K43" s="128">
        <v>9</v>
      </c>
      <c r="L43" s="128">
        <v>10</v>
      </c>
      <c r="M43" s="128">
        <v>11</v>
      </c>
      <c r="N43" s="128">
        <v>12</v>
      </c>
      <c r="O43" s="128">
        <v>13</v>
      </c>
      <c r="P43" s="128">
        <v>14</v>
      </c>
      <c r="Q43" s="128">
        <v>15</v>
      </c>
      <c r="R43" s="128">
        <v>16</v>
      </c>
      <c r="S43" s="129">
        <v>17</v>
      </c>
      <c r="T43" s="128">
        <v>18</v>
      </c>
      <c r="U43" s="128">
        <v>19</v>
      </c>
      <c r="V43" s="130">
        <v>20</v>
      </c>
      <c r="Y43" s="98" t="str">
        <f>IF(F45="","",F45)</f>
        <v/>
      </c>
      <c r="Z43" s="99" t="e">
        <f>LARGE(Result,ROWS($Y$40:Y43))</f>
        <v>#NUM!</v>
      </c>
      <c r="AA43" s="93"/>
      <c r="AB43" s="122"/>
    </row>
    <row r="44" spans="2:28" ht="12.75" customHeight="1" x14ac:dyDescent="0.2">
      <c r="B44" s="131" t="s">
        <v>0</v>
      </c>
      <c r="C44" s="54"/>
      <c r="D44" s="54"/>
      <c r="E44" s="54"/>
      <c r="F44" s="54"/>
      <c r="G44" s="54"/>
      <c r="H44" s="54"/>
      <c r="I44" s="54"/>
      <c r="J44" s="54"/>
      <c r="K44" s="54"/>
      <c r="L44" s="54"/>
      <c r="M44" s="54"/>
      <c r="N44" s="54"/>
      <c r="O44" s="54"/>
      <c r="P44" s="54"/>
      <c r="Q44" s="54"/>
      <c r="R44" s="54"/>
      <c r="S44" s="55"/>
      <c r="T44" s="54"/>
      <c r="U44" s="54"/>
      <c r="V44" s="56"/>
      <c r="Y44" s="98" t="str">
        <f>IF(G45="","",G45)</f>
        <v/>
      </c>
      <c r="Z44" s="99" t="e">
        <f>LARGE(Result,ROWS($Y$40:Y44))</f>
        <v>#NUM!</v>
      </c>
      <c r="AA44" s="93"/>
      <c r="AB44" s="122"/>
    </row>
    <row r="45" spans="2:28" ht="12.75" customHeight="1" thickBot="1" x14ac:dyDescent="0.25">
      <c r="B45" s="131" t="s">
        <v>1</v>
      </c>
      <c r="C45" s="57"/>
      <c r="D45" s="57"/>
      <c r="E45" s="57"/>
      <c r="F45" s="57"/>
      <c r="G45" s="57"/>
      <c r="H45" s="57"/>
      <c r="I45" s="57"/>
      <c r="J45" s="57"/>
      <c r="K45" s="57"/>
      <c r="L45" s="57"/>
      <c r="M45" s="57"/>
      <c r="N45" s="57"/>
      <c r="O45" s="57"/>
      <c r="P45" s="57"/>
      <c r="Q45" s="57"/>
      <c r="R45" s="57"/>
      <c r="S45" s="58"/>
      <c r="T45" s="57"/>
      <c r="U45" s="57"/>
      <c r="V45" s="59"/>
      <c r="Y45" s="98" t="str">
        <f>IF(H45="","",H45)</f>
        <v/>
      </c>
      <c r="Z45" s="99" t="e">
        <f>LARGE(Result,ROWS($Y$40:Y45))</f>
        <v>#NUM!</v>
      </c>
      <c r="AA45" s="93"/>
      <c r="AB45" s="122"/>
    </row>
    <row r="46" spans="2:28" ht="12.75" customHeight="1" thickBot="1" x14ac:dyDescent="0.25">
      <c r="B46" s="132"/>
      <c r="C46" s="128">
        <v>21</v>
      </c>
      <c r="D46" s="128">
        <v>22</v>
      </c>
      <c r="E46" s="128">
        <v>23</v>
      </c>
      <c r="F46" s="128">
        <v>24</v>
      </c>
      <c r="G46" s="128">
        <v>25</v>
      </c>
      <c r="H46" s="128">
        <v>26</v>
      </c>
      <c r="I46" s="128">
        <v>27</v>
      </c>
      <c r="J46" s="128">
        <v>28</v>
      </c>
      <c r="K46" s="128">
        <v>29</v>
      </c>
      <c r="L46" s="128">
        <v>30</v>
      </c>
      <c r="M46" s="128">
        <v>31</v>
      </c>
      <c r="N46" s="128">
        <v>32</v>
      </c>
      <c r="O46" s="128">
        <v>33</v>
      </c>
      <c r="P46" s="128">
        <v>34</v>
      </c>
      <c r="Q46" s="128">
        <v>35</v>
      </c>
      <c r="R46" s="128">
        <v>36</v>
      </c>
      <c r="S46" s="129">
        <v>37</v>
      </c>
      <c r="T46" s="128">
        <v>38</v>
      </c>
      <c r="U46" s="128">
        <v>39</v>
      </c>
      <c r="V46" s="130">
        <v>40</v>
      </c>
      <c r="Y46" s="98" t="str">
        <f>IF(I45="","",I45)</f>
        <v/>
      </c>
      <c r="Z46" s="99" t="e">
        <f>LARGE(Result,ROWS($Y$40:Y46))</f>
        <v>#NUM!</v>
      </c>
      <c r="AA46" s="93"/>
      <c r="AB46" s="122"/>
    </row>
    <row r="47" spans="2:28" ht="12.75" customHeight="1" x14ac:dyDescent="0.2">
      <c r="B47" s="131" t="s">
        <v>0</v>
      </c>
      <c r="C47" s="54"/>
      <c r="D47" s="54"/>
      <c r="E47" s="54"/>
      <c r="F47" s="54"/>
      <c r="G47" s="54"/>
      <c r="H47" s="54"/>
      <c r="I47" s="54"/>
      <c r="J47" s="54"/>
      <c r="K47" s="54"/>
      <c r="L47" s="54"/>
      <c r="M47" s="54"/>
      <c r="N47" s="54"/>
      <c r="O47" s="54"/>
      <c r="P47" s="54"/>
      <c r="Q47" s="54"/>
      <c r="R47" s="54"/>
      <c r="S47" s="55"/>
      <c r="T47" s="54"/>
      <c r="U47" s="54"/>
      <c r="V47" s="56"/>
      <c r="Y47" s="98" t="str">
        <f>IF(J45="","",J45)</f>
        <v/>
      </c>
      <c r="Z47" s="99" t="e">
        <f>LARGE(Result,ROWS($Y$40:Y47))</f>
        <v>#NUM!</v>
      </c>
      <c r="AA47" s="93"/>
      <c r="AB47" s="122"/>
    </row>
    <row r="48" spans="2:28" ht="12.75" customHeight="1" thickBot="1" x14ac:dyDescent="0.25">
      <c r="B48" s="131" t="s">
        <v>1</v>
      </c>
      <c r="C48" s="57"/>
      <c r="D48" s="57"/>
      <c r="E48" s="57"/>
      <c r="F48" s="57"/>
      <c r="G48" s="57"/>
      <c r="H48" s="57"/>
      <c r="I48" s="57"/>
      <c r="J48" s="57"/>
      <c r="K48" s="57"/>
      <c r="L48" s="57"/>
      <c r="M48" s="57"/>
      <c r="N48" s="57"/>
      <c r="O48" s="57"/>
      <c r="P48" s="57"/>
      <c r="Q48" s="57"/>
      <c r="R48" s="57"/>
      <c r="S48" s="58"/>
      <c r="T48" s="57"/>
      <c r="U48" s="57"/>
      <c r="V48" s="59"/>
      <c r="Y48" s="98" t="str">
        <f>IF(K45="","",K45)</f>
        <v/>
      </c>
      <c r="Z48" s="99" t="e">
        <f>LARGE(Result,ROWS($Y$40:Y48))</f>
        <v>#NUM!</v>
      </c>
      <c r="AA48" s="93"/>
      <c r="AB48" s="122"/>
    </row>
    <row r="49" spans="2:28" ht="12.75" customHeight="1" thickBot="1" x14ac:dyDescent="0.25">
      <c r="B49" s="132"/>
      <c r="C49" s="128">
        <v>41</v>
      </c>
      <c r="D49" s="128">
        <v>42</v>
      </c>
      <c r="E49" s="128">
        <v>43</v>
      </c>
      <c r="F49" s="128">
        <v>44</v>
      </c>
      <c r="G49" s="128">
        <v>45</v>
      </c>
      <c r="H49" s="128">
        <v>46</v>
      </c>
      <c r="I49" s="128">
        <v>47</v>
      </c>
      <c r="J49" s="128">
        <v>48</v>
      </c>
      <c r="K49" s="128">
        <v>49</v>
      </c>
      <c r="L49" s="128">
        <v>50</v>
      </c>
      <c r="M49" s="128">
        <v>51</v>
      </c>
      <c r="N49" s="128">
        <v>52</v>
      </c>
      <c r="O49" s="128">
        <v>53</v>
      </c>
      <c r="P49" s="128">
        <v>54</v>
      </c>
      <c r="Q49" s="128">
        <v>55</v>
      </c>
      <c r="R49" s="128">
        <v>56</v>
      </c>
      <c r="S49" s="128">
        <v>57</v>
      </c>
      <c r="T49" s="128">
        <v>58</v>
      </c>
      <c r="U49" s="128">
        <v>59</v>
      </c>
      <c r="V49" s="130">
        <v>60</v>
      </c>
      <c r="Y49" s="98" t="str">
        <f>IF(L45="","",L45)</f>
        <v/>
      </c>
      <c r="Z49" s="99" t="e">
        <f>LARGE(Result,ROWS($Y$40:Y49))</f>
        <v>#NUM!</v>
      </c>
      <c r="AA49" s="93"/>
      <c r="AB49" s="122"/>
    </row>
    <row r="50" spans="2:28" ht="12.75" customHeight="1" x14ac:dyDescent="0.2">
      <c r="B50" s="131" t="s">
        <v>0</v>
      </c>
      <c r="C50" s="54"/>
      <c r="D50" s="54"/>
      <c r="E50" s="54"/>
      <c r="F50" s="54"/>
      <c r="G50" s="54"/>
      <c r="H50" s="54"/>
      <c r="I50" s="54"/>
      <c r="J50" s="54"/>
      <c r="K50" s="54"/>
      <c r="L50" s="54"/>
      <c r="M50" s="54"/>
      <c r="N50" s="54"/>
      <c r="O50" s="54"/>
      <c r="P50" s="54"/>
      <c r="Q50" s="54"/>
      <c r="R50" s="54"/>
      <c r="S50" s="55"/>
      <c r="T50" s="54"/>
      <c r="U50" s="54"/>
      <c r="V50" s="56"/>
      <c r="Y50" s="98" t="str">
        <f>IF(M45="","",M45)</f>
        <v/>
      </c>
      <c r="Z50" s="99" t="e">
        <f>LARGE(Result,ROWS($Y$40:Y50))</f>
        <v>#NUM!</v>
      </c>
      <c r="AA50" s="93"/>
      <c r="AB50" s="122"/>
    </row>
    <row r="51" spans="2:28" ht="12.75" customHeight="1" thickBot="1" x14ac:dyDescent="0.25">
      <c r="B51" s="131" t="s">
        <v>1</v>
      </c>
      <c r="C51" s="57"/>
      <c r="D51" s="57"/>
      <c r="E51" s="57"/>
      <c r="F51" s="57"/>
      <c r="G51" s="57"/>
      <c r="H51" s="57"/>
      <c r="I51" s="57"/>
      <c r="J51" s="57"/>
      <c r="K51" s="57"/>
      <c r="L51" s="57"/>
      <c r="M51" s="57"/>
      <c r="N51" s="57"/>
      <c r="O51" s="57"/>
      <c r="P51" s="57"/>
      <c r="Q51" s="57"/>
      <c r="R51" s="57"/>
      <c r="S51" s="58"/>
      <c r="T51" s="57"/>
      <c r="U51" s="57"/>
      <c r="V51" s="59"/>
      <c r="Y51" s="98" t="str">
        <f>IF(N45="","",N45)</f>
        <v/>
      </c>
      <c r="Z51" s="99" t="e">
        <f>LARGE(Result,ROWS($Y$40:Y51))</f>
        <v>#NUM!</v>
      </c>
      <c r="AA51" s="93"/>
      <c r="AB51" s="122"/>
    </row>
    <row r="52" spans="2:28" ht="12.75" customHeight="1" thickBot="1" x14ac:dyDescent="0.25">
      <c r="B52" s="132"/>
      <c r="C52" s="128">
        <v>61</v>
      </c>
      <c r="D52" s="128">
        <v>62</v>
      </c>
      <c r="E52" s="128">
        <v>63</v>
      </c>
      <c r="F52" s="128">
        <v>64</v>
      </c>
      <c r="G52" s="128">
        <v>65</v>
      </c>
      <c r="H52" s="128">
        <v>66</v>
      </c>
      <c r="I52" s="128">
        <v>67</v>
      </c>
      <c r="J52" s="128">
        <v>68</v>
      </c>
      <c r="K52" s="128">
        <v>69</v>
      </c>
      <c r="L52" s="128">
        <v>70</v>
      </c>
      <c r="M52" s="128">
        <v>71</v>
      </c>
      <c r="N52" s="128">
        <v>72</v>
      </c>
      <c r="O52" s="128">
        <v>73</v>
      </c>
      <c r="P52" s="128">
        <v>74</v>
      </c>
      <c r="Q52" s="128">
        <v>75</v>
      </c>
      <c r="R52" s="128">
        <v>76</v>
      </c>
      <c r="S52" s="129">
        <v>77</v>
      </c>
      <c r="T52" s="128">
        <v>78</v>
      </c>
      <c r="U52" s="128">
        <v>79</v>
      </c>
      <c r="V52" s="130">
        <v>80</v>
      </c>
      <c r="Y52" s="98" t="str">
        <f>IF(O45="","",O45)</f>
        <v/>
      </c>
      <c r="Z52" s="99" t="e">
        <f>LARGE(Result,ROWS($Y$40:Y52))</f>
        <v>#NUM!</v>
      </c>
      <c r="AA52" s="93"/>
      <c r="AB52" s="122"/>
    </row>
    <row r="53" spans="2:28" ht="12.75" customHeight="1" x14ac:dyDescent="0.2">
      <c r="B53" s="131" t="s">
        <v>0</v>
      </c>
      <c r="C53" s="54"/>
      <c r="D53" s="54"/>
      <c r="E53" s="54"/>
      <c r="F53" s="54"/>
      <c r="G53" s="54"/>
      <c r="H53" s="54"/>
      <c r="I53" s="54"/>
      <c r="J53" s="54"/>
      <c r="K53" s="54"/>
      <c r="L53" s="54"/>
      <c r="M53" s="54"/>
      <c r="N53" s="54"/>
      <c r="O53" s="54"/>
      <c r="P53" s="54"/>
      <c r="Q53" s="54"/>
      <c r="R53" s="54"/>
      <c r="S53" s="55"/>
      <c r="T53" s="54"/>
      <c r="U53" s="54"/>
      <c r="V53" s="56"/>
      <c r="Y53" s="98" t="str">
        <f>IF(P45="","",P45)</f>
        <v/>
      </c>
      <c r="Z53" s="99" t="e">
        <f>LARGE(Result,ROWS($Y$40:Y53))</f>
        <v>#NUM!</v>
      </c>
      <c r="AA53" s="93"/>
      <c r="AB53" s="122"/>
    </row>
    <row r="54" spans="2:28" ht="12.75" customHeight="1" thickBot="1" x14ac:dyDescent="0.25">
      <c r="B54" s="131" t="s">
        <v>1</v>
      </c>
      <c r="C54" s="57"/>
      <c r="D54" s="57"/>
      <c r="E54" s="57"/>
      <c r="F54" s="57"/>
      <c r="G54" s="57"/>
      <c r="H54" s="57"/>
      <c r="I54" s="57"/>
      <c r="J54" s="57"/>
      <c r="K54" s="57"/>
      <c r="L54" s="57"/>
      <c r="M54" s="57"/>
      <c r="N54" s="57"/>
      <c r="O54" s="57"/>
      <c r="P54" s="57"/>
      <c r="Q54" s="57"/>
      <c r="R54" s="57"/>
      <c r="S54" s="58"/>
      <c r="T54" s="57"/>
      <c r="U54" s="57"/>
      <c r="V54" s="59"/>
      <c r="Y54" s="98" t="str">
        <f>IF(Q45="","",Q45)</f>
        <v/>
      </c>
      <c r="Z54" s="99" t="e">
        <f>LARGE(Result,ROWS($Y$40:Y54))</f>
        <v>#NUM!</v>
      </c>
      <c r="AA54" s="93"/>
      <c r="AB54" s="122"/>
    </row>
    <row r="55" spans="2:28" ht="12.75" customHeight="1" thickBot="1" x14ac:dyDescent="0.25">
      <c r="B55" s="132"/>
      <c r="C55" s="128">
        <v>81</v>
      </c>
      <c r="D55" s="128">
        <v>82</v>
      </c>
      <c r="E55" s="128">
        <v>83</v>
      </c>
      <c r="F55" s="128">
        <v>84</v>
      </c>
      <c r="G55" s="128">
        <v>85</v>
      </c>
      <c r="H55" s="128">
        <v>86</v>
      </c>
      <c r="I55" s="128">
        <v>87</v>
      </c>
      <c r="J55" s="128">
        <v>88</v>
      </c>
      <c r="K55" s="128">
        <v>89</v>
      </c>
      <c r="L55" s="128">
        <v>90</v>
      </c>
      <c r="M55" s="128">
        <v>91</v>
      </c>
      <c r="N55" s="128">
        <v>92</v>
      </c>
      <c r="O55" s="128">
        <v>93</v>
      </c>
      <c r="P55" s="128">
        <v>94</v>
      </c>
      <c r="Q55" s="128">
        <v>95</v>
      </c>
      <c r="R55" s="128">
        <v>96</v>
      </c>
      <c r="S55" s="129">
        <v>97</v>
      </c>
      <c r="T55" s="128">
        <v>98</v>
      </c>
      <c r="U55" s="128">
        <v>99</v>
      </c>
      <c r="V55" s="130">
        <v>100</v>
      </c>
      <c r="Y55" s="98" t="str">
        <f>IF(R45="","",R45)</f>
        <v/>
      </c>
      <c r="Z55" s="99" t="e">
        <f>LARGE(Result,ROWS($Y$40:Y55))</f>
        <v>#NUM!</v>
      </c>
      <c r="AA55" s="93"/>
      <c r="AB55" s="122"/>
    </row>
    <row r="56" spans="2:28" ht="12.75" customHeight="1" x14ac:dyDescent="0.2">
      <c r="B56" s="131" t="s">
        <v>0</v>
      </c>
      <c r="C56" s="54"/>
      <c r="D56" s="54"/>
      <c r="E56" s="54"/>
      <c r="F56" s="54"/>
      <c r="G56" s="54"/>
      <c r="H56" s="54"/>
      <c r="I56" s="54"/>
      <c r="J56" s="54"/>
      <c r="K56" s="54"/>
      <c r="L56" s="54"/>
      <c r="M56" s="54"/>
      <c r="N56" s="54"/>
      <c r="O56" s="54"/>
      <c r="P56" s="54"/>
      <c r="Q56" s="54"/>
      <c r="R56" s="54"/>
      <c r="S56" s="55"/>
      <c r="T56" s="54"/>
      <c r="U56" s="54"/>
      <c r="V56" s="56"/>
      <c r="Y56" s="98" t="str">
        <f>IF(S45="","",S45)</f>
        <v/>
      </c>
      <c r="Z56" s="99" t="e">
        <f>LARGE(Result,ROWS($Y$40:Y56))</f>
        <v>#NUM!</v>
      </c>
      <c r="AA56" s="93"/>
      <c r="AB56" s="122"/>
    </row>
    <row r="57" spans="2:28" ht="12.75" customHeight="1" thickBot="1" x14ac:dyDescent="0.25">
      <c r="B57" s="131" t="s">
        <v>1</v>
      </c>
      <c r="C57" s="57"/>
      <c r="D57" s="57"/>
      <c r="E57" s="57"/>
      <c r="F57" s="57"/>
      <c r="G57" s="57"/>
      <c r="H57" s="57"/>
      <c r="I57" s="57"/>
      <c r="J57" s="57"/>
      <c r="K57" s="57"/>
      <c r="L57" s="57"/>
      <c r="M57" s="57"/>
      <c r="N57" s="57"/>
      <c r="O57" s="57"/>
      <c r="P57" s="57"/>
      <c r="Q57" s="57"/>
      <c r="R57" s="57"/>
      <c r="S57" s="58"/>
      <c r="T57" s="57"/>
      <c r="U57" s="57"/>
      <c r="V57" s="59"/>
      <c r="Y57" s="98" t="str">
        <f>IF(T45="","",T45)</f>
        <v/>
      </c>
      <c r="Z57" s="99" t="e">
        <f>LARGE(Result,ROWS($Y$40:Y57))</f>
        <v>#NUM!</v>
      </c>
      <c r="AA57" s="93"/>
      <c r="AB57" s="122"/>
    </row>
    <row r="58" spans="2:28" ht="12.75" customHeight="1" thickBot="1" x14ac:dyDescent="0.25">
      <c r="B58" s="132"/>
      <c r="C58" s="128">
        <v>101</v>
      </c>
      <c r="D58" s="128">
        <v>102</v>
      </c>
      <c r="E58" s="128">
        <v>103</v>
      </c>
      <c r="F58" s="128">
        <v>104</v>
      </c>
      <c r="G58" s="128">
        <v>105</v>
      </c>
      <c r="H58" s="128">
        <v>106</v>
      </c>
      <c r="I58" s="128">
        <v>107</v>
      </c>
      <c r="J58" s="128">
        <v>108</v>
      </c>
      <c r="K58" s="128">
        <v>109</v>
      </c>
      <c r="L58" s="128">
        <v>110</v>
      </c>
      <c r="M58" s="128">
        <v>111</v>
      </c>
      <c r="N58" s="128">
        <v>112</v>
      </c>
      <c r="O58" s="128">
        <v>113</v>
      </c>
      <c r="P58" s="128">
        <v>114</v>
      </c>
      <c r="Q58" s="128">
        <v>115</v>
      </c>
      <c r="R58" s="128">
        <v>116</v>
      </c>
      <c r="S58" s="129">
        <v>117</v>
      </c>
      <c r="T58" s="128">
        <v>118</v>
      </c>
      <c r="U58" s="128">
        <v>119</v>
      </c>
      <c r="V58" s="130">
        <v>120</v>
      </c>
      <c r="Y58" s="98" t="str">
        <f>IF(U45="","",U45)</f>
        <v/>
      </c>
      <c r="Z58" s="99" t="e">
        <f>LARGE(Result,ROWS($Y$40:Y58))</f>
        <v>#NUM!</v>
      </c>
      <c r="AA58" s="93"/>
      <c r="AB58" s="122"/>
    </row>
    <row r="59" spans="2:28" ht="12.75" customHeight="1" x14ac:dyDescent="0.2">
      <c r="B59" s="131" t="s">
        <v>0</v>
      </c>
      <c r="C59" s="54"/>
      <c r="D59" s="54"/>
      <c r="E59" s="54"/>
      <c r="F59" s="54"/>
      <c r="G59" s="54"/>
      <c r="H59" s="54"/>
      <c r="I59" s="54"/>
      <c r="J59" s="54"/>
      <c r="K59" s="54"/>
      <c r="L59" s="54"/>
      <c r="M59" s="54"/>
      <c r="N59" s="54"/>
      <c r="O59" s="54"/>
      <c r="P59" s="54"/>
      <c r="Q59" s="54"/>
      <c r="R59" s="54"/>
      <c r="S59" s="55"/>
      <c r="T59" s="54"/>
      <c r="U59" s="54"/>
      <c r="V59" s="56"/>
      <c r="Y59" s="98" t="str">
        <f>IF(V45="","",V45)</f>
        <v/>
      </c>
      <c r="Z59" s="99" t="e">
        <f>LARGE(Result,ROWS($Y$40:Y59))</f>
        <v>#NUM!</v>
      </c>
      <c r="AA59" s="93"/>
      <c r="AB59" s="122"/>
    </row>
    <row r="60" spans="2:28" ht="12.75" customHeight="1" thickBot="1" x14ac:dyDescent="0.25">
      <c r="B60" s="133" t="s">
        <v>1</v>
      </c>
      <c r="C60" s="57"/>
      <c r="D60" s="57"/>
      <c r="E60" s="57"/>
      <c r="F60" s="57"/>
      <c r="G60" s="57"/>
      <c r="H60" s="57"/>
      <c r="I60" s="57"/>
      <c r="J60" s="57"/>
      <c r="K60" s="57"/>
      <c r="L60" s="57"/>
      <c r="M60" s="57"/>
      <c r="N60" s="57"/>
      <c r="O60" s="57"/>
      <c r="P60" s="57"/>
      <c r="Q60" s="57"/>
      <c r="R60" s="57"/>
      <c r="S60" s="58"/>
      <c r="T60" s="57"/>
      <c r="U60" s="57"/>
      <c r="V60" s="59"/>
      <c r="Y60" s="98" t="str">
        <f>IF(C48="","",C48)</f>
        <v/>
      </c>
      <c r="Z60" s="99" t="e">
        <f>LARGE(Result,ROWS($Y$40:Y60))</f>
        <v>#NUM!</v>
      </c>
      <c r="AA60" s="93"/>
      <c r="AB60" s="122"/>
    </row>
    <row r="61" spans="2:28" ht="12.75" customHeight="1" thickBot="1" x14ac:dyDescent="0.25">
      <c r="B61" s="132"/>
      <c r="C61" s="128">
        <v>121</v>
      </c>
      <c r="D61" s="128">
        <v>122</v>
      </c>
      <c r="E61" s="128">
        <v>123</v>
      </c>
      <c r="F61" s="128">
        <v>124</v>
      </c>
      <c r="G61" s="128">
        <v>125</v>
      </c>
      <c r="H61" s="128">
        <v>126</v>
      </c>
      <c r="I61" s="128">
        <v>127</v>
      </c>
      <c r="J61" s="128">
        <v>128</v>
      </c>
      <c r="K61" s="128">
        <v>129</v>
      </c>
      <c r="L61" s="128">
        <v>130</v>
      </c>
      <c r="M61" s="128">
        <v>131</v>
      </c>
      <c r="N61" s="128">
        <v>132</v>
      </c>
      <c r="O61" s="128">
        <v>133</v>
      </c>
      <c r="P61" s="128">
        <v>134</v>
      </c>
      <c r="Q61" s="128">
        <v>135</v>
      </c>
      <c r="R61" s="128">
        <v>136</v>
      </c>
      <c r="S61" s="129">
        <v>137</v>
      </c>
      <c r="T61" s="128">
        <v>138</v>
      </c>
      <c r="U61" s="128">
        <v>139</v>
      </c>
      <c r="V61" s="130">
        <v>140</v>
      </c>
      <c r="Y61" s="98" t="str">
        <f>IF(D48="","",D48)</f>
        <v/>
      </c>
      <c r="Z61" s="99" t="e">
        <f>LARGE(Result,ROWS($Y$40:Y61))</f>
        <v>#NUM!</v>
      </c>
      <c r="AA61" s="93"/>
      <c r="AB61" s="122"/>
    </row>
    <row r="62" spans="2:28" ht="12.75" customHeight="1" x14ac:dyDescent="0.2">
      <c r="B62" s="131" t="s">
        <v>0</v>
      </c>
      <c r="C62" s="54"/>
      <c r="D62" s="54"/>
      <c r="E62" s="54"/>
      <c r="F62" s="54"/>
      <c r="G62" s="54"/>
      <c r="H62" s="54"/>
      <c r="I62" s="54"/>
      <c r="J62" s="54"/>
      <c r="K62" s="54"/>
      <c r="L62" s="54"/>
      <c r="M62" s="54"/>
      <c r="N62" s="54"/>
      <c r="O62" s="54"/>
      <c r="P62" s="54"/>
      <c r="Q62" s="54"/>
      <c r="R62" s="54"/>
      <c r="S62" s="55"/>
      <c r="T62" s="54"/>
      <c r="U62" s="54"/>
      <c r="V62" s="56"/>
      <c r="Y62" s="98" t="str">
        <f>IF(E48="","",E48)</f>
        <v/>
      </c>
      <c r="Z62" s="99" t="e">
        <f>LARGE(Result,ROWS($Y$40:Y62))</f>
        <v>#NUM!</v>
      </c>
      <c r="AA62" s="93"/>
      <c r="AB62" s="122"/>
    </row>
    <row r="63" spans="2:28" ht="12.75" customHeight="1" thickBot="1" x14ac:dyDescent="0.25">
      <c r="B63" s="131" t="s">
        <v>1</v>
      </c>
      <c r="C63" s="57"/>
      <c r="D63" s="57"/>
      <c r="E63" s="57"/>
      <c r="F63" s="57"/>
      <c r="G63" s="57"/>
      <c r="H63" s="57"/>
      <c r="I63" s="57"/>
      <c r="J63" s="57"/>
      <c r="K63" s="57"/>
      <c r="L63" s="57"/>
      <c r="M63" s="57"/>
      <c r="N63" s="57"/>
      <c r="O63" s="57"/>
      <c r="P63" s="57"/>
      <c r="Q63" s="57"/>
      <c r="R63" s="57"/>
      <c r="S63" s="58"/>
      <c r="T63" s="57"/>
      <c r="U63" s="57"/>
      <c r="V63" s="59"/>
      <c r="Y63" s="98" t="str">
        <f>IF(F48="","",F48)</f>
        <v/>
      </c>
      <c r="Z63" s="99" t="e">
        <f>LARGE(Result,ROWS($Y$40:Y63))</f>
        <v>#NUM!</v>
      </c>
      <c r="AA63" s="93"/>
      <c r="AB63" s="122"/>
    </row>
    <row r="64" spans="2:28" ht="12.75" customHeight="1" thickBot="1" x14ac:dyDescent="0.25">
      <c r="B64" s="132"/>
      <c r="C64" s="128">
        <v>141</v>
      </c>
      <c r="D64" s="128">
        <v>142</v>
      </c>
      <c r="E64" s="128">
        <v>143</v>
      </c>
      <c r="F64" s="128">
        <v>144</v>
      </c>
      <c r="G64" s="128">
        <v>145</v>
      </c>
      <c r="H64" s="128">
        <v>146</v>
      </c>
      <c r="I64" s="128">
        <v>147</v>
      </c>
      <c r="J64" s="128">
        <v>148</v>
      </c>
      <c r="K64" s="128">
        <v>149</v>
      </c>
      <c r="L64" s="128">
        <v>150</v>
      </c>
      <c r="M64" s="128">
        <v>151</v>
      </c>
      <c r="N64" s="128">
        <v>152</v>
      </c>
      <c r="O64" s="128">
        <v>153</v>
      </c>
      <c r="P64" s="128">
        <v>154</v>
      </c>
      <c r="Q64" s="128">
        <v>155</v>
      </c>
      <c r="R64" s="128">
        <v>156</v>
      </c>
      <c r="S64" s="129">
        <v>157</v>
      </c>
      <c r="T64" s="128">
        <v>158</v>
      </c>
      <c r="U64" s="128">
        <v>159</v>
      </c>
      <c r="V64" s="130">
        <v>160</v>
      </c>
      <c r="Y64" s="98" t="str">
        <f>IF(G48="","",G48)</f>
        <v/>
      </c>
      <c r="Z64" s="99" t="e">
        <f>LARGE(Result,ROWS($Y$40:Y64))</f>
        <v>#NUM!</v>
      </c>
      <c r="AA64" s="93"/>
      <c r="AB64" s="122"/>
    </row>
    <row r="65" spans="2:28" ht="12.75" customHeight="1" x14ac:dyDescent="0.2">
      <c r="B65" s="131" t="s">
        <v>0</v>
      </c>
      <c r="C65" s="54"/>
      <c r="D65" s="54"/>
      <c r="E65" s="54"/>
      <c r="F65" s="54"/>
      <c r="G65" s="54"/>
      <c r="H65" s="54"/>
      <c r="I65" s="54"/>
      <c r="J65" s="54"/>
      <c r="K65" s="54"/>
      <c r="L65" s="54"/>
      <c r="M65" s="54"/>
      <c r="N65" s="54"/>
      <c r="O65" s="54"/>
      <c r="P65" s="54"/>
      <c r="Q65" s="54"/>
      <c r="R65" s="54"/>
      <c r="S65" s="55"/>
      <c r="T65" s="54"/>
      <c r="U65" s="54"/>
      <c r="V65" s="56"/>
      <c r="Y65" s="98" t="str">
        <f>IF(H48="","",H48)</f>
        <v/>
      </c>
      <c r="Z65" s="99" t="e">
        <f>LARGE(Result,ROWS($Y$40:Y65))</f>
        <v>#NUM!</v>
      </c>
      <c r="AA65" s="93"/>
      <c r="AB65" s="122"/>
    </row>
    <row r="66" spans="2:28" ht="12.75" customHeight="1" thickBot="1" x14ac:dyDescent="0.25">
      <c r="B66" s="131" t="s">
        <v>1</v>
      </c>
      <c r="C66" s="57"/>
      <c r="D66" s="57"/>
      <c r="E66" s="57"/>
      <c r="F66" s="57"/>
      <c r="G66" s="57"/>
      <c r="H66" s="57"/>
      <c r="I66" s="57"/>
      <c r="J66" s="57"/>
      <c r="K66" s="57"/>
      <c r="L66" s="57"/>
      <c r="M66" s="57"/>
      <c r="N66" s="57"/>
      <c r="O66" s="57"/>
      <c r="P66" s="57"/>
      <c r="Q66" s="57"/>
      <c r="R66" s="57"/>
      <c r="S66" s="58"/>
      <c r="T66" s="57"/>
      <c r="U66" s="57"/>
      <c r="V66" s="59"/>
      <c r="Y66" s="98" t="str">
        <f>IF(H48="","",H48)</f>
        <v/>
      </c>
      <c r="Z66" s="99" t="e">
        <f>LARGE(Result,ROWS($Y$40:Y66))</f>
        <v>#NUM!</v>
      </c>
      <c r="AA66" s="93"/>
      <c r="AB66" s="122"/>
    </row>
    <row r="67" spans="2:28" ht="12.75" customHeight="1" thickBot="1" x14ac:dyDescent="0.25">
      <c r="B67" s="132"/>
      <c r="C67" s="128">
        <v>161</v>
      </c>
      <c r="D67" s="128">
        <v>162</v>
      </c>
      <c r="E67" s="128">
        <v>163</v>
      </c>
      <c r="F67" s="128">
        <v>164</v>
      </c>
      <c r="G67" s="128">
        <v>165</v>
      </c>
      <c r="H67" s="128">
        <v>166</v>
      </c>
      <c r="I67" s="128">
        <v>167</v>
      </c>
      <c r="J67" s="128">
        <v>168</v>
      </c>
      <c r="K67" s="128">
        <v>169</v>
      </c>
      <c r="L67" s="128">
        <v>170</v>
      </c>
      <c r="M67" s="128">
        <v>171</v>
      </c>
      <c r="N67" s="128">
        <v>172</v>
      </c>
      <c r="O67" s="128">
        <v>173</v>
      </c>
      <c r="P67" s="128">
        <v>174</v>
      </c>
      <c r="Q67" s="128">
        <v>175</v>
      </c>
      <c r="R67" s="128">
        <v>176</v>
      </c>
      <c r="S67" s="129">
        <v>177</v>
      </c>
      <c r="T67" s="128">
        <v>178</v>
      </c>
      <c r="U67" s="128">
        <v>179</v>
      </c>
      <c r="V67" s="130">
        <v>180</v>
      </c>
      <c r="Y67" s="98" t="str">
        <f>IF(J48="","",J48)</f>
        <v/>
      </c>
      <c r="Z67" s="99" t="e">
        <f>LARGE(Result,ROWS($Y$40:Y67))</f>
        <v>#NUM!</v>
      </c>
      <c r="AA67" s="93"/>
      <c r="AB67" s="122"/>
    </row>
    <row r="68" spans="2:28" ht="12.75" customHeight="1" x14ac:dyDescent="0.2">
      <c r="B68" s="131" t="s">
        <v>0</v>
      </c>
      <c r="C68" s="54"/>
      <c r="D68" s="54"/>
      <c r="E68" s="54"/>
      <c r="F68" s="54"/>
      <c r="G68" s="54"/>
      <c r="H68" s="54"/>
      <c r="I68" s="54"/>
      <c r="J68" s="54"/>
      <c r="K68" s="54"/>
      <c r="L68" s="54"/>
      <c r="M68" s="54"/>
      <c r="N68" s="54"/>
      <c r="O68" s="54"/>
      <c r="P68" s="54"/>
      <c r="Q68" s="54"/>
      <c r="R68" s="54"/>
      <c r="S68" s="55"/>
      <c r="T68" s="54"/>
      <c r="U68" s="54"/>
      <c r="V68" s="56"/>
      <c r="Y68" s="98" t="str">
        <f>IF(K48="","",K48)</f>
        <v/>
      </c>
      <c r="Z68" s="99" t="e">
        <f>LARGE(Result,ROWS($Y$40:Y68))</f>
        <v>#NUM!</v>
      </c>
      <c r="AA68" s="93"/>
      <c r="AB68" s="122"/>
    </row>
    <row r="69" spans="2:28" ht="12.75" customHeight="1" x14ac:dyDescent="0.2">
      <c r="B69" s="131" t="s">
        <v>1</v>
      </c>
      <c r="C69" s="60"/>
      <c r="D69" s="60"/>
      <c r="E69" s="60"/>
      <c r="F69" s="60"/>
      <c r="G69" s="60"/>
      <c r="H69" s="60"/>
      <c r="I69" s="60"/>
      <c r="J69" s="60"/>
      <c r="K69" s="60"/>
      <c r="L69" s="60"/>
      <c r="M69" s="60"/>
      <c r="N69" s="60"/>
      <c r="O69" s="60"/>
      <c r="P69" s="60"/>
      <c r="Q69" s="60"/>
      <c r="R69" s="60"/>
      <c r="S69" s="61"/>
      <c r="T69" s="60"/>
      <c r="U69" s="60"/>
      <c r="V69" s="62"/>
      <c r="Y69" s="98" t="str">
        <f>IF(L48="","",L48)</f>
        <v/>
      </c>
      <c r="Z69" s="99" t="e">
        <f>LARGE(Result,ROWS($Y$40:Y69))</f>
        <v>#NUM!</v>
      </c>
      <c r="AA69" s="93"/>
      <c r="AB69" s="122"/>
    </row>
    <row r="70" spans="2:28" ht="12.75" customHeight="1" thickBot="1" x14ac:dyDescent="0.25">
      <c r="B70" s="134"/>
      <c r="C70" s="135">
        <v>181</v>
      </c>
      <c r="D70" s="135">
        <v>182</v>
      </c>
      <c r="E70" s="135">
        <v>183</v>
      </c>
      <c r="F70" s="135">
        <v>184</v>
      </c>
      <c r="G70" s="135">
        <v>185</v>
      </c>
      <c r="H70" s="135">
        <v>186</v>
      </c>
      <c r="I70" s="135">
        <v>187</v>
      </c>
      <c r="J70" s="135">
        <v>188</v>
      </c>
      <c r="K70" s="135">
        <v>189</v>
      </c>
      <c r="L70" s="135">
        <v>190</v>
      </c>
      <c r="M70" s="135">
        <v>191</v>
      </c>
      <c r="N70" s="135">
        <v>192</v>
      </c>
      <c r="O70" s="135">
        <v>193</v>
      </c>
      <c r="P70" s="135">
        <v>194</v>
      </c>
      <c r="Q70" s="135">
        <v>195</v>
      </c>
      <c r="R70" s="135">
        <v>196</v>
      </c>
      <c r="S70" s="136">
        <v>197</v>
      </c>
      <c r="T70" s="135">
        <v>198</v>
      </c>
      <c r="U70" s="135">
        <v>199</v>
      </c>
      <c r="V70" s="137">
        <v>200</v>
      </c>
      <c r="Y70" s="98" t="str">
        <f>IF(M48="","",M48)</f>
        <v/>
      </c>
      <c r="Z70" s="99" t="e">
        <f>LARGE(Result,ROWS($Y$40:Y70))</f>
        <v>#NUM!</v>
      </c>
      <c r="AA70" s="93"/>
      <c r="AB70" s="122"/>
    </row>
    <row r="71" spans="2:28" ht="12.75" customHeight="1" x14ac:dyDescent="0.2">
      <c r="B71" s="131" t="s">
        <v>0</v>
      </c>
      <c r="C71" s="54"/>
      <c r="D71" s="54"/>
      <c r="E71" s="54"/>
      <c r="F71" s="54"/>
      <c r="G71" s="54"/>
      <c r="H71" s="54"/>
      <c r="I71" s="54"/>
      <c r="J71" s="54"/>
      <c r="K71" s="54"/>
      <c r="L71" s="54"/>
      <c r="M71" s="54"/>
      <c r="N71" s="54"/>
      <c r="O71" s="54"/>
      <c r="P71" s="54"/>
      <c r="Q71" s="54"/>
      <c r="R71" s="54"/>
      <c r="S71" s="55"/>
      <c r="T71" s="54"/>
      <c r="U71" s="54"/>
      <c r="V71" s="56"/>
      <c r="Y71" s="98" t="str">
        <f>IF(N48="","",N48)</f>
        <v/>
      </c>
      <c r="Z71" s="99" t="e">
        <f>LARGE(Result,ROWS($Y$40:Y71))</f>
        <v>#NUM!</v>
      </c>
      <c r="AA71" s="93"/>
      <c r="AB71" s="122"/>
    </row>
    <row r="72" spans="2:28" ht="12.75" customHeight="1" thickBot="1" x14ac:dyDescent="0.25">
      <c r="B72" s="138" t="s">
        <v>1</v>
      </c>
      <c r="C72" s="63"/>
      <c r="D72" s="63"/>
      <c r="E72" s="63"/>
      <c r="F72" s="63"/>
      <c r="G72" s="63"/>
      <c r="H72" s="63"/>
      <c r="I72" s="63"/>
      <c r="J72" s="63"/>
      <c r="K72" s="63"/>
      <c r="L72" s="63"/>
      <c r="M72" s="63"/>
      <c r="N72" s="63"/>
      <c r="O72" s="63"/>
      <c r="P72" s="63"/>
      <c r="Q72" s="63"/>
      <c r="R72" s="63"/>
      <c r="S72" s="64"/>
      <c r="T72" s="63"/>
      <c r="U72" s="63"/>
      <c r="V72" s="65"/>
      <c r="Y72" s="98" t="str">
        <f>IF(O48="","",O48)</f>
        <v/>
      </c>
      <c r="Z72" s="99" t="e">
        <f>LARGE(Result,ROWS($Y$40:Y72))</f>
        <v>#NUM!</v>
      </c>
      <c r="AA72" s="93"/>
      <c r="AB72" s="122"/>
    </row>
    <row r="73" spans="2:28" ht="12.75" customHeight="1" thickBot="1" x14ac:dyDescent="0.25">
      <c r="B73" s="139"/>
      <c r="C73" s="140"/>
      <c r="D73" s="140"/>
      <c r="E73" s="140"/>
      <c r="F73" s="140"/>
      <c r="G73" s="140"/>
      <c r="H73" s="140"/>
      <c r="I73" s="140"/>
      <c r="J73" s="140"/>
      <c r="K73" s="140"/>
      <c r="L73" s="140"/>
      <c r="M73" s="140"/>
      <c r="N73" s="140"/>
      <c r="O73" s="140"/>
      <c r="P73" s="140"/>
      <c r="Q73" s="140"/>
      <c r="R73" s="140"/>
      <c r="S73" s="140"/>
      <c r="T73" s="140"/>
      <c r="U73" s="140"/>
      <c r="V73" s="141"/>
      <c r="Y73" s="98" t="str">
        <f>IF(P48="","",P48)</f>
        <v/>
      </c>
      <c r="Z73" s="99" t="e">
        <f>LARGE(Result,ROWS($Y$40:Y73))</f>
        <v>#NUM!</v>
      </c>
      <c r="AA73" s="93"/>
      <c r="AB73" s="122"/>
    </row>
    <row r="74" spans="2:28" ht="12.75" customHeight="1" x14ac:dyDescent="0.2">
      <c r="B74" s="422" t="s">
        <v>57</v>
      </c>
      <c r="C74" s="423"/>
      <c r="D74" s="423"/>
      <c r="E74" s="432" t="s">
        <v>70</v>
      </c>
      <c r="F74" s="433"/>
      <c r="G74" s="142"/>
      <c r="H74" s="425" t="s">
        <v>8</v>
      </c>
      <c r="I74" s="426"/>
      <c r="J74" s="426"/>
      <c r="K74" s="429">
        <f>F19</f>
        <v>0</v>
      </c>
      <c r="L74" s="429"/>
      <c r="M74" s="427" t="str">
        <f>IF(P7="","",P7)</f>
        <v/>
      </c>
      <c r="N74" s="428"/>
      <c r="O74" s="66"/>
      <c r="P74" s="126"/>
      <c r="Q74" s="66"/>
      <c r="R74" s="66"/>
      <c r="S74" s="66"/>
      <c r="T74" s="66"/>
      <c r="U74" s="126"/>
      <c r="V74" s="143"/>
      <c r="Y74" s="98" t="str">
        <f>IF(Q48="","",Q48)</f>
        <v/>
      </c>
      <c r="Z74" s="99" t="e">
        <f>LARGE(Result,ROWS($Y$40:Y74))</f>
        <v>#NUM!</v>
      </c>
      <c r="AA74" s="93"/>
      <c r="AB74" s="122"/>
    </row>
    <row r="75" spans="2:28" ht="12.75" customHeight="1" x14ac:dyDescent="0.2">
      <c r="B75" s="422" t="s">
        <v>4</v>
      </c>
      <c r="C75" s="423"/>
      <c r="D75" s="423"/>
      <c r="E75" s="434" t="e">
        <f>AVERAGE(C45:V45,C48:V48,C51:V51,C54:V54,C57:V57,C60:V60,C63:V63,C66:V66,C69:V69,C72:V72)</f>
        <v>#DIV/0!</v>
      </c>
      <c r="F75" s="435"/>
      <c r="G75" s="144"/>
      <c r="H75" s="430" t="s">
        <v>53</v>
      </c>
      <c r="I75" s="431"/>
      <c r="J75" s="431"/>
      <c r="K75" s="383" t="str">
        <f>IF(F80&lt;7,"&lt;7 MBs",(IF(E74="","99th Percentile",(IF(E74="Stand. Dev.",F81,F82)))))</f>
        <v>&lt;7 MBs</v>
      </c>
      <c r="L75" s="383"/>
      <c r="M75" s="332"/>
      <c r="N75" s="333"/>
      <c r="O75" s="66"/>
      <c r="P75" s="126"/>
      <c r="Q75" s="66"/>
      <c r="R75" s="66"/>
      <c r="S75" s="66"/>
      <c r="T75" s="66"/>
      <c r="U75" s="126"/>
      <c r="V75" s="143"/>
      <c r="Y75" s="98" t="str">
        <f>IF(R48="","",R48)</f>
        <v/>
      </c>
      <c r="Z75" s="99" t="e">
        <f>LARGE(Result,ROWS($Y$40:Y75))</f>
        <v>#NUM!</v>
      </c>
      <c r="AA75" s="93"/>
      <c r="AB75" s="122"/>
    </row>
    <row r="76" spans="2:28" ht="12.75" customHeight="1" x14ac:dyDescent="0.2">
      <c r="B76" s="422" t="s">
        <v>5</v>
      </c>
      <c r="C76" s="423"/>
      <c r="D76" s="423"/>
      <c r="E76" s="434" t="e">
        <f>STDEV(Y40:Y239)</f>
        <v>#DIV/0!</v>
      </c>
      <c r="F76" s="435"/>
      <c r="G76" s="144"/>
      <c r="H76" s="430" t="s">
        <v>7</v>
      </c>
      <c r="I76" s="431"/>
      <c r="J76" s="431"/>
      <c r="K76" s="424" t="str">
        <f>IF(OR(G17="&lt;7 Spk Blks",K75="&lt;7 MBs"),"NA",(MAX(G17,K75)))</f>
        <v>NA</v>
      </c>
      <c r="L76" s="424"/>
      <c r="M76" s="332"/>
      <c r="N76" s="333"/>
      <c r="O76" s="66"/>
      <c r="P76" s="126"/>
      <c r="Q76" s="126"/>
      <c r="R76" s="126"/>
      <c r="S76" s="126"/>
      <c r="T76" s="126"/>
      <c r="U76" s="126"/>
      <c r="V76" s="143"/>
      <c r="Y76" s="98" t="str">
        <f>IF(S48="","",S48)</f>
        <v/>
      </c>
      <c r="Z76" s="99" t="e">
        <f>LARGE(Result,ROWS($Y$40:Y76))</f>
        <v>#NUM!</v>
      </c>
      <c r="AA76" s="93"/>
      <c r="AB76" s="122"/>
    </row>
    <row r="77" spans="2:28" ht="12.75" customHeight="1" x14ac:dyDescent="0.2">
      <c r="B77" s="422" t="s">
        <v>6</v>
      </c>
      <c r="C77" s="423"/>
      <c r="D77" s="423"/>
      <c r="E77" s="446" t="e">
        <f>ROUND((TINV(0.02,(F80-1))),3)</f>
        <v>#NUM!</v>
      </c>
      <c r="F77" s="447"/>
      <c r="G77" s="145"/>
      <c r="H77" s="448" t="s">
        <v>9</v>
      </c>
      <c r="I77" s="449"/>
      <c r="J77" s="449"/>
      <c r="K77" s="442" t="str">
        <f>IF(OR(P21="NA",F19=""),"",(IF(AND(R23="Yes",L23="Yes"),"YES","NO")))</f>
        <v/>
      </c>
      <c r="L77" s="443"/>
      <c r="M77" s="414" t="str">
        <f>IF(K74="","Enter existing MDL.",(IF(OR(K77="YES",K77=""),"","Use the new calculated MDL.")))</f>
        <v/>
      </c>
      <c r="N77" s="415"/>
      <c r="O77" s="66"/>
      <c r="P77" s="126"/>
      <c r="Q77" s="126"/>
      <c r="R77" s="126"/>
      <c r="S77" s="126"/>
      <c r="T77" s="126"/>
      <c r="U77" s="126"/>
      <c r="V77" s="143"/>
      <c r="Y77" s="98" t="str">
        <f>IF(T48="","",T48)</f>
        <v/>
      </c>
      <c r="Z77" s="99" t="e">
        <f>LARGE(Result,ROWS($Y$40:Y77))</f>
        <v>#NUM!</v>
      </c>
      <c r="AA77" s="93"/>
      <c r="AB77" s="122"/>
    </row>
    <row r="78" spans="2:28" ht="15.75" thickBot="1" x14ac:dyDescent="0.25">
      <c r="B78" s="146"/>
      <c r="C78" s="126"/>
      <c r="D78" s="126"/>
      <c r="E78" s="126"/>
      <c r="F78" s="126"/>
      <c r="G78" s="126"/>
      <c r="H78" s="450"/>
      <c r="I78" s="451"/>
      <c r="J78" s="451"/>
      <c r="K78" s="444"/>
      <c r="L78" s="445"/>
      <c r="M78" s="416"/>
      <c r="N78" s="417"/>
      <c r="O78" s="126"/>
      <c r="P78" s="126"/>
      <c r="Q78" s="126"/>
      <c r="R78" s="126"/>
      <c r="S78" s="126"/>
      <c r="T78" s="126"/>
      <c r="U78" s="126"/>
      <c r="V78" s="143"/>
      <c r="Y78" s="98" t="str">
        <f>IF(U48="","",U48)</f>
        <v/>
      </c>
      <c r="Z78" s="99" t="e">
        <f>LARGE(Result,ROWS($Y$40:Y78))</f>
        <v>#NUM!</v>
      </c>
      <c r="AA78" s="93"/>
      <c r="AB78" s="122"/>
    </row>
    <row r="79" spans="2:28" x14ac:dyDescent="0.2">
      <c r="B79" s="146"/>
      <c r="C79" s="126"/>
      <c r="D79" s="126"/>
      <c r="E79" s="126"/>
      <c r="F79" s="126"/>
      <c r="G79" s="66"/>
      <c r="H79" s="126"/>
      <c r="I79" s="126"/>
      <c r="J79" s="126"/>
      <c r="K79" s="126"/>
      <c r="L79" s="126"/>
      <c r="M79" s="126"/>
      <c r="N79" s="126"/>
      <c r="O79" s="66"/>
      <c r="P79" s="66"/>
      <c r="Q79" s="66"/>
      <c r="R79" s="66"/>
      <c r="S79" s="66"/>
      <c r="T79" s="66"/>
      <c r="U79" s="126"/>
      <c r="V79" s="143"/>
      <c r="Y79" s="98" t="str">
        <f>IF(V48="","",V48)</f>
        <v/>
      </c>
      <c r="Z79" s="99" t="e">
        <f>LARGE(Result,ROWS($Y$40:Y79))</f>
        <v>#NUM!</v>
      </c>
      <c r="AA79" s="93"/>
      <c r="AB79" s="122"/>
    </row>
    <row r="80" spans="2:28" x14ac:dyDescent="0.2">
      <c r="B80" s="439" t="s">
        <v>3</v>
      </c>
      <c r="C80" s="440"/>
      <c r="D80" s="440"/>
      <c r="E80" s="441"/>
      <c r="F80" s="3">
        <f>COUNT(C45:V45,C48:V48,C51:V51,C54:V54,C57:V57,C60:V60,C63:V63,C66:V66,C69:V69,C72:V72)</f>
        <v>0</v>
      </c>
      <c r="G80" s="147"/>
      <c r="H80" s="66"/>
      <c r="I80" s="66"/>
      <c r="J80" s="66"/>
      <c r="K80" s="66"/>
      <c r="L80" s="66"/>
      <c r="M80" s="66"/>
      <c r="N80" s="66"/>
      <c r="O80" s="66"/>
      <c r="P80" s="126"/>
      <c r="Q80" s="126"/>
      <c r="R80" s="126"/>
      <c r="S80" s="126"/>
      <c r="T80" s="126"/>
      <c r="U80" s="126"/>
      <c r="V80" s="143"/>
      <c r="Y80" s="98" t="str">
        <f>IF(C51="","",C51)</f>
        <v/>
      </c>
      <c r="Z80" s="99" t="e">
        <f>LARGE(Result,ROWS($Y$40:Y80))</f>
        <v>#NUM!</v>
      </c>
      <c r="AA80" s="93"/>
      <c r="AB80" s="122"/>
    </row>
    <row r="81" spans="2:28" x14ac:dyDescent="0.2">
      <c r="B81" s="436" t="s">
        <v>55</v>
      </c>
      <c r="C81" s="437"/>
      <c r="D81" s="437"/>
      <c r="E81" s="438"/>
      <c r="F81" s="178" t="e">
        <f>IF(E75&gt;0,(E75+(E76*E77)),(E76*E77))</f>
        <v>#DIV/0!</v>
      </c>
      <c r="G81" s="105" t="str">
        <f>IF(P7="","",P7)</f>
        <v/>
      </c>
      <c r="H81" s="66"/>
      <c r="I81" s="66"/>
      <c r="J81" s="66"/>
      <c r="K81" s="66"/>
      <c r="L81" s="66"/>
      <c r="M81" s="66"/>
      <c r="N81" s="66"/>
      <c r="O81" s="66"/>
      <c r="P81" s="126"/>
      <c r="Q81" s="126"/>
      <c r="V81" s="148"/>
      <c r="Y81" s="98" t="str">
        <f>IF(D51="","",D51)</f>
        <v/>
      </c>
      <c r="Z81" s="99" t="e">
        <f>LARGE(Result,ROWS($Y$40:Y81))</f>
        <v>#NUM!</v>
      </c>
      <c r="AA81" s="93"/>
      <c r="AB81" s="122"/>
    </row>
    <row r="82" spans="2:28" x14ac:dyDescent="0.2">
      <c r="B82" s="436" t="s">
        <v>56</v>
      </c>
      <c r="C82" s="437"/>
      <c r="D82" s="437"/>
      <c r="E82" s="438"/>
      <c r="F82" s="178" t="str">
        <f>IF(F80&gt;99,_xlfn.PERCENTILE.EXC(Z40:Z139,0.99),"N/A")</f>
        <v>N/A</v>
      </c>
      <c r="G82" s="105" t="str">
        <f>IF(P7="","",P7)</f>
        <v/>
      </c>
      <c r="H82" s="66"/>
      <c r="I82" s="66"/>
      <c r="J82" s="66"/>
      <c r="K82" s="66"/>
      <c r="L82" s="66"/>
      <c r="M82" s="66"/>
      <c r="N82" s="66"/>
      <c r="O82" s="66"/>
      <c r="P82" s="126"/>
      <c r="Q82" s="126"/>
      <c r="R82" s="66"/>
      <c r="S82" s="66"/>
      <c r="T82" s="66"/>
      <c r="U82" s="66"/>
      <c r="V82" s="149"/>
      <c r="Y82" s="98" t="str">
        <f>IF(E51="","",E51)</f>
        <v/>
      </c>
      <c r="Z82" s="99" t="e">
        <f>LARGE(Result,ROWS($Y$40:Y82))</f>
        <v>#NUM!</v>
      </c>
      <c r="AA82" s="93"/>
      <c r="AB82" s="122"/>
    </row>
    <row r="83" spans="2:28" ht="15.75" thickBot="1" x14ac:dyDescent="0.25">
      <c r="B83" s="150" t="s">
        <v>71</v>
      </c>
      <c r="C83" s="151"/>
      <c r="D83" s="151"/>
      <c r="E83" s="151"/>
      <c r="F83" s="151"/>
      <c r="G83" s="151"/>
      <c r="H83" s="152"/>
      <c r="I83" s="152"/>
      <c r="J83" s="152"/>
      <c r="K83" s="152"/>
      <c r="L83" s="152"/>
      <c r="M83" s="152"/>
      <c r="N83" s="152"/>
      <c r="O83" s="152"/>
      <c r="P83" s="152"/>
      <c r="Q83" s="152"/>
      <c r="R83" s="152"/>
      <c r="S83" s="152"/>
      <c r="T83" s="152"/>
      <c r="U83" s="152"/>
      <c r="V83" s="153"/>
      <c r="Y83" s="98" t="str">
        <f>IF(F51="","",F51)</f>
        <v/>
      </c>
      <c r="Z83" s="99" t="e">
        <f>LARGE(Result,ROWS($Y$40:Y83))</f>
        <v>#NUM!</v>
      </c>
      <c r="AA83" s="93"/>
      <c r="AB83" s="122"/>
    </row>
    <row r="84" spans="2:28" x14ac:dyDescent="0.2">
      <c r="Y84" s="98" t="str">
        <f>IF(G51="","",G51)</f>
        <v/>
      </c>
      <c r="Z84" s="99" t="e">
        <f>LARGE(Result,ROWS($Y$40:Y84))</f>
        <v>#NUM!</v>
      </c>
      <c r="AA84" s="93"/>
      <c r="AB84" s="122"/>
    </row>
    <row r="85" spans="2:28" x14ac:dyDescent="0.2">
      <c r="F85" s="154"/>
      <c r="G85" s="154"/>
      <c r="H85" s="154"/>
      <c r="I85" s="154"/>
      <c r="J85" s="154"/>
      <c r="K85" s="154"/>
      <c r="L85" s="154"/>
      <c r="M85" s="154"/>
      <c r="N85" s="154"/>
      <c r="O85" s="154"/>
      <c r="P85" s="154"/>
      <c r="Q85" s="154"/>
      <c r="R85" s="154"/>
      <c r="S85" s="154"/>
      <c r="T85" s="154"/>
      <c r="Y85" s="98" t="str">
        <f>IF(H51="","",H51)</f>
        <v/>
      </c>
      <c r="Z85" s="99" t="e">
        <f>LARGE(Result,ROWS($Y$40:Y85))</f>
        <v>#NUM!</v>
      </c>
      <c r="AA85" s="93"/>
      <c r="AB85" s="122"/>
    </row>
    <row r="86" spans="2:28" x14ac:dyDescent="0.2">
      <c r="F86" s="154"/>
      <c r="G86" s="154"/>
      <c r="H86" s="154"/>
      <c r="I86" s="154"/>
      <c r="J86" s="154"/>
      <c r="K86" s="154"/>
      <c r="L86" s="154"/>
      <c r="M86" s="154"/>
      <c r="N86" s="154"/>
      <c r="O86" s="154"/>
      <c r="P86" s="154"/>
      <c r="Q86" s="154"/>
      <c r="R86" s="154"/>
      <c r="S86" s="154"/>
      <c r="T86" s="154"/>
      <c r="Y86" s="98" t="str">
        <f>IF(I51="","",I51)</f>
        <v/>
      </c>
      <c r="Z86" s="99" t="e">
        <f>LARGE(Result,ROWS($Y$40:Y86))</f>
        <v>#NUM!</v>
      </c>
      <c r="AA86" s="93"/>
      <c r="AB86" s="122"/>
    </row>
    <row r="87" spans="2:28" x14ac:dyDescent="0.2">
      <c r="F87" s="154"/>
      <c r="G87" s="40"/>
      <c r="H87" s="41"/>
      <c r="I87" s="42"/>
      <c r="J87" s="155"/>
      <c r="K87" s="156"/>
      <c r="L87" s="108"/>
      <c r="M87" s="108"/>
      <c r="N87" s="43"/>
      <c r="O87" s="44"/>
      <c r="P87" s="45"/>
      <c r="Q87" s="157"/>
      <c r="R87" s="154"/>
      <c r="S87" s="154"/>
      <c r="T87" s="154"/>
      <c r="Y87" s="98" t="str">
        <f>IF(J51="","",J51)</f>
        <v/>
      </c>
      <c r="Z87" s="99" t="e">
        <f>LARGE(Result,ROWS($Y$40:Y87))</f>
        <v>#NUM!</v>
      </c>
      <c r="AA87" s="93"/>
      <c r="AB87" s="122"/>
    </row>
    <row r="88" spans="2:28" x14ac:dyDescent="0.2">
      <c r="F88" s="154"/>
      <c r="G88" s="154"/>
      <c r="H88" s="154"/>
      <c r="I88" s="154"/>
      <c r="J88" s="154"/>
      <c r="K88" s="154"/>
      <c r="L88" s="154"/>
      <c r="M88" s="154"/>
      <c r="N88" s="154"/>
      <c r="O88" s="154"/>
      <c r="P88" s="154"/>
      <c r="Q88" s="154"/>
      <c r="R88" s="154"/>
      <c r="S88" s="154"/>
      <c r="T88" s="154"/>
      <c r="Y88" s="98" t="str">
        <f>IF(K51="","",K51)</f>
        <v/>
      </c>
      <c r="Z88" s="99" t="e">
        <f>LARGE(Result,ROWS($Y$40:Y88))</f>
        <v>#NUM!</v>
      </c>
      <c r="AA88" s="93"/>
      <c r="AB88" s="122"/>
    </row>
    <row r="89" spans="2:28" x14ac:dyDescent="0.2">
      <c r="F89" s="154"/>
      <c r="G89" s="154"/>
      <c r="H89" s="154"/>
      <c r="I89" s="154"/>
      <c r="J89" s="154"/>
      <c r="K89" s="154"/>
      <c r="L89" s="154"/>
      <c r="M89" s="154"/>
      <c r="N89" s="154"/>
      <c r="O89" s="154"/>
      <c r="P89" s="154"/>
      <c r="Q89" s="154"/>
      <c r="R89" s="154"/>
      <c r="S89" s="154"/>
      <c r="T89" s="154"/>
      <c r="Y89" s="98" t="str">
        <f>IF(L51="","",L51)</f>
        <v/>
      </c>
      <c r="Z89" s="99" t="e">
        <f>LARGE(Result,ROWS($Y$40:Y89))</f>
        <v>#NUM!</v>
      </c>
      <c r="AA89" s="93"/>
      <c r="AB89" s="122"/>
    </row>
    <row r="90" spans="2:28" x14ac:dyDescent="0.2">
      <c r="F90" s="154"/>
      <c r="G90" s="154"/>
      <c r="H90" s="154"/>
      <c r="I90" s="154"/>
      <c r="J90" s="154"/>
      <c r="K90" s="154"/>
      <c r="L90" s="154"/>
      <c r="M90" s="154"/>
      <c r="N90" s="154"/>
      <c r="O90" s="154"/>
      <c r="P90" s="154"/>
      <c r="Q90" s="154"/>
      <c r="R90" s="154"/>
      <c r="S90" s="154"/>
      <c r="T90" s="154"/>
      <c r="Y90" s="98" t="str">
        <f>IF(M51="","",M51)</f>
        <v/>
      </c>
      <c r="Z90" s="99" t="e">
        <f>LARGE(Result,ROWS($Y$40:Y90))</f>
        <v>#NUM!</v>
      </c>
      <c r="AA90" s="93"/>
      <c r="AB90" s="122"/>
    </row>
    <row r="91" spans="2:28" x14ac:dyDescent="0.2">
      <c r="Y91" s="98" t="str">
        <f>IF(N51="","",N51)</f>
        <v/>
      </c>
      <c r="Z91" s="99" t="e">
        <f>LARGE(Result,ROWS($Y$40:Y91))</f>
        <v>#NUM!</v>
      </c>
      <c r="AA91" s="93"/>
      <c r="AB91" s="122"/>
    </row>
    <row r="92" spans="2:28" x14ac:dyDescent="0.2">
      <c r="Y92" s="98" t="str">
        <f>IF(O51="","",O51)</f>
        <v/>
      </c>
      <c r="Z92" s="99" t="e">
        <f>LARGE(Result,ROWS($Y$40:Y92))</f>
        <v>#NUM!</v>
      </c>
      <c r="AA92" s="93"/>
      <c r="AB92" s="122"/>
    </row>
    <row r="93" spans="2:28" x14ac:dyDescent="0.2">
      <c r="Y93" s="98" t="str">
        <f>IF(P51="","",P51)</f>
        <v/>
      </c>
      <c r="Z93" s="99" t="e">
        <f>LARGE(Result,ROWS($Y$40:Y93))</f>
        <v>#NUM!</v>
      </c>
      <c r="AA93" s="93"/>
      <c r="AB93" s="122"/>
    </row>
    <row r="94" spans="2:28" x14ac:dyDescent="0.2">
      <c r="Y94" s="98" t="str">
        <f>IF(Q51="","",Q51)</f>
        <v/>
      </c>
      <c r="Z94" s="99" t="e">
        <f>LARGE(Result,ROWS($Y$40:Y94))</f>
        <v>#NUM!</v>
      </c>
      <c r="AA94" s="93"/>
      <c r="AB94" s="122"/>
    </row>
    <row r="95" spans="2:28" x14ac:dyDescent="0.2">
      <c r="Y95" s="98" t="str">
        <f>IF(R51="","",R51)</f>
        <v/>
      </c>
      <c r="Z95" s="99" t="e">
        <f>LARGE(Result,ROWS($Y$40:Y95))</f>
        <v>#NUM!</v>
      </c>
      <c r="AA95" s="93"/>
      <c r="AB95" s="122"/>
    </row>
    <row r="96" spans="2:28" x14ac:dyDescent="0.2">
      <c r="Y96" s="98" t="str">
        <f>IF(S51="","",S51)</f>
        <v/>
      </c>
      <c r="Z96" s="99" t="e">
        <f>LARGE(Result,ROWS($Y$40:Y96))</f>
        <v>#NUM!</v>
      </c>
      <c r="AA96" s="93"/>
      <c r="AB96" s="122"/>
    </row>
    <row r="97" spans="25:28" x14ac:dyDescent="0.2">
      <c r="Y97" s="98" t="str">
        <f>IF(T51="","",T51)</f>
        <v/>
      </c>
      <c r="Z97" s="99" t="e">
        <f>LARGE(Result,ROWS($Y$40:Y97))</f>
        <v>#NUM!</v>
      </c>
      <c r="AA97" s="93"/>
      <c r="AB97" s="122"/>
    </row>
    <row r="98" spans="25:28" x14ac:dyDescent="0.2">
      <c r="Y98" s="98" t="str">
        <f>IF(U51="","",U51)</f>
        <v/>
      </c>
      <c r="Z98" s="99" t="e">
        <f>LARGE(Result,ROWS($Y$40:Y98))</f>
        <v>#NUM!</v>
      </c>
      <c r="AA98" s="93"/>
      <c r="AB98" s="122"/>
    </row>
    <row r="99" spans="25:28" x14ac:dyDescent="0.2">
      <c r="Y99" s="98" t="str">
        <f>IF(V51="","",V51)</f>
        <v/>
      </c>
      <c r="Z99" s="99" t="e">
        <f>LARGE(Result,ROWS($Y$40:Y99))</f>
        <v>#NUM!</v>
      </c>
      <c r="AA99" s="93"/>
      <c r="AB99" s="122"/>
    </row>
    <row r="100" spans="25:28" x14ac:dyDescent="0.2">
      <c r="Y100" s="98" t="str">
        <f>IF(C54="","",C54)</f>
        <v/>
      </c>
      <c r="Z100" s="99" t="e">
        <f>LARGE(Result,ROWS($Y$40:Y100))</f>
        <v>#NUM!</v>
      </c>
      <c r="AA100" s="93"/>
      <c r="AB100" s="122"/>
    </row>
    <row r="101" spans="25:28" x14ac:dyDescent="0.2">
      <c r="Y101" s="98" t="str">
        <f>IF(D54="","",D54)</f>
        <v/>
      </c>
      <c r="Z101" s="99" t="e">
        <f>LARGE(Result,ROWS($Y$40:Y101))</f>
        <v>#NUM!</v>
      </c>
      <c r="AA101" s="93"/>
      <c r="AB101" s="122"/>
    </row>
    <row r="102" spans="25:28" x14ac:dyDescent="0.2">
      <c r="Y102" s="98" t="str">
        <f>IF(E54="","",E54)</f>
        <v/>
      </c>
      <c r="Z102" s="99" t="e">
        <f>LARGE(Result,ROWS($Y$40:Y102))</f>
        <v>#NUM!</v>
      </c>
      <c r="AA102" s="93"/>
      <c r="AB102" s="122"/>
    </row>
    <row r="103" spans="25:28" x14ac:dyDescent="0.2">
      <c r="Y103" s="98" t="str">
        <f>IF(F54="","",F54)</f>
        <v/>
      </c>
      <c r="Z103" s="99" t="e">
        <f>LARGE(Result,ROWS($Y$40:Y103))</f>
        <v>#NUM!</v>
      </c>
      <c r="AA103" s="93"/>
      <c r="AB103" s="122"/>
    </row>
    <row r="104" spans="25:28" x14ac:dyDescent="0.2">
      <c r="Y104" s="98" t="str">
        <f>IF(G54="","",G54)</f>
        <v/>
      </c>
      <c r="Z104" s="99" t="e">
        <f>LARGE(Result,ROWS($Y$40:Y104))</f>
        <v>#NUM!</v>
      </c>
      <c r="AA104" s="93"/>
      <c r="AB104" s="122"/>
    </row>
    <row r="105" spans="25:28" x14ac:dyDescent="0.2">
      <c r="Y105" s="98" t="str">
        <f>IF(H54="","",H54)</f>
        <v/>
      </c>
      <c r="Z105" s="99" t="e">
        <f>LARGE(Result,ROWS($Y$40:Y105))</f>
        <v>#NUM!</v>
      </c>
      <c r="AA105" s="93"/>
      <c r="AB105" s="122"/>
    </row>
    <row r="106" spans="25:28" x14ac:dyDescent="0.2">
      <c r="Y106" s="98" t="str">
        <f>IF(I54="","",I54)</f>
        <v/>
      </c>
      <c r="Z106" s="99" t="e">
        <f>LARGE(Result,ROWS($Y$40:Y106))</f>
        <v>#NUM!</v>
      </c>
      <c r="AA106" s="93"/>
      <c r="AB106" s="122"/>
    </row>
    <row r="107" spans="25:28" x14ac:dyDescent="0.2">
      <c r="Y107" s="98" t="str">
        <f>IF(J54="","",J54)</f>
        <v/>
      </c>
      <c r="Z107" s="99" t="e">
        <f>LARGE(Result,ROWS($Y$40:Y107))</f>
        <v>#NUM!</v>
      </c>
      <c r="AA107" s="93"/>
      <c r="AB107" s="122"/>
    </row>
    <row r="108" spans="25:28" x14ac:dyDescent="0.2">
      <c r="Y108" s="98" t="str">
        <f>IF(K54="","",K54)</f>
        <v/>
      </c>
      <c r="Z108" s="99" t="e">
        <f>LARGE(Result,ROWS($Y$40:Y108))</f>
        <v>#NUM!</v>
      </c>
      <c r="AA108" s="93"/>
      <c r="AB108" s="122"/>
    </row>
    <row r="109" spans="25:28" x14ac:dyDescent="0.2">
      <c r="Y109" s="98" t="str">
        <f>IF(L54="","",L54)</f>
        <v/>
      </c>
      <c r="Z109" s="99" t="e">
        <f>LARGE(Result,ROWS($Y$40:Y109))</f>
        <v>#NUM!</v>
      </c>
      <c r="AA109" s="93"/>
      <c r="AB109" s="122"/>
    </row>
    <row r="110" spans="25:28" x14ac:dyDescent="0.2">
      <c r="Y110" s="98" t="str">
        <f>IF(M54="","",M54)</f>
        <v/>
      </c>
      <c r="Z110" s="99" t="e">
        <f>LARGE(Result,ROWS($Y$40:Y110))</f>
        <v>#NUM!</v>
      </c>
      <c r="AA110" s="93"/>
      <c r="AB110" s="122"/>
    </row>
    <row r="111" spans="25:28" x14ac:dyDescent="0.2">
      <c r="Y111" s="98" t="str">
        <f>IF(N54="","",N54)</f>
        <v/>
      </c>
      <c r="Z111" s="99" t="e">
        <f>LARGE(Result,ROWS($Y$40:Y111))</f>
        <v>#NUM!</v>
      </c>
      <c r="AA111" s="93"/>
      <c r="AB111" s="122"/>
    </row>
    <row r="112" spans="25:28" x14ac:dyDescent="0.2">
      <c r="Y112" s="98" t="str">
        <f>IF(O54="","",O54)</f>
        <v/>
      </c>
      <c r="Z112" s="99" t="e">
        <f>LARGE(Result,ROWS($Y$40:Y112))</f>
        <v>#NUM!</v>
      </c>
      <c r="AA112" s="93"/>
      <c r="AB112" s="122"/>
    </row>
    <row r="113" spans="25:28" x14ac:dyDescent="0.2">
      <c r="Y113" s="98" t="str">
        <f>IF(P54="","",P54)</f>
        <v/>
      </c>
      <c r="Z113" s="99" t="e">
        <f>LARGE(Result,ROWS($Y$40:Y113))</f>
        <v>#NUM!</v>
      </c>
      <c r="AA113" s="93"/>
      <c r="AB113" s="122"/>
    </row>
    <row r="114" spans="25:28" x14ac:dyDescent="0.2">
      <c r="Y114" s="98" t="str">
        <f>IF(Q54="","",Q54)</f>
        <v/>
      </c>
      <c r="Z114" s="99" t="e">
        <f>LARGE(Result,ROWS($Y$40:Y114))</f>
        <v>#NUM!</v>
      </c>
      <c r="AA114" s="93"/>
      <c r="AB114" s="122"/>
    </row>
    <row r="115" spans="25:28" x14ac:dyDescent="0.2">
      <c r="Y115" s="98" t="str">
        <f>IF(R54="","",R54)</f>
        <v/>
      </c>
      <c r="Z115" s="99" t="e">
        <f>LARGE(Result,ROWS($Y$40:Y115))</f>
        <v>#NUM!</v>
      </c>
      <c r="AA115" s="93"/>
      <c r="AB115" s="122"/>
    </row>
    <row r="116" spans="25:28" x14ac:dyDescent="0.2">
      <c r="Y116" s="98" t="str">
        <f>IF(S54="","",S54)</f>
        <v/>
      </c>
      <c r="Z116" s="99" t="e">
        <f>LARGE(Result,ROWS($Y$40:Y116))</f>
        <v>#NUM!</v>
      </c>
      <c r="AA116" s="93"/>
      <c r="AB116" s="122"/>
    </row>
    <row r="117" spans="25:28" x14ac:dyDescent="0.2">
      <c r="Y117" s="98" t="str">
        <f>IF(T54="","",T54)</f>
        <v/>
      </c>
      <c r="Z117" s="99" t="e">
        <f>LARGE(Result,ROWS($Y$40:Y117))</f>
        <v>#NUM!</v>
      </c>
      <c r="AA117" s="93"/>
      <c r="AB117" s="122"/>
    </row>
    <row r="118" spans="25:28" x14ac:dyDescent="0.2">
      <c r="Y118" s="98" t="str">
        <f>IF(U54="","",U54)</f>
        <v/>
      </c>
      <c r="Z118" s="99" t="e">
        <f>LARGE(Result,ROWS($Y$40:Y118))</f>
        <v>#NUM!</v>
      </c>
      <c r="AA118" s="93"/>
      <c r="AB118" s="122"/>
    </row>
    <row r="119" spans="25:28" x14ac:dyDescent="0.2">
      <c r="Y119" s="98" t="str">
        <f>IF(V54="","",V54)</f>
        <v/>
      </c>
      <c r="Z119" s="99" t="e">
        <f>LARGE(Result,ROWS($Y$40:Y119))</f>
        <v>#NUM!</v>
      </c>
      <c r="AA119" s="93"/>
      <c r="AB119" s="122"/>
    </row>
    <row r="120" spans="25:28" x14ac:dyDescent="0.2">
      <c r="Y120" s="98" t="str">
        <f>IF(C57="","",C57)</f>
        <v/>
      </c>
      <c r="Z120" s="99" t="e">
        <f>LARGE(Result,ROWS($Y$40:Y120))</f>
        <v>#NUM!</v>
      </c>
      <c r="AA120" s="93"/>
      <c r="AB120" s="122"/>
    </row>
    <row r="121" spans="25:28" x14ac:dyDescent="0.2">
      <c r="Y121" s="98" t="str">
        <f>IF(D57="","",D57)</f>
        <v/>
      </c>
      <c r="Z121" s="99" t="e">
        <f>LARGE(Result,ROWS($Y$40:Y121))</f>
        <v>#NUM!</v>
      </c>
      <c r="AA121" s="93"/>
      <c r="AB121" s="122"/>
    </row>
    <row r="122" spans="25:28" x14ac:dyDescent="0.2">
      <c r="Y122" s="98" t="str">
        <f>IF(E57="","",E57)</f>
        <v/>
      </c>
      <c r="Z122" s="99" t="e">
        <f>LARGE(Result,ROWS($Y$40:Y122))</f>
        <v>#NUM!</v>
      </c>
      <c r="AA122" s="93"/>
      <c r="AB122" s="122"/>
    </row>
    <row r="123" spans="25:28" x14ac:dyDescent="0.2">
      <c r="Y123" s="98" t="str">
        <f>IF(F57="","",F57)</f>
        <v/>
      </c>
      <c r="Z123" s="99" t="e">
        <f>LARGE(Result,ROWS($Y$40:Y123))</f>
        <v>#NUM!</v>
      </c>
      <c r="AA123" s="93"/>
      <c r="AB123" s="122"/>
    </row>
    <row r="124" spans="25:28" x14ac:dyDescent="0.2">
      <c r="Y124" s="98" t="str">
        <f>IF(G57="","",G57)</f>
        <v/>
      </c>
      <c r="Z124" s="99" t="e">
        <f>LARGE(Result,ROWS($Y$40:Y124))</f>
        <v>#NUM!</v>
      </c>
      <c r="AA124" s="93"/>
      <c r="AB124" s="122"/>
    </row>
    <row r="125" spans="25:28" x14ac:dyDescent="0.2">
      <c r="Y125" s="98" t="str">
        <f>IF(H57="","",H57)</f>
        <v/>
      </c>
      <c r="Z125" s="99" t="e">
        <f>LARGE(Result,ROWS($Y$40:Y125))</f>
        <v>#NUM!</v>
      </c>
      <c r="AA125" s="93"/>
      <c r="AB125" s="122"/>
    </row>
    <row r="126" spans="25:28" x14ac:dyDescent="0.2">
      <c r="Y126" s="98" t="str">
        <f>IF(I57="","",I57)</f>
        <v/>
      </c>
      <c r="Z126" s="99" t="e">
        <f>LARGE(Result,ROWS($Y$40:Y126))</f>
        <v>#NUM!</v>
      </c>
      <c r="AA126" s="93"/>
      <c r="AB126" s="122"/>
    </row>
    <row r="127" spans="25:28" x14ac:dyDescent="0.2">
      <c r="Y127" s="98" t="str">
        <f>IF(J57="","",J57)</f>
        <v/>
      </c>
      <c r="Z127" s="99" t="e">
        <f>LARGE(Result,ROWS($Y$40:Y127))</f>
        <v>#NUM!</v>
      </c>
      <c r="AA127" s="93"/>
      <c r="AB127" s="122"/>
    </row>
    <row r="128" spans="25:28" x14ac:dyDescent="0.2">
      <c r="Y128" s="98" t="str">
        <f>IF(K57="","",K57)</f>
        <v/>
      </c>
      <c r="Z128" s="99" t="e">
        <f>LARGE(Result,ROWS($Y$40:Y128))</f>
        <v>#NUM!</v>
      </c>
      <c r="AA128" s="93"/>
      <c r="AB128" s="122"/>
    </row>
    <row r="129" spans="25:28" x14ac:dyDescent="0.2">
      <c r="Y129" s="98" t="str">
        <f>IF(L57="","",L57)</f>
        <v/>
      </c>
      <c r="Z129" s="99" t="e">
        <f>LARGE(Result,ROWS($Y$40:Y129))</f>
        <v>#NUM!</v>
      </c>
      <c r="AA129" s="93"/>
      <c r="AB129" s="122"/>
    </row>
    <row r="130" spans="25:28" x14ac:dyDescent="0.2">
      <c r="Y130" s="98" t="str">
        <f>IF(M57="","",M57)</f>
        <v/>
      </c>
      <c r="Z130" s="99" t="e">
        <f>LARGE(Result,ROWS($Y$40:Y130))</f>
        <v>#NUM!</v>
      </c>
      <c r="AA130" s="93"/>
      <c r="AB130" s="122"/>
    </row>
    <row r="131" spans="25:28" x14ac:dyDescent="0.2">
      <c r="Y131" s="98" t="str">
        <f>IF(N57="","",N57)</f>
        <v/>
      </c>
      <c r="Z131" s="99" t="e">
        <f>LARGE(Result,ROWS($Y$40:Y131))</f>
        <v>#NUM!</v>
      </c>
      <c r="AA131" s="93"/>
      <c r="AB131" s="122"/>
    </row>
    <row r="132" spans="25:28" x14ac:dyDescent="0.2">
      <c r="Y132" s="98" t="str">
        <f>IF(O57="","",O57)</f>
        <v/>
      </c>
      <c r="Z132" s="99" t="e">
        <f>LARGE(Result,ROWS($Y$40:Y132))</f>
        <v>#NUM!</v>
      </c>
      <c r="AA132" s="93"/>
      <c r="AB132" s="122"/>
    </row>
    <row r="133" spans="25:28" x14ac:dyDescent="0.2">
      <c r="Y133" s="98" t="str">
        <f>IF(P57="","",P57)</f>
        <v/>
      </c>
      <c r="Z133" s="99" t="e">
        <f>LARGE(Result,ROWS($Y$40:Y133))</f>
        <v>#NUM!</v>
      </c>
      <c r="AA133" s="93"/>
      <c r="AB133" s="122"/>
    </row>
    <row r="134" spans="25:28" x14ac:dyDescent="0.2">
      <c r="Y134" s="98" t="str">
        <f>IF(Q57="","",Q57)</f>
        <v/>
      </c>
      <c r="Z134" s="99" t="e">
        <f>LARGE(Result,ROWS($Y$40:Y134))</f>
        <v>#NUM!</v>
      </c>
      <c r="AA134" s="93"/>
      <c r="AB134" s="122"/>
    </row>
    <row r="135" spans="25:28" x14ac:dyDescent="0.2">
      <c r="Y135" s="98" t="str">
        <f>IF(R57="","",R57)</f>
        <v/>
      </c>
      <c r="Z135" s="99" t="e">
        <f>LARGE(Result,ROWS($Y$40:Y135))</f>
        <v>#NUM!</v>
      </c>
      <c r="AA135" s="93"/>
      <c r="AB135" s="122"/>
    </row>
    <row r="136" spans="25:28" x14ac:dyDescent="0.2">
      <c r="Y136" s="98" t="str">
        <f>IF(S57="","",S57)</f>
        <v/>
      </c>
      <c r="Z136" s="99" t="e">
        <f>LARGE(Result,ROWS($Y$40:Y136))</f>
        <v>#NUM!</v>
      </c>
      <c r="AA136" s="93"/>
      <c r="AB136" s="122"/>
    </row>
    <row r="137" spans="25:28" x14ac:dyDescent="0.2">
      <c r="Y137" s="98" t="str">
        <f>IF(T57="","",T57)</f>
        <v/>
      </c>
      <c r="Z137" s="99" t="e">
        <f>LARGE(Result,ROWS($Y$40:Y137))</f>
        <v>#NUM!</v>
      </c>
      <c r="AA137" s="93"/>
      <c r="AB137" s="122"/>
    </row>
    <row r="138" spans="25:28" x14ac:dyDescent="0.2">
      <c r="Y138" s="98" t="str">
        <f>IF(U57="","",U57)</f>
        <v/>
      </c>
      <c r="Z138" s="99" t="e">
        <f>LARGE(Result,ROWS($Y$40:Y138))</f>
        <v>#NUM!</v>
      </c>
      <c r="AA138" s="93"/>
      <c r="AB138" s="122"/>
    </row>
    <row r="139" spans="25:28" x14ac:dyDescent="0.2">
      <c r="Y139" s="98" t="str">
        <f>IF(V57="","",V57)</f>
        <v/>
      </c>
      <c r="Z139" s="99" t="e">
        <f>LARGE(Result,ROWS($Y$40:Y139))</f>
        <v>#NUM!</v>
      </c>
      <c r="AA139" s="93"/>
      <c r="AB139" s="122"/>
    </row>
    <row r="140" spans="25:28" x14ac:dyDescent="0.2">
      <c r="Y140" s="98" t="str">
        <f>IF(C60="","",C60)</f>
        <v/>
      </c>
      <c r="Z140" s="99" t="e">
        <f>LARGE(Result,ROWS($Y$40:Y140))</f>
        <v>#NUM!</v>
      </c>
      <c r="AA140" s="93"/>
      <c r="AB140" s="122"/>
    </row>
    <row r="141" spans="25:28" x14ac:dyDescent="0.2">
      <c r="Y141" s="98" t="str">
        <f>IF(D60="","",D60)</f>
        <v/>
      </c>
      <c r="Z141" s="99" t="e">
        <f>LARGE(Result,ROWS($Y$40:Y141))</f>
        <v>#NUM!</v>
      </c>
      <c r="AA141" s="93"/>
      <c r="AB141" s="122"/>
    </row>
    <row r="142" spans="25:28" x14ac:dyDescent="0.2">
      <c r="Y142" s="98" t="str">
        <f>IF(E60="","",E60)</f>
        <v/>
      </c>
      <c r="Z142" s="99" t="e">
        <f>LARGE(Result,ROWS($Y$40:Y142))</f>
        <v>#NUM!</v>
      </c>
      <c r="AA142" s="93"/>
      <c r="AB142" s="122"/>
    </row>
    <row r="143" spans="25:28" x14ac:dyDescent="0.2">
      <c r="Y143" s="98" t="str">
        <f>IF(F60="","",F60)</f>
        <v/>
      </c>
      <c r="Z143" s="99" t="e">
        <f>LARGE(Result,ROWS($Y$40:Y143))</f>
        <v>#NUM!</v>
      </c>
      <c r="AA143" s="93"/>
      <c r="AB143" s="122"/>
    </row>
    <row r="144" spans="25:28" x14ac:dyDescent="0.2">
      <c r="Y144" s="98" t="str">
        <f>IF(G60="","",G60)</f>
        <v/>
      </c>
      <c r="Z144" s="99" t="e">
        <f>LARGE(Result,ROWS($Y$40:Y144))</f>
        <v>#NUM!</v>
      </c>
      <c r="AA144" s="93"/>
      <c r="AB144" s="122"/>
    </row>
    <row r="145" spans="25:28" x14ac:dyDescent="0.2">
      <c r="Y145" s="98" t="str">
        <f>IF(H60="","",H60)</f>
        <v/>
      </c>
      <c r="Z145" s="99" t="e">
        <f>LARGE(Result,ROWS($Y$40:Y145))</f>
        <v>#NUM!</v>
      </c>
      <c r="AA145" s="93"/>
      <c r="AB145" s="122"/>
    </row>
    <row r="146" spans="25:28" x14ac:dyDescent="0.2">
      <c r="Y146" s="98" t="str">
        <f>IF(I60="","",I60)</f>
        <v/>
      </c>
      <c r="Z146" s="99" t="e">
        <f>LARGE(Result,ROWS($Y$40:Y146))</f>
        <v>#NUM!</v>
      </c>
      <c r="AA146" s="93"/>
      <c r="AB146" s="122"/>
    </row>
    <row r="147" spans="25:28" x14ac:dyDescent="0.2">
      <c r="Y147" s="98" t="str">
        <f>IF(J60="","",J60)</f>
        <v/>
      </c>
      <c r="Z147" s="99" t="e">
        <f>LARGE(Result,ROWS($Y$40:Y147))</f>
        <v>#NUM!</v>
      </c>
      <c r="AA147" s="93"/>
      <c r="AB147" s="122"/>
    </row>
    <row r="148" spans="25:28" x14ac:dyDescent="0.2">
      <c r="Y148" s="98" t="str">
        <f>IF(K60="","",K60)</f>
        <v/>
      </c>
      <c r="Z148" s="99" t="e">
        <f>LARGE(Result,ROWS($Y$40:Y148))</f>
        <v>#NUM!</v>
      </c>
      <c r="AA148" s="93"/>
      <c r="AB148" s="122"/>
    </row>
    <row r="149" spans="25:28" x14ac:dyDescent="0.2">
      <c r="Y149" s="98" t="str">
        <f>IF(L60="","",L60)</f>
        <v/>
      </c>
      <c r="Z149" s="99" t="e">
        <f>LARGE(Result,ROWS($Y$40:Y149))</f>
        <v>#NUM!</v>
      </c>
      <c r="AA149" s="93"/>
      <c r="AB149" s="122"/>
    </row>
    <row r="150" spans="25:28" x14ac:dyDescent="0.2">
      <c r="Y150" s="98" t="str">
        <f>IF(M60="","",M60)</f>
        <v/>
      </c>
      <c r="Z150" s="99" t="e">
        <f>LARGE(Result,ROWS($Y$40:Y150))</f>
        <v>#NUM!</v>
      </c>
      <c r="AA150" s="93"/>
      <c r="AB150" s="122"/>
    </row>
    <row r="151" spans="25:28" x14ac:dyDescent="0.2">
      <c r="Y151" s="98" t="str">
        <f>IF(N60="","",N60)</f>
        <v/>
      </c>
      <c r="Z151" s="99" t="e">
        <f>LARGE(Result,ROWS($Y$40:Y151))</f>
        <v>#NUM!</v>
      </c>
      <c r="AA151" s="93"/>
      <c r="AB151" s="122"/>
    </row>
    <row r="152" spans="25:28" x14ac:dyDescent="0.2">
      <c r="Y152" s="98" t="str">
        <f>IF(O60="","",O60)</f>
        <v/>
      </c>
      <c r="Z152" s="99" t="e">
        <f>LARGE(Result,ROWS($Y$40:Y152))</f>
        <v>#NUM!</v>
      </c>
      <c r="AA152" s="93"/>
      <c r="AB152" s="122"/>
    </row>
    <row r="153" spans="25:28" x14ac:dyDescent="0.2">
      <c r="Y153" s="98" t="str">
        <f>IF(P60="","",P60)</f>
        <v/>
      </c>
      <c r="Z153" s="99" t="e">
        <f>LARGE(Result,ROWS($Y$40:Y153))</f>
        <v>#NUM!</v>
      </c>
      <c r="AA153" s="93"/>
      <c r="AB153" s="122"/>
    </row>
    <row r="154" spans="25:28" x14ac:dyDescent="0.2">
      <c r="Y154" s="98" t="str">
        <f>IF(Q60="","",Q60)</f>
        <v/>
      </c>
      <c r="Z154" s="99" t="e">
        <f>LARGE(Result,ROWS($Y$40:Y154))</f>
        <v>#NUM!</v>
      </c>
      <c r="AA154" s="93"/>
      <c r="AB154" s="122"/>
    </row>
    <row r="155" spans="25:28" x14ac:dyDescent="0.2">
      <c r="Y155" s="98" t="str">
        <f>IF(R60="","",R60)</f>
        <v/>
      </c>
      <c r="Z155" s="99" t="e">
        <f>LARGE(Result,ROWS($Y$40:Y155))</f>
        <v>#NUM!</v>
      </c>
      <c r="AA155" s="93"/>
      <c r="AB155" s="122"/>
    </row>
    <row r="156" spans="25:28" x14ac:dyDescent="0.2">
      <c r="Y156" s="98" t="str">
        <f>IF(S60="","",S60)</f>
        <v/>
      </c>
      <c r="Z156" s="99" t="e">
        <f>LARGE(Result,ROWS($Y$40:Y156))</f>
        <v>#NUM!</v>
      </c>
      <c r="AA156" s="93"/>
      <c r="AB156" s="122"/>
    </row>
    <row r="157" spans="25:28" x14ac:dyDescent="0.2">
      <c r="Y157" s="98" t="str">
        <f>IF(T60="","",T60)</f>
        <v/>
      </c>
      <c r="Z157" s="99" t="e">
        <f>LARGE(Result,ROWS($Y$40:Y157))</f>
        <v>#NUM!</v>
      </c>
      <c r="AA157" s="93"/>
      <c r="AB157" s="122"/>
    </row>
    <row r="158" spans="25:28" x14ac:dyDescent="0.2">
      <c r="Y158" s="98" t="str">
        <f>IF(U60="","",U60)</f>
        <v/>
      </c>
      <c r="Z158" s="99" t="e">
        <f>LARGE(Result,ROWS($Y$40:Y158))</f>
        <v>#NUM!</v>
      </c>
      <c r="AA158" s="93"/>
      <c r="AB158" s="122"/>
    </row>
    <row r="159" spans="25:28" x14ac:dyDescent="0.2">
      <c r="Y159" s="98" t="str">
        <f>IF(V60="","",V60)</f>
        <v/>
      </c>
      <c r="Z159" s="99" t="e">
        <f>LARGE(Result,ROWS($Y$40:Y159))</f>
        <v>#NUM!</v>
      </c>
      <c r="AA159" s="93"/>
      <c r="AB159" s="122"/>
    </row>
    <row r="160" spans="25:28" x14ac:dyDescent="0.2">
      <c r="Y160" s="98" t="str">
        <f>IF(C63="","",C63)</f>
        <v/>
      </c>
      <c r="Z160" s="99" t="e">
        <f>LARGE(Result,ROWS($Y$40:Y160))</f>
        <v>#NUM!</v>
      </c>
      <c r="AA160" s="93"/>
      <c r="AB160" s="122"/>
    </row>
    <row r="161" spans="25:28" x14ac:dyDescent="0.2">
      <c r="Y161" s="98" t="str">
        <f>IF(D63="","",D63)</f>
        <v/>
      </c>
      <c r="Z161" s="99" t="e">
        <f>LARGE(Result,ROWS($Y$40:Y161))</f>
        <v>#NUM!</v>
      </c>
      <c r="AA161" s="93"/>
      <c r="AB161" s="122"/>
    </row>
    <row r="162" spans="25:28" x14ac:dyDescent="0.2">
      <c r="Y162" s="98" t="str">
        <f>IF(E63="","",E63)</f>
        <v/>
      </c>
      <c r="Z162" s="99" t="e">
        <f>LARGE(Result,ROWS($Y$40:Y162))</f>
        <v>#NUM!</v>
      </c>
      <c r="AA162" s="93"/>
      <c r="AB162" s="122"/>
    </row>
    <row r="163" spans="25:28" x14ac:dyDescent="0.2">
      <c r="Y163" s="98" t="str">
        <f>IF(F63="","",F63)</f>
        <v/>
      </c>
      <c r="Z163" s="99" t="e">
        <f>LARGE(Result,ROWS($Y$40:Y163))</f>
        <v>#NUM!</v>
      </c>
      <c r="AA163" s="93"/>
      <c r="AB163" s="122"/>
    </row>
    <row r="164" spans="25:28" x14ac:dyDescent="0.2">
      <c r="Y164" s="98" t="str">
        <f>IF(G63="","",G63)</f>
        <v/>
      </c>
      <c r="Z164" s="99" t="e">
        <f>LARGE(Result,ROWS($Y$40:Y164))</f>
        <v>#NUM!</v>
      </c>
      <c r="AA164" s="93"/>
      <c r="AB164" s="122"/>
    </row>
    <row r="165" spans="25:28" x14ac:dyDescent="0.2">
      <c r="Y165" s="98" t="str">
        <f>IF(H63="","",H63)</f>
        <v/>
      </c>
      <c r="Z165" s="99" t="e">
        <f>LARGE(Result,ROWS($Y$40:Y165))</f>
        <v>#NUM!</v>
      </c>
      <c r="AA165" s="93"/>
      <c r="AB165" s="122"/>
    </row>
    <row r="166" spans="25:28" x14ac:dyDescent="0.2">
      <c r="Y166" s="98" t="str">
        <f>IF(I63="","",I63)</f>
        <v/>
      </c>
      <c r="Z166" s="99" t="e">
        <f>LARGE(Result,ROWS($Y$40:Y166))</f>
        <v>#NUM!</v>
      </c>
      <c r="AA166" s="93"/>
      <c r="AB166" s="122"/>
    </row>
    <row r="167" spans="25:28" x14ac:dyDescent="0.2">
      <c r="Y167" s="98" t="str">
        <f>IF(J63="","",J63)</f>
        <v/>
      </c>
      <c r="Z167" s="99" t="e">
        <f>LARGE(Result,ROWS($Y$40:Y167))</f>
        <v>#NUM!</v>
      </c>
      <c r="AA167" s="93"/>
      <c r="AB167" s="122"/>
    </row>
    <row r="168" spans="25:28" x14ac:dyDescent="0.2">
      <c r="Y168" s="98" t="str">
        <f>IF(K63="","",K63)</f>
        <v/>
      </c>
      <c r="Z168" s="99" t="e">
        <f>LARGE(Result,ROWS($Y$40:Y168))</f>
        <v>#NUM!</v>
      </c>
      <c r="AA168" s="93"/>
      <c r="AB168" s="122"/>
    </row>
    <row r="169" spans="25:28" x14ac:dyDescent="0.2">
      <c r="Y169" s="98" t="str">
        <f>IF(L63="","",L63)</f>
        <v/>
      </c>
      <c r="Z169" s="99" t="e">
        <f>LARGE(Result,ROWS($Y$40:Y169))</f>
        <v>#NUM!</v>
      </c>
      <c r="AA169" s="93"/>
      <c r="AB169" s="122"/>
    </row>
    <row r="170" spans="25:28" x14ac:dyDescent="0.2">
      <c r="Y170" s="98" t="str">
        <f>IF(M63="","",M63)</f>
        <v/>
      </c>
      <c r="Z170" s="99" t="e">
        <f>LARGE(Result,ROWS($Y$40:Y170))</f>
        <v>#NUM!</v>
      </c>
      <c r="AA170" s="93"/>
      <c r="AB170" s="122"/>
    </row>
    <row r="171" spans="25:28" x14ac:dyDescent="0.2">
      <c r="Y171" s="98" t="str">
        <f>IF(N63="","",N63)</f>
        <v/>
      </c>
      <c r="Z171" s="99" t="e">
        <f>LARGE(Result,ROWS($Y$40:Y171))</f>
        <v>#NUM!</v>
      </c>
      <c r="AA171" s="93"/>
      <c r="AB171" s="122"/>
    </row>
    <row r="172" spans="25:28" x14ac:dyDescent="0.2">
      <c r="Y172" s="98" t="str">
        <f>IF(O63="","",O63)</f>
        <v/>
      </c>
      <c r="Z172" s="99" t="e">
        <f>LARGE(Result,ROWS($Y$40:Y172))</f>
        <v>#NUM!</v>
      </c>
      <c r="AA172" s="93"/>
      <c r="AB172" s="122"/>
    </row>
    <row r="173" spans="25:28" x14ac:dyDescent="0.2">
      <c r="Y173" s="98" t="str">
        <f>IF(P63="","",P63)</f>
        <v/>
      </c>
      <c r="Z173" s="99" t="e">
        <f>LARGE(Result,ROWS($Y$40:Y173))</f>
        <v>#NUM!</v>
      </c>
      <c r="AA173" s="93"/>
      <c r="AB173" s="122"/>
    </row>
    <row r="174" spans="25:28" x14ac:dyDescent="0.2">
      <c r="Y174" s="98" t="str">
        <f>IF(Q63="","",Q63)</f>
        <v/>
      </c>
      <c r="Z174" s="99" t="e">
        <f>LARGE(Result,ROWS($Y$40:Y174))</f>
        <v>#NUM!</v>
      </c>
      <c r="AA174" s="93"/>
      <c r="AB174" s="122"/>
    </row>
    <row r="175" spans="25:28" x14ac:dyDescent="0.2">
      <c r="Y175" s="98" t="str">
        <f>IF(R63="","",R63)</f>
        <v/>
      </c>
      <c r="Z175" s="99" t="e">
        <f>LARGE(Result,ROWS($Y$40:Y175))</f>
        <v>#NUM!</v>
      </c>
      <c r="AA175" s="93"/>
      <c r="AB175" s="122"/>
    </row>
    <row r="176" spans="25:28" x14ac:dyDescent="0.2">
      <c r="Y176" s="98" t="str">
        <f>IF(S63="","",S63)</f>
        <v/>
      </c>
      <c r="Z176" s="99" t="e">
        <f>LARGE(Result,ROWS($Y$40:Y176))</f>
        <v>#NUM!</v>
      </c>
      <c r="AA176" s="93"/>
      <c r="AB176" s="122"/>
    </row>
    <row r="177" spans="25:28" x14ac:dyDescent="0.2">
      <c r="Y177" s="98" t="str">
        <f>IF(T63="","",T63)</f>
        <v/>
      </c>
      <c r="Z177" s="99" t="e">
        <f>LARGE(Result,ROWS($Y$40:Y177))</f>
        <v>#NUM!</v>
      </c>
      <c r="AA177" s="93"/>
      <c r="AB177" s="122"/>
    </row>
    <row r="178" spans="25:28" x14ac:dyDescent="0.2">
      <c r="Y178" s="98" t="str">
        <f>IF(U63="","",U63)</f>
        <v/>
      </c>
      <c r="Z178" s="99" t="e">
        <f>LARGE(Result,ROWS($Y$40:Y178))</f>
        <v>#NUM!</v>
      </c>
      <c r="AA178" s="93"/>
      <c r="AB178" s="122"/>
    </row>
    <row r="179" spans="25:28" x14ac:dyDescent="0.2">
      <c r="Y179" s="98" t="str">
        <f>IF(V63="","",V63)</f>
        <v/>
      </c>
      <c r="Z179" s="99" t="e">
        <f>LARGE(Result,ROWS($Y$40:Y179))</f>
        <v>#NUM!</v>
      </c>
      <c r="AA179" s="93"/>
      <c r="AB179" s="122"/>
    </row>
    <row r="180" spans="25:28" x14ac:dyDescent="0.2">
      <c r="Y180" s="98" t="str">
        <f>IF(C66="","",C66)</f>
        <v/>
      </c>
      <c r="Z180" s="99" t="e">
        <f>LARGE(Result,ROWS($Y$40:Y180))</f>
        <v>#NUM!</v>
      </c>
      <c r="AA180" s="93"/>
      <c r="AB180" s="122"/>
    </row>
    <row r="181" spans="25:28" x14ac:dyDescent="0.2">
      <c r="Y181" s="98" t="str">
        <f>IF(D66="","",D66)</f>
        <v/>
      </c>
      <c r="Z181" s="99" t="e">
        <f>LARGE(Result,ROWS($Y$40:Y181))</f>
        <v>#NUM!</v>
      </c>
      <c r="AA181" s="93"/>
      <c r="AB181" s="122"/>
    </row>
    <row r="182" spans="25:28" x14ac:dyDescent="0.2">
      <c r="Y182" s="98" t="str">
        <f>IF(E66="","",E66)</f>
        <v/>
      </c>
      <c r="Z182" s="99" t="e">
        <f>LARGE(Result,ROWS($Y$40:Y182))</f>
        <v>#NUM!</v>
      </c>
      <c r="AA182" s="93"/>
      <c r="AB182" s="122"/>
    </row>
    <row r="183" spans="25:28" x14ac:dyDescent="0.2">
      <c r="Y183" s="98" t="str">
        <f>IF(F66="","",F66)</f>
        <v/>
      </c>
      <c r="Z183" s="99" t="e">
        <f>LARGE(Result,ROWS($Y$40:Y183))</f>
        <v>#NUM!</v>
      </c>
      <c r="AA183" s="93"/>
      <c r="AB183" s="122"/>
    </row>
    <row r="184" spans="25:28" x14ac:dyDescent="0.2">
      <c r="Y184" s="98" t="str">
        <f>IF(G66="","",G66)</f>
        <v/>
      </c>
      <c r="Z184" s="99" t="e">
        <f>LARGE(Result,ROWS($Y$40:Y184))</f>
        <v>#NUM!</v>
      </c>
      <c r="AA184" s="93"/>
      <c r="AB184" s="122"/>
    </row>
    <row r="185" spans="25:28" x14ac:dyDescent="0.2">
      <c r="Y185" s="98" t="str">
        <f>IF(H66="","",H66)</f>
        <v/>
      </c>
      <c r="Z185" s="99" t="e">
        <f>LARGE(Result,ROWS($Y$40:Y185))</f>
        <v>#NUM!</v>
      </c>
      <c r="AA185" s="93"/>
      <c r="AB185" s="122"/>
    </row>
    <row r="186" spans="25:28" x14ac:dyDescent="0.2">
      <c r="Y186" s="98" t="str">
        <f>IF(I66="","",I66)</f>
        <v/>
      </c>
      <c r="Z186" s="99" t="e">
        <f>LARGE(Result,ROWS($Y$40:Y186))</f>
        <v>#NUM!</v>
      </c>
      <c r="AA186" s="93"/>
      <c r="AB186" s="122"/>
    </row>
    <row r="187" spans="25:28" x14ac:dyDescent="0.2">
      <c r="Y187" s="98" t="str">
        <f>IF(J66="","",J66)</f>
        <v/>
      </c>
      <c r="Z187" s="99" t="e">
        <f>LARGE(Result,ROWS($Y$40:Y187))</f>
        <v>#NUM!</v>
      </c>
      <c r="AA187" s="93"/>
      <c r="AB187" s="122"/>
    </row>
    <row r="188" spans="25:28" x14ac:dyDescent="0.2">
      <c r="Y188" s="98" t="str">
        <f>IF(K66="","",K66)</f>
        <v/>
      </c>
      <c r="Z188" s="99" t="e">
        <f>LARGE(Result,ROWS($Y$40:Y188))</f>
        <v>#NUM!</v>
      </c>
      <c r="AA188" s="93"/>
      <c r="AB188" s="122"/>
    </row>
    <row r="189" spans="25:28" x14ac:dyDescent="0.2">
      <c r="Y189" s="98" t="str">
        <f>IF(L66="","",L66)</f>
        <v/>
      </c>
      <c r="Z189" s="99" t="e">
        <f>LARGE(Result,ROWS($Y$40:Y189))</f>
        <v>#NUM!</v>
      </c>
      <c r="AA189" s="93"/>
      <c r="AB189" s="122"/>
    </row>
    <row r="190" spans="25:28" x14ac:dyDescent="0.2">
      <c r="Y190" s="98" t="str">
        <f>IF(M66="","",M66)</f>
        <v/>
      </c>
      <c r="Z190" s="99" t="e">
        <f>LARGE(Result,ROWS($Y$40:Y190))</f>
        <v>#NUM!</v>
      </c>
      <c r="AA190" s="93"/>
      <c r="AB190" s="122"/>
    </row>
    <row r="191" spans="25:28" x14ac:dyDescent="0.2">
      <c r="Y191" s="98" t="str">
        <f>IF(N66="","",N66)</f>
        <v/>
      </c>
      <c r="Z191" s="99" t="e">
        <f>LARGE(Result,ROWS($Y$40:Y191))</f>
        <v>#NUM!</v>
      </c>
      <c r="AA191" s="93"/>
      <c r="AB191" s="122"/>
    </row>
    <row r="192" spans="25:28" x14ac:dyDescent="0.2">
      <c r="Y192" s="98" t="str">
        <f>IF(O66="","",O66)</f>
        <v/>
      </c>
      <c r="Z192" s="99" t="e">
        <f>LARGE(Result,ROWS($Y$40:Y192))</f>
        <v>#NUM!</v>
      </c>
      <c r="AA192" s="93"/>
      <c r="AB192" s="122"/>
    </row>
    <row r="193" spans="25:28" x14ac:dyDescent="0.2">
      <c r="Y193" s="98" t="str">
        <f>IF(P66="","",P66)</f>
        <v/>
      </c>
      <c r="Z193" s="99" t="e">
        <f>LARGE(Result,ROWS($Y$40:Y193))</f>
        <v>#NUM!</v>
      </c>
      <c r="AA193" s="93"/>
      <c r="AB193" s="122"/>
    </row>
    <row r="194" spans="25:28" x14ac:dyDescent="0.2">
      <c r="Y194" s="98" t="str">
        <f>IF(Q66="","",Q66)</f>
        <v/>
      </c>
      <c r="Z194" s="99" t="e">
        <f>LARGE(Result,ROWS($Y$40:Y194))</f>
        <v>#NUM!</v>
      </c>
      <c r="AA194" s="93"/>
      <c r="AB194" s="122"/>
    </row>
    <row r="195" spans="25:28" x14ac:dyDescent="0.2">
      <c r="Y195" s="98" t="str">
        <f>IF(R66="","",R66)</f>
        <v/>
      </c>
      <c r="Z195" s="99" t="e">
        <f>LARGE(Result,ROWS($Y$40:Y195))</f>
        <v>#NUM!</v>
      </c>
      <c r="AA195" s="93"/>
      <c r="AB195" s="122"/>
    </row>
    <row r="196" spans="25:28" x14ac:dyDescent="0.2">
      <c r="Y196" s="98" t="str">
        <f>IF(S66="","",S66)</f>
        <v/>
      </c>
      <c r="Z196" s="99" t="e">
        <f>LARGE(Result,ROWS($Y$40:Y196))</f>
        <v>#NUM!</v>
      </c>
      <c r="AA196" s="93"/>
      <c r="AB196" s="122"/>
    </row>
    <row r="197" spans="25:28" x14ac:dyDescent="0.2">
      <c r="Y197" s="98" t="str">
        <f>IF(T66="","",T66)</f>
        <v/>
      </c>
      <c r="Z197" s="99" t="e">
        <f>LARGE(Result,ROWS($Y$40:Y197))</f>
        <v>#NUM!</v>
      </c>
      <c r="AA197" s="93"/>
      <c r="AB197" s="122"/>
    </row>
    <row r="198" spans="25:28" x14ac:dyDescent="0.2">
      <c r="Y198" s="98" t="str">
        <f>IF(U66="","",U66)</f>
        <v/>
      </c>
      <c r="Z198" s="99" t="e">
        <f>LARGE(Result,ROWS($Y$40:Y198))</f>
        <v>#NUM!</v>
      </c>
      <c r="AA198" s="93"/>
      <c r="AB198" s="122"/>
    </row>
    <row r="199" spans="25:28" x14ac:dyDescent="0.2">
      <c r="Y199" s="98" t="str">
        <f>IF(V66="","",V66)</f>
        <v/>
      </c>
      <c r="Z199" s="99" t="e">
        <f>LARGE(Result,ROWS($Y$40:Y199))</f>
        <v>#NUM!</v>
      </c>
      <c r="AA199" s="93"/>
      <c r="AB199" s="122"/>
    </row>
    <row r="200" spans="25:28" x14ac:dyDescent="0.2">
      <c r="Y200" s="98" t="str">
        <f>IF(C69="","",C69)</f>
        <v/>
      </c>
      <c r="Z200" s="99" t="e">
        <f>LARGE(Result,ROWS($Y$40:Y200))</f>
        <v>#NUM!</v>
      </c>
      <c r="AA200" s="93"/>
      <c r="AB200" s="122"/>
    </row>
    <row r="201" spans="25:28" x14ac:dyDescent="0.2">
      <c r="Y201" s="98" t="str">
        <f>IF(D69="","",D69)</f>
        <v/>
      </c>
      <c r="Z201" s="99" t="e">
        <f>LARGE(Result,ROWS($Y$40:Y201))</f>
        <v>#NUM!</v>
      </c>
      <c r="AA201" s="93"/>
      <c r="AB201" s="122"/>
    </row>
    <row r="202" spans="25:28" x14ac:dyDescent="0.2">
      <c r="Y202" s="98" t="str">
        <f>IF(E69="","",E69)</f>
        <v/>
      </c>
      <c r="Z202" s="99" t="e">
        <f>LARGE(Result,ROWS($Y$40:Y202))</f>
        <v>#NUM!</v>
      </c>
      <c r="AA202" s="93"/>
      <c r="AB202" s="122"/>
    </row>
    <row r="203" spans="25:28" x14ac:dyDescent="0.2">
      <c r="Y203" s="98" t="str">
        <f>IF(F69="","",F69)</f>
        <v/>
      </c>
      <c r="Z203" s="99" t="e">
        <f>LARGE(Result,ROWS($Y$40:Y203))</f>
        <v>#NUM!</v>
      </c>
      <c r="AA203" s="93"/>
      <c r="AB203" s="122"/>
    </row>
    <row r="204" spans="25:28" x14ac:dyDescent="0.2">
      <c r="Y204" s="98" t="str">
        <f>IF(G69="","",G69)</f>
        <v/>
      </c>
      <c r="Z204" s="99" t="e">
        <f>LARGE(Result,ROWS($Y$40:Y204))</f>
        <v>#NUM!</v>
      </c>
      <c r="AA204" s="93"/>
      <c r="AB204" s="122"/>
    </row>
    <row r="205" spans="25:28" x14ac:dyDescent="0.2">
      <c r="Y205" s="98" t="str">
        <f>IF(H69="","",H69)</f>
        <v/>
      </c>
      <c r="Z205" s="99" t="e">
        <f>LARGE(Result,ROWS($Y$40:Y205))</f>
        <v>#NUM!</v>
      </c>
      <c r="AA205" s="93"/>
      <c r="AB205" s="122"/>
    </row>
    <row r="206" spans="25:28" x14ac:dyDescent="0.2">
      <c r="Y206" s="98" t="str">
        <f>IF(I69="","",I69)</f>
        <v/>
      </c>
      <c r="Z206" s="99" t="e">
        <f>LARGE(Result,ROWS($Y$40:Y206))</f>
        <v>#NUM!</v>
      </c>
      <c r="AA206" s="93"/>
      <c r="AB206" s="122"/>
    </row>
    <row r="207" spans="25:28" x14ac:dyDescent="0.2">
      <c r="Y207" s="98" t="str">
        <f>IF(J69="","",J69)</f>
        <v/>
      </c>
      <c r="Z207" s="99" t="e">
        <f>LARGE(Result,ROWS($Y$40:Y207))</f>
        <v>#NUM!</v>
      </c>
      <c r="AA207" s="93"/>
      <c r="AB207" s="122"/>
    </row>
    <row r="208" spans="25:28" x14ac:dyDescent="0.2">
      <c r="Y208" s="98" t="str">
        <f>IF(K69="","",K69)</f>
        <v/>
      </c>
      <c r="Z208" s="99" t="e">
        <f>LARGE(Result,ROWS($Y$40:Y208))</f>
        <v>#NUM!</v>
      </c>
      <c r="AA208" s="93"/>
      <c r="AB208" s="122"/>
    </row>
    <row r="209" spans="25:28" x14ac:dyDescent="0.2">
      <c r="Y209" s="98" t="str">
        <f>IF(L69="","",L69)</f>
        <v/>
      </c>
      <c r="Z209" s="99" t="e">
        <f>LARGE(Result,ROWS($Y$40:Y209))</f>
        <v>#NUM!</v>
      </c>
      <c r="AA209" s="93"/>
      <c r="AB209" s="122"/>
    </row>
    <row r="210" spans="25:28" x14ac:dyDescent="0.2">
      <c r="Y210" s="98" t="str">
        <f>IF(M69="","",M69)</f>
        <v/>
      </c>
      <c r="Z210" s="99" t="e">
        <f>LARGE(Result,ROWS($Y$40:Y210))</f>
        <v>#NUM!</v>
      </c>
      <c r="AA210" s="93"/>
      <c r="AB210" s="122"/>
    </row>
    <row r="211" spans="25:28" x14ac:dyDescent="0.2">
      <c r="Y211" s="98" t="str">
        <f>IF(N69="","",N69)</f>
        <v/>
      </c>
      <c r="Z211" s="99" t="e">
        <f>LARGE(Result,ROWS($Y$40:Y211))</f>
        <v>#NUM!</v>
      </c>
      <c r="AA211" s="93"/>
      <c r="AB211" s="122"/>
    </row>
    <row r="212" spans="25:28" x14ac:dyDescent="0.2">
      <c r="Y212" s="98" t="str">
        <f>IF(O69="","",O69)</f>
        <v/>
      </c>
      <c r="Z212" s="99" t="e">
        <f>LARGE(Result,ROWS($Y$40:Y212))</f>
        <v>#NUM!</v>
      </c>
      <c r="AA212" s="93"/>
      <c r="AB212" s="122"/>
    </row>
    <row r="213" spans="25:28" x14ac:dyDescent="0.2">
      <c r="Y213" s="98" t="str">
        <f>IF(P69="","",P69)</f>
        <v/>
      </c>
      <c r="Z213" s="99" t="e">
        <f>LARGE(Result,ROWS($Y$40:Y213))</f>
        <v>#NUM!</v>
      </c>
      <c r="AA213" s="93"/>
      <c r="AB213" s="122"/>
    </row>
    <row r="214" spans="25:28" x14ac:dyDescent="0.2">
      <c r="Y214" s="98" t="str">
        <f>IF(Q69="","",Q69)</f>
        <v/>
      </c>
      <c r="Z214" s="99" t="e">
        <f>LARGE(Result,ROWS($Y$40:Y214))</f>
        <v>#NUM!</v>
      </c>
      <c r="AA214" s="93"/>
      <c r="AB214" s="122"/>
    </row>
    <row r="215" spans="25:28" x14ac:dyDescent="0.2">
      <c r="Y215" s="98" t="str">
        <f>IF(R69="","",R69)</f>
        <v/>
      </c>
      <c r="Z215" s="99" t="e">
        <f>LARGE(Result,ROWS($Y$40:Y215))</f>
        <v>#NUM!</v>
      </c>
      <c r="AA215" s="93"/>
      <c r="AB215" s="122"/>
    </row>
    <row r="216" spans="25:28" x14ac:dyDescent="0.2">
      <c r="Y216" s="98" t="str">
        <f>IF(S69="","",S69)</f>
        <v/>
      </c>
      <c r="Z216" s="99" t="e">
        <f>LARGE(Result,ROWS($Y$40:Y216))</f>
        <v>#NUM!</v>
      </c>
      <c r="AA216" s="93"/>
      <c r="AB216" s="122"/>
    </row>
    <row r="217" spans="25:28" x14ac:dyDescent="0.2">
      <c r="Y217" s="98" t="str">
        <f>IF(T69="","",T69)</f>
        <v/>
      </c>
      <c r="Z217" s="99" t="e">
        <f>LARGE(Result,ROWS($Y$40:Y217))</f>
        <v>#NUM!</v>
      </c>
      <c r="AA217" s="93"/>
      <c r="AB217" s="122"/>
    </row>
    <row r="218" spans="25:28" x14ac:dyDescent="0.2">
      <c r="Y218" s="98" t="str">
        <f>IF(U69="","",U69)</f>
        <v/>
      </c>
      <c r="Z218" s="99" t="e">
        <f>LARGE(Result,ROWS($Y$40:Y218))</f>
        <v>#NUM!</v>
      </c>
      <c r="AA218" s="93"/>
      <c r="AB218" s="122"/>
    </row>
    <row r="219" spans="25:28" x14ac:dyDescent="0.2">
      <c r="Y219" s="98" t="str">
        <f>IF(V69="","",V69)</f>
        <v/>
      </c>
      <c r="Z219" s="99" t="e">
        <f>LARGE(Result,ROWS($Y$40:Y219))</f>
        <v>#NUM!</v>
      </c>
      <c r="AA219" s="93"/>
      <c r="AB219" s="122"/>
    </row>
    <row r="220" spans="25:28" x14ac:dyDescent="0.2">
      <c r="Y220" s="98" t="str">
        <f>IF(C72="","",C72)</f>
        <v/>
      </c>
      <c r="Z220" s="99" t="e">
        <f>LARGE(Result,ROWS($Y$40:Y220))</f>
        <v>#NUM!</v>
      </c>
      <c r="AA220" s="93"/>
      <c r="AB220" s="122"/>
    </row>
    <row r="221" spans="25:28" x14ac:dyDescent="0.2">
      <c r="Y221" s="98" t="str">
        <f>IF(D72="","",D72)</f>
        <v/>
      </c>
      <c r="Z221" s="99" t="e">
        <f>LARGE(Result,ROWS($Y$40:Y221))</f>
        <v>#NUM!</v>
      </c>
      <c r="AA221" s="93"/>
      <c r="AB221" s="122"/>
    </row>
    <row r="222" spans="25:28" x14ac:dyDescent="0.2">
      <c r="Y222" s="98" t="str">
        <f>IF(E72="","",E72)</f>
        <v/>
      </c>
      <c r="Z222" s="99" t="e">
        <f>LARGE(Result,ROWS($Y$40:Y222))</f>
        <v>#NUM!</v>
      </c>
      <c r="AA222" s="93"/>
      <c r="AB222" s="122"/>
    </row>
    <row r="223" spans="25:28" x14ac:dyDescent="0.2">
      <c r="Y223" s="98" t="str">
        <f>IF(F72="","",F72)</f>
        <v/>
      </c>
      <c r="Z223" s="99" t="e">
        <f>LARGE(Result,ROWS($Y$40:Y223))</f>
        <v>#NUM!</v>
      </c>
      <c r="AA223" s="93"/>
      <c r="AB223" s="122"/>
    </row>
    <row r="224" spans="25:28" x14ac:dyDescent="0.2">
      <c r="Y224" s="98" t="str">
        <f>IF(G72="","",G72)</f>
        <v/>
      </c>
      <c r="Z224" s="99" t="e">
        <f>LARGE(Result,ROWS($Y$40:Y224))</f>
        <v>#NUM!</v>
      </c>
      <c r="AA224" s="93"/>
      <c r="AB224" s="122"/>
    </row>
    <row r="225" spans="25:28" x14ac:dyDescent="0.2">
      <c r="Y225" s="98" t="str">
        <f>IF(H72="","",H72)</f>
        <v/>
      </c>
      <c r="Z225" s="99" t="e">
        <f>LARGE(Result,ROWS($Y$40:Y225))</f>
        <v>#NUM!</v>
      </c>
      <c r="AA225" s="93"/>
      <c r="AB225" s="122"/>
    </row>
    <row r="226" spans="25:28" x14ac:dyDescent="0.2">
      <c r="Y226" s="98" t="str">
        <f>IF(I72="","",I72)</f>
        <v/>
      </c>
      <c r="Z226" s="99" t="e">
        <f>LARGE(Result,ROWS($Y$40:Y226))</f>
        <v>#NUM!</v>
      </c>
      <c r="AA226" s="93"/>
      <c r="AB226" s="122"/>
    </row>
    <row r="227" spans="25:28" x14ac:dyDescent="0.2">
      <c r="Y227" s="98" t="str">
        <f>IF(J72="","",J72)</f>
        <v/>
      </c>
      <c r="Z227" s="99" t="e">
        <f>LARGE(Result,ROWS($Y$40:Y227))</f>
        <v>#NUM!</v>
      </c>
      <c r="AA227" s="93"/>
      <c r="AB227" s="122"/>
    </row>
    <row r="228" spans="25:28" x14ac:dyDescent="0.2">
      <c r="Y228" s="98" t="str">
        <f>IF(K72="","",K72)</f>
        <v/>
      </c>
      <c r="Z228" s="99" t="e">
        <f>LARGE(Result,ROWS($Y$40:Y228))</f>
        <v>#NUM!</v>
      </c>
      <c r="AA228" s="93"/>
      <c r="AB228" s="122"/>
    </row>
    <row r="229" spans="25:28" x14ac:dyDescent="0.2">
      <c r="Y229" s="98" t="str">
        <f>IF(L72="","",L72)</f>
        <v/>
      </c>
      <c r="Z229" s="99" t="e">
        <f>LARGE(Result,ROWS($Y$40:Y229))</f>
        <v>#NUM!</v>
      </c>
      <c r="AA229" s="93"/>
      <c r="AB229" s="122"/>
    </row>
    <row r="230" spans="25:28" x14ac:dyDescent="0.2">
      <c r="Y230" s="98" t="str">
        <f>IF(M72="","",M72)</f>
        <v/>
      </c>
      <c r="Z230" s="99" t="e">
        <f>LARGE(Result,ROWS($Y$40:Y230))</f>
        <v>#NUM!</v>
      </c>
      <c r="AA230" s="93"/>
      <c r="AB230" s="122"/>
    </row>
    <row r="231" spans="25:28" x14ac:dyDescent="0.2">
      <c r="Y231" s="98" t="str">
        <f>IF(N72="","",N72)</f>
        <v/>
      </c>
      <c r="Z231" s="99" t="e">
        <f>LARGE(Result,ROWS($Y$40:Y231))</f>
        <v>#NUM!</v>
      </c>
      <c r="AA231" s="93"/>
      <c r="AB231" s="122"/>
    </row>
    <row r="232" spans="25:28" x14ac:dyDescent="0.2">
      <c r="Y232" s="98" t="str">
        <f>IF(O72="","",O72)</f>
        <v/>
      </c>
      <c r="Z232" s="99" t="e">
        <f>LARGE(Result,ROWS($Y$40:Y232))</f>
        <v>#NUM!</v>
      </c>
      <c r="AA232" s="93"/>
      <c r="AB232" s="122"/>
    </row>
    <row r="233" spans="25:28" x14ac:dyDescent="0.2">
      <c r="Y233" s="98" t="str">
        <f>IF(P72="","",P72)</f>
        <v/>
      </c>
      <c r="Z233" s="99" t="e">
        <f>LARGE(Result,ROWS($Y$40:Y233))</f>
        <v>#NUM!</v>
      </c>
      <c r="AA233" s="93"/>
      <c r="AB233" s="122"/>
    </row>
    <row r="234" spans="25:28" x14ac:dyDescent="0.2">
      <c r="Y234" s="98" t="str">
        <f>IF(Q72="","",Q72)</f>
        <v/>
      </c>
      <c r="Z234" s="99" t="e">
        <f>LARGE(Result,ROWS($Y$40:Y234))</f>
        <v>#NUM!</v>
      </c>
      <c r="AA234" s="93"/>
      <c r="AB234" s="122"/>
    </row>
    <row r="235" spans="25:28" x14ac:dyDescent="0.2">
      <c r="Y235" s="98" t="str">
        <f>IF(R72="","",R72)</f>
        <v/>
      </c>
      <c r="Z235" s="99" t="e">
        <f>LARGE(Result,ROWS($Y$40:Y235))</f>
        <v>#NUM!</v>
      </c>
      <c r="AA235" s="93"/>
      <c r="AB235" s="122"/>
    </row>
    <row r="236" spans="25:28" x14ac:dyDescent="0.2">
      <c r="Y236" s="98" t="str">
        <f>IF(S72="","",S72)</f>
        <v/>
      </c>
      <c r="Z236" s="99" t="e">
        <f>LARGE(Result,ROWS($Y$40:Y236))</f>
        <v>#NUM!</v>
      </c>
      <c r="AA236" s="93"/>
      <c r="AB236" s="122"/>
    </row>
    <row r="237" spans="25:28" x14ac:dyDescent="0.2">
      <c r="Y237" s="98" t="str">
        <f>IF(T72="","",T72)</f>
        <v/>
      </c>
      <c r="Z237" s="99" t="e">
        <f>LARGE(Result,ROWS($Y$40:Y237))</f>
        <v>#NUM!</v>
      </c>
      <c r="AA237" s="93"/>
      <c r="AB237" s="122"/>
    </row>
    <row r="238" spans="25:28" x14ac:dyDescent="0.2">
      <c r="Y238" s="98" t="str">
        <f>IF(U72="","",U72)</f>
        <v/>
      </c>
      <c r="Z238" s="99" t="e">
        <f>LARGE(Result,ROWS($Y$40:Y238))</f>
        <v>#NUM!</v>
      </c>
      <c r="AA238" s="93"/>
      <c r="AB238" s="122"/>
    </row>
    <row r="239" spans="25:28" x14ac:dyDescent="0.2">
      <c r="Y239" s="100" t="str">
        <f>IF(V72="","",V72)</f>
        <v/>
      </c>
      <c r="Z239" s="101" t="e">
        <f>LARGE(Result,ROWS($Y$40:Y239))</f>
        <v>#NUM!</v>
      </c>
      <c r="AA239" s="93"/>
      <c r="AB239" s="122"/>
    </row>
  </sheetData>
  <sheetProtection algorithmName="SHA-512" hashValue="rIrAPP5T8/RdrcN8CzhLuAPx11abWMd1+EGjh/P/tsUmb5AvYHi2bQrUioOiU3FHOlDRygbgU0BPpZdG1bUQNQ==" saltValue="IOm34pIPnQ/iy+t62KPg2Q==" spinCount="100000" sheet="1" objects="1" scenarios="1"/>
  <mergeCells count="87">
    <mergeCell ref="B82:E82"/>
    <mergeCell ref="B81:E81"/>
    <mergeCell ref="B80:E80"/>
    <mergeCell ref="H76:J76"/>
    <mergeCell ref="K77:L78"/>
    <mergeCell ref="E77:F77"/>
    <mergeCell ref="H77:J78"/>
    <mergeCell ref="M77:N78"/>
    <mergeCell ref="B42:V42"/>
    <mergeCell ref="B77:D77"/>
    <mergeCell ref="B74:D74"/>
    <mergeCell ref="B75:D75"/>
    <mergeCell ref="B76:D76"/>
    <mergeCell ref="K76:L76"/>
    <mergeCell ref="H74:J74"/>
    <mergeCell ref="M74:N74"/>
    <mergeCell ref="M75:N75"/>
    <mergeCell ref="M76:N76"/>
    <mergeCell ref="K74:L74"/>
    <mergeCell ref="H75:J75"/>
    <mergeCell ref="E74:F74"/>
    <mergeCell ref="E75:F75"/>
    <mergeCell ref="E76:F76"/>
    <mergeCell ref="C2:T3"/>
    <mergeCell ref="M4:O4"/>
    <mergeCell ref="M5:O5"/>
    <mergeCell ref="P4:T4"/>
    <mergeCell ref="P5:T5"/>
    <mergeCell ref="C4:E4"/>
    <mergeCell ref="C5:E5"/>
    <mergeCell ref="F4:J4"/>
    <mergeCell ref="F5:J5"/>
    <mergeCell ref="M6:O6"/>
    <mergeCell ref="M7:O7"/>
    <mergeCell ref="P6:T6"/>
    <mergeCell ref="P7:T7"/>
    <mergeCell ref="K75:L75"/>
    <mergeCell ref="Q39:V39"/>
    <mergeCell ref="Q40:V40"/>
    <mergeCell ref="Q41:V41"/>
    <mergeCell ref="N39:P39"/>
    <mergeCell ref="N40:P40"/>
    <mergeCell ref="N41:P41"/>
    <mergeCell ref="C8:T8"/>
    <mergeCell ref="C6:E6"/>
    <mergeCell ref="C7:E7"/>
    <mergeCell ref="F6:J6"/>
    <mergeCell ref="F7:J7"/>
    <mergeCell ref="B39:C39"/>
    <mergeCell ref="B40:C40"/>
    <mergeCell ref="B41:C41"/>
    <mergeCell ref="D39:I39"/>
    <mergeCell ref="D40:I40"/>
    <mergeCell ref="D41:I41"/>
    <mergeCell ref="C9:D9"/>
    <mergeCell ref="C10:D10"/>
    <mergeCell ref="C11:D11"/>
    <mergeCell ref="G14:H14"/>
    <mergeCell ref="G15:H15"/>
    <mergeCell ref="G16:H16"/>
    <mergeCell ref="G17:H17"/>
    <mergeCell ref="C14:F14"/>
    <mergeCell ref="C15:F15"/>
    <mergeCell ref="C16:F16"/>
    <mergeCell ref="C17:F17"/>
    <mergeCell ref="C22:E23"/>
    <mergeCell ref="F22:F23"/>
    <mergeCell ref="G22:I23"/>
    <mergeCell ref="H19:I19"/>
    <mergeCell ref="F19:G19"/>
    <mergeCell ref="C19:E19"/>
    <mergeCell ref="C34:T34"/>
    <mergeCell ref="C35:T35"/>
    <mergeCell ref="C30:T31"/>
    <mergeCell ref="C32:T33"/>
    <mergeCell ref="L20:O20"/>
    <mergeCell ref="P20:Q20"/>
    <mergeCell ref="L21:O21"/>
    <mergeCell ref="P21:Q21"/>
    <mergeCell ref="C25:T25"/>
    <mergeCell ref="C26:T26"/>
    <mergeCell ref="C27:T27"/>
    <mergeCell ref="C28:T28"/>
    <mergeCell ref="C29:T29"/>
    <mergeCell ref="C20:E21"/>
    <mergeCell ref="F20:F21"/>
    <mergeCell ref="G20:I21"/>
  </mergeCells>
  <conditionalFormatting sqref="K77">
    <cfRule type="containsText" dxfId="11" priority="5" stopIfTrue="1" operator="containsText" text="NO">
      <formula>NOT(ISERROR(SEARCH("NO",K77)))</formula>
    </cfRule>
  </conditionalFormatting>
  <conditionalFormatting sqref="M77">
    <cfRule type="containsText" dxfId="10" priority="4" stopIfTrue="1" operator="containsText" text="Use the new calculated">
      <formula>NOT(ISERROR(SEARCH("Use the new calculated",M77)))</formula>
    </cfRule>
  </conditionalFormatting>
  <conditionalFormatting sqref="F22">
    <cfRule type="containsText" dxfId="9" priority="3" stopIfTrue="1" operator="containsText" text="No">
      <formula>NOT(ISERROR(SEARCH("No",F22)))</formula>
    </cfRule>
  </conditionalFormatting>
  <conditionalFormatting sqref="F20">
    <cfRule type="containsText" dxfId="8" priority="2" stopIfTrue="1" operator="containsText" text="NO">
      <formula>NOT(ISERROR(SEARCH("NO",F20)))</formula>
    </cfRule>
  </conditionalFormatting>
  <conditionalFormatting sqref="G20">
    <cfRule type="containsText" dxfId="7" priority="1" stopIfTrue="1" operator="containsText" text="Use the new calculated">
      <formula>NOT(ISERROR(SEARCH("Use the new calculated",G20)))</formula>
    </cfRule>
  </conditionalFormatting>
  <dataValidations count="1">
    <dataValidation type="list" showInputMessage="1" showErrorMessage="1" sqref="E74" xr:uid="{00000000-0002-0000-0100-000000000000}">
      <formula1>$AA$38:$AA$39</formula1>
    </dataValidation>
  </dataValidations>
  <pageMargins left="0.16" right="0.16" top="0.16" bottom="0.16" header="0.16" footer="0.16"/>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6"/>
  <sheetViews>
    <sheetView workbookViewId="0">
      <selection activeCell="F19" sqref="F19"/>
    </sheetView>
  </sheetViews>
  <sheetFormatPr defaultColWidth="9.14453125" defaultRowHeight="15" x14ac:dyDescent="0.2"/>
  <cols>
    <col min="1" max="16" width="11.97265625" style="158" customWidth="1"/>
    <col min="17" max="16384" width="9.14453125" style="158"/>
  </cols>
  <sheetData>
    <row r="1" spans="1:23" ht="19.5" customHeight="1" x14ac:dyDescent="0.2">
      <c r="A1" s="161"/>
      <c r="B1" s="161"/>
      <c r="C1" s="161"/>
      <c r="D1" s="161"/>
      <c r="E1" s="161"/>
      <c r="F1" s="161"/>
      <c r="G1" s="161"/>
      <c r="H1" s="161"/>
      <c r="I1" s="161"/>
      <c r="J1" s="161"/>
      <c r="K1" s="161"/>
      <c r="L1" s="161"/>
      <c r="M1" s="161"/>
      <c r="N1" s="161"/>
      <c r="O1" s="161"/>
      <c r="P1" s="161"/>
      <c r="Q1" s="161"/>
      <c r="R1" s="161"/>
    </row>
    <row r="2" spans="1:23" ht="19.5" customHeight="1" x14ac:dyDescent="0.2">
      <c r="A2" s="161"/>
      <c r="B2" s="161"/>
      <c r="C2" s="161"/>
      <c r="D2" s="161"/>
      <c r="E2" s="161"/>
      <c r="F2" s="161"/>
      <c r="G2" s="161"/>
      <c r="H2" s="161"/>
      <c r="I2" s="161"/>
      <c r="J2" s="161"/>
      <c r="K2" s="161"/>
      <c r="L2" s="161"/>
      <c r="M2" s="161"/>
      <c r="N2" s="161"/>
      <c r="O2" s="161"/>
      <c r="P2" s="161"/>
      <c r="Q2" s="161"/>
      <c r="R2" s="161"/>
    </row>
    <row r="3" spans="1:23" ht="19.5" customHeight="1" x14ac:dyDescent="0.2">
      <c r="A3" s="161"/>
      <c r="B3" s="161"/>
      <c r="C3" s="161"/>
      <c r="D3" s="161"/>
      <c r="E3" s="161"/>
      <c r="F3" s="161"/>
      <c r="G3" s="161"/>
      <c r="H3" s="161"/>
      <c r="I3" s="161"/>
      <c r="J3" s="161"/>
      <c r="K3" s="161"/>
      <c r="L3" s="161"/>
      <c r="M3" s="161"/>
      <c r="N3" s="161"/>
      <c r="O3" s="161"/>
      <c r="P3" s="161"/>
      <c r="Q3" s="161"/>
      <c r="R3" s="161"/>
    </row>
    <row r="4" spans="1:23" ht="19.5" customHeight="1" x14ac:dyDescent="0.2">
      <c r="A4" s="161"/>
      <c r="B4" s="161"/>
      <c r="C4" s="164"/>
      <c r="D4" s="164"/>
      <c r="E4" s="164"/>
      <c r="F4" s="164"/>
      <c r="G4" s="453" t="s">
        <v>74</v>
      </c>
      <c r="H4" s="453"/>
      <c r="I4" s="453"/>
      <c r="J4" s="453"/>
      <c r="K4" s="164"/>
      <c r="L4" s="164"/>
      <c r="M4" s="164"/>
      <c r="N4" s="164"/>
      <c r="O4" s="164"/>
      <c r="P4" s="164"/>
      <c r="Q4" s="161"/>
      <c r="R4" s="161"/>
    </row>
    <row r="5" spans="1:23" ht="19.5" customHeight="1" x14ac:dyDescent="0.2">
      <c r="A5" s="161"/>
      <c r="B5" s="161"/>
      <c r="C5" s="164"/>
      <c r="D5" s="164"/>
      <c r="E5" s="164"/>
      <c r="F5" s="164"/>
      <c r="G5" s="453"/>
      <c r="H5" s="453"/>
      <c r="I5" s="453"/>
      <c r="J5" s="453"/>
      <c r="K5" s="164"/>
      <c r="L5" s="164"/>
      <c r="M5" s="164"/>
      <c r="N5" s="164"/>
      <c r="O5" s="164"/>
      <c r="P5" s="164"/>
      <c r="Q5" s="162"/>
      <c r="R5" s="162"/>
      <c r="S5" s="159"/>
      <c r="T5" s="159"/>
      <c r="U5" s="159"/>
      <c r="V5" s="159"/>
    </row>
    <row r="6" spans="1:23" ht="19.5" customHeight="1" x14ac:dyDescent="0.2">
      <c r="A6" s="161"/>
      <c r="B6" s="161"/>
      <c r="C6" s="164"/>
      <c r="D6" s="164"/>
      <c r="E6" s="164"/>
      <c r="F6" s="164"/>
      <c r="G6" s="164"/>
      <c r="H6" s="164"/>
      <c r="I6" s="164"/>
      <c r="J6" s="164"/>
      <c r="K6" s="164"/>
      <c r="L6" s="164"/>
      <c r="M6" s="164"/>
      <c r="N6" s="164"/>
      <c r="O6" s="164"/>
      <c r="P6" s="164"/>
      <c r="Q6" s="162"/>
      <c r="R6" s="162"/>
      <c r="S6" s="159"/>
      <c r="T6" s="159"/>
      <c r="U6" s="159"/>
      <c r="V6" s="159"/>
    </row>
    <row r="7" spans="1:23" ht="19.5" customHeight="1" x14ac:dyDescent="0.25">
      <c r="A7" s="161"/>
      <c r="B7" s="161"/>
      <c r="C7" s="456" t="s">
        <v>75</v>
      </c>
      <c r="D7" s="456"/>
      <c r="E7" s="456"/>
      <c r="F7" s="456"/>
      <c r="G7" s="456"/>
      <c r="H7" s="456"/>
      <c r="I7" s="456"/>
      <c r="J7" s="456"/>
      <c r="K7" s="456"/>
      <c r="L7" s="456"/>
      <c r="M7" s="456"/>
      <c r="N7" s="456"/>
      <c r="O7" s="456"/>
      <c r="P7" s="456"/>
      <c r="Q7" s="162"/>
      <c r="R7" s="162"/>
      <c r="S7" s="159"/>
      <c r="T7" s="159"/>
      <c r="U7" s="159"/>
      <c r="V7" s="159"/>
      <c r="W7" s="159"/>
    </row>
    <row r="8" spans="1:23" ht="19.5" customHeight="1" x14ac:dyDescent="0.25">
      <c r="A8" s="161"/>
      <c r="B8" s="161"/>
      <c r="C8" s="455" t="s">
        <v>76</v>
      </c>
      <c r="D8" s="455"/>
      <c r="E8" s="455"/>
      <c r="F8" s="455"/>
      <c r="G8" s="455"/>
      <c r="H8" s="455"/>
      <c r="I8" s="455"/>
      <c r="J8" s="455"/>
      <c r="K8" s="455"/>
      <c r="L8" s="455"/>
      <c r="M8" s="455"/>
      <c r="N8" s="455"/>
      <c r="O8" s="455"/>
      <c r="P8" s="455"/>
      <c r="Q8" s="163"/>
      <c r="R8" s="163"/>
      <c r="S8" s="160"/>
      <c r="T8" s="160"/>
      <c r="U8" s="160"/>
      <c r="V8" s="160"/>
    </row>
    <row r="9" spans="1:23" ht="19.5" customHeight="1" x14ac:dyDescent="0.25">
      <c r="A9" s="161"/>
      <c r="B9" s="161"/>
      <c r="C9" s="455" t="s">
        <v>85</v>
      </c>
      <c r="D9" s="455"/>
      <c r="E9" s="455"/>
      <c r="F9" s="455"/>
      <c r="G9" s="455"/>
      <c r="H9" s="455"/>
      <c r="I9" s="455"/>
      <c r="J9" s="455"/>
      <c r="K9" s="455"/>
      <c r="L9" s="455"/>
      <c r="M9" s="455"/>
      <c r="N9" s="455"/>
      <c r="O9" s="455"/>
      <c r="P9" s="455"/>
      <c r="Q9" s="163"/>
      <c r="R9" s="163"/>
      <c r="S9" s="160"/>
      <c r="T9" s="160"/>
      <c r="U9" s="160"/>
      <c r="V9" s="160"/>
    </row>
    <row r="10" spans="1:23" ht="19.5" customHeight="1" x14ac:dyDescent="0.2">
      <c r="A10" s="161"/>
      <c r="B10" s="161"/>
      <c r="C10" s="454" t="s">
        <v>77</v>
      </c>
      <c r="D10" s="454"/>
      <c r="E10" s="454"/>
      <c r="F10" s="454"/>
      <c r="G10" s="454"/>
      <c r="H10" s="454"/>
      <c r="I10" s="454"/>
      <c r="J10" s="454"/>
      <c r="K10" s="454"/>
      <c r="L10" s="454"/>
      <c r="M10" s="454"/>
      <c r="N10" s="454"/>
      <c r="O10" s="454"/>
      <c r="P10" s="454"/>
      <c r="Q10" s="161"/>
      <c r="R10" s="161"/>
    </row>
    <row r="11" spans="1:23" ht="19.5" customHeight="1" x14ac:dyDescent="0.2">
      <c r="A11" s="161"/>
      <c r="B11" s="161"/>
      <c r="C11" s="454"/>
      <c r="D11" s="454"/>
      <c r="E11" s="454"/>
      <c r="F11" s="454"/>
      <c r="G11" s="454"/>
      <c r="H11" s="454"/>
      <c r="I11" s="454"/>
      <c r="J11" s="454"/>
      <c r="K11" s="454"/>
      <c r="L11" s="454"/>
      <c r="M11" s="454"/>
      <c r="N11" s="454"/>
      <c r="O11" s="454"/>
      <c r="P11" s="454"/>
      <c r="Q11" s="161"/>
      <c r="R11" s="161"/>
    </row>
    <row r="12" spans="1:23" ht="24" customHeight="1" x14ac:dyDescent="0.2">
      <c r="A12" s="161"/>
      <c r="B12" s="161"/>
      <c r="C12" s="452" t="s">
        <v>78</v>
      </c>
      <c r="D12" s="452"/>
      <c r="E12" s="452"/>
      <c r="F12" s="452"/>
      <c r="G12" s="452"/>
      <c r="H12" s="452"/>
      <c r="I12" s="452"/>
      <c r="J12" s="452"/>
      <c r="K12" s="452"/>
      <c r="L12" s="452"/>
      <c r="M12" s="452"/>
      <c r="N12" s="452"/>
      <c r="O12" s="452"/>
      <c r="P12" s="452"/>
      <c r="Q12" s="162"/>
      <c r="R12" s="162"/>
      <c r="S12" s="159"/>
      <c r="T12" s="159"/>
      <c r="U12" s="159"/>
      <c r="V12" s="159"/>
      <c r="W12" s="159"/>
    </row>
    <row r="13" spans="1:23" ht="23.25" customHeight="1" x14ac:dyDescent="0.2">
      <c r="A13" s="161"/>
      <c r="B13" s="161"/>
      <c r="C13" s="452"/>
      <c r="D13" s="452"/>
      <c r="E13" s="452"/>
      <c r="F13" s="452"/>
      <c r="G13" s="452"/>
      <c r="H13" s="452"/>
      <c r="I13" s="452"/>
      <c r="J13" s="452"/>
      <c r="K13" s="452"/>
      <c r="L13" s="452"/>
      <c r="M13" s="452"/>
      <c r="N13" s="452"/>
      <c r="O13" s="452"/>
      <c r="P13" s="452"/>
      <c r="Q13" s="161"/>
      <c r="R13" s="161"/>
    </row>
    <row r="14" spans="1:23" ht="19.5" customHeight="1" x14ac:dyDescent="0.2">
      <c r="A14" s="161"/>
      <c r="B14" s="161"/>
      <c r="C14" s="452"/>
      <c r="D14" s="452"/>
      <c r="E14" s="452"/>
      <c r="F14" s="452"/>
      <c r="G14" s="452"/>
      <c r="H14" s="452"/>
      <c r="I14" s="452"/>
      <c r="J14" s="452"/>
      <c r="K14" s="452"/>
      <c r="L14" s="452"/>
      <c r="M14" s="452"/>
      <c r="N14" s="452"/>
      <c r="O14" s="452"/>
      <c r="P14" s="452"/>
      <c r="Q14" s="161"/>
      <c r="R14" s="161"/>
    </row>
    <row r="15" spans="1:23" ht="19.5" customHeight="1" x14ac:dyDescent="0.2">
      <c r="A15" s="161"/>
      <c r="B15" s="161"/>
      <c r="C15" s="161" t="s">
        <v>86</v>
      </c>
      <c r="D15" s="161"/>
      <c r="E15" s="161"/>
      <c r="F15" s="161"/>
      <c r="G15" s="161"/>
      <c r="H15" s="161"/>
      <c r="I15" s="161"/>
      <c r="J15" s="161"/>
      <c r="K15" s="161"/>
      <c r="L15" s="161"/>
      <c r="M15" s="161"/>
      <c r="N15" s="161"/>
      <c r="O15" s="161"/>
      <c r="P15" s="161"/>
      <c r="Q15" s="161"/>
      <c r="R15" s="161"/>
    </row>
    <row r="16" spans="1:23" x14ac:dyDescent="0.2">
      <c r="A16" s="161"/>
      <c r="B16" s="161"/>
      <c r="C16" s="161"/>
      <c r="D16" s="161"/>
      <c r="E16" s="161"/>
      <c r="F16" s="161"/>
      <c r="G16" s="161"/>
      <c r="H16" s="161"/>
      <c r="I16" s="161"/>
      <c r="J16" s="161"/>
      <c r="K16" s="161"/>
      <c r="L16" s="161"/>
      <c r="M16" s="161"/>
      <c r="N16" s="161"/>
      <c r="O16" s="161"/>
      <c r="P16" s="161"/>
      <c r="Q16" s="161"/>
      <c r="R16" s="161"/>
    </row>
    <row r="17" spans="1:18" x14ac:dyDescent="0.2">
      <c r="A17" s="161"/>
      <c r="B17" s="161"/>
      <c r="C17" s="161"/>
      <c r="D17" s="161"/>
      <c r="E17" s="161"/>
      <c r="F17" s="161"/>
      <c r="G17" s="161"/>
      <c r="H17" s="161"/>
      <c r="I17" s="161"/>
      <c r="J17" s="161"/>
      <c r="K17" s="161"/>
      <c r="L17" s="161"/>
      <c r="M17" s="161"/>
      <c r="N17" s="161"/>
      <c r="O17" s="161"/>
      <c r="P17" s="161"/>
      <c r="Q17" s="161"/>
      <c r="R17" s="161"/>
    </row>
    <row r="18" spans="1:18" x14ac:dyDescent="0.2">
      <c r="A18" s="161"/>
      <c r="B18" s="161"/>
      <c r="C18" s="161"/>
      <c r="D18" s="161"/>
      <c r="E18" s="161"/>
      <c r="F18" s="161"/>
      <c r="G18" s="161"/>
      <c r="H18" s="161"/>
      <c r="I18" s="161"/>
      <c r="J18" s="161"/>
      <c r="K18" s="161"/>
      <c r="L18" s="161"/>
      <c r="M18" s="161"/>
      <c r="N18" s="161"/>
      <c r="O18" s="161"/>
      <c r="P18" s="161"/>
      <c r="Q18" s="161"/>
      <c r="R18" s="161"/>
    </row>
    <row r="19" spans="1:18" x14ac:dyDescent="0.2">
      <c r="A19" s="161"/>
      <c r="B19" s="161"/>
      <c r="C19" s="161"/>
      <c r="D19" s="161"/>
      <c r="E19" s="161"/>
      <c r="F19" s="161"/>
      <c r="G19" s="161"/>
      <c r="H19" s="161"/>
      <c r="I19" s="161"/>
      <c r="J19" s="161"/>
      <c r="K19" s="161"/>
      <c r="L19" s="161"/>
      <c r="M19" s="161"/>
      <c r="N19" s="161"/>
      <c r="O19" s="161"/>
      <c r="P19" s="161"/>
      <c r="Q19" s="161"/>
      <c r="R19" s="161"/>
    </row>
    <row r="20" spans="1:18" x14ac:dyDescent="0.2">
      <c r="A20" s="161"/>
      <c r="B20" s="161"/>
      <c r="C20" s="161"/>
      <c r="D20" s="161"/>
      <c r="E20" s="161"/>
      <c r="F20" s="161"/>
      <c r="G20" s="161"/>
      <c r="H20" s="161"/>
      <c r="I20" s="161"/>
      <c r="J20" s="161"/>
      <c r="K20" s="161"/>
      <c r="L20" s="161"/>
      <c r="M20" s="161"/>
      <c r="N20" s="161"/>
      <c r="O20" s="161"/>
      <c r="P20" s="161"/>
      <c r="Q20" s="161"/>
      <c r="R20" s="161"/>
    </row>
    <row r="21" spans="1:18" x14ac:dyDescent="0.2">
      <c r="A21" s="161"/>
      <c r="B21" s="161"/>
      <c r="C21" s="161"/>
      <c r="D21" s="161"/>
      <c r="E21" s="161"/>
      <c r="F21" s="161"/>
      <c r="G21" s="161"/>
      <c r="H21" s="161"/>
      <c r="I21" s="161"/>
      <c r="J21" s="161"/>
      <c r="K21" s="161"/>
      <c r="L21" s="161"/>
      <c r="M21" s="161"/>
      <c r="N21" s="161"/>
      <c r="O21" s="161"/>
      <c r="P21" s="161"/>
      <c r="Q21" s="161"/>
      <c r="R21" s="161"/>
    </row>
    <row r="22" spans="1:18" x14ac:dyDescent="0.2">
      <c r="A22" s="161"/>
      <c r="B22" s="161"/>
      <c r="C22" s="161"/>
      <c r="D22" s="161"/>
      <c r="E22" s="161"/>
      <c r="F22" s="161"/>
      <c r="G22" s="161"/>
      <c r="H22" s="161"/>
      <c r="I22" s="161"/>
      <c r="J22" s="161"/>
      <c r="K22" s="161"/>
      <c r="L22" s="161"/>
      <c r="M22" s="161"/>
      <c r="N22" s="161"/>
      <c r="O22" s="161"/>
      <c r="P22" s="161"/>
      <c r="Q22" s="161"/>
      <c r="R22" s="161"/>
    </row>
    <row r="23" spans="1:18" x14ac:dyDescent="0.2">
      <c r="A23" s="161"/>
      <c r="B23" s="161"/>
      <c r="C23" s="161"/>
      <c r="D23" s="161"/>
      <c r="E23" s="161"/>
      <c r="F23" s="161"/>
      <c r="G23" s="161"/>
      <c r="H23" s="161"/>
      <c r="I23" s="161"/>
      <c r="J23" s="161"/>
      <c r="K23" s="161"/>
      <c r="L23" s="161"/>
      <c r="M23" s="161"/>
      <c r="N23" s="161"/>
      <c r="O23" s="161"/>
      <c r="P23" s="161"/>
      <c r="Q23" s="161"/>
      <c r="R23" s="161"/>
    </row>
    <row r="24" spans="1:18" x14ac:dyDescent="0.2">
      <c r="A24" s="161"/>
      <c r="B24" s="161"/>
      <c r="C24" s="161"/>
      <c r="D24" s="161"/>
      <c r="E24" s="161"/>
      <c r="F24" s="161"/>
      <c r="G24" s="161"/>
      <c r="H24" s="161"/>
      <c r="I24" s="161"/>
      <c r="J24" s="161"/>
      <c r="K24" s="161"/>
      <c r="L24" s="161"/>
      <c r="M24" s="161"/>
      <c r="N24" s="161"/>
      <c r="O24" s="161"/>
      <c r="P24" s="161"/>
      <c r="Q24" s="161"/>
      <c r="R24" s="161"/>
    </row>
    <row r="25" spans="1:18" x14ac:dyDescent="0.2">
      <c r="A25" s="161"/>
      <c r="B25" s="161"/>
      <c r="C25" s="161"/>
      <c r="D25" s="161"/>
      <c r="E25" s="161"/>
      <c r="F25" s="161"/>
      <c r="G25" s="161"/>
      <c r="H25" s="161"/>
      <c r="I25" s="161"/>
      <c r="J25" s="161"/>
      <c r="K25" s="161"/>
      <c r="L25" s="161"/>
      <c r="M25" s="161"/>
      <c r="N25" s="161"/>
      <c r="O25" s="161"/>
      <c r="P25" s="161"/>
      <c r="Q25" s="161"/>
      <c r="R25" s="161"/>
    </row>
    <row r="26" spans="1:18" x14ac:dyDescent="0.2">
      <c r="A26" s="161"/>
      <c r="B26" s="161"/>
      <c r="C26" s="161"/>
      <c r="D26" s="161"/>
      <c r="E26" s="161"/>
      <c r="F26" s="161"/>
      <c r="G26" s="161"/>
      <c r="H26" s="161"/>
      <c r="I26" s="161"/>
      <c r="J26" s="161"/>
      <c r="K26" s="161"/>
      <c r="L26" s="161"/>
      <c r="M26" s="161"/>
      <c r="N26" s="161"/>
      <c r="O26" s="161"/>
      <c r="P26" s="161"/>
      <c r="Q26" s="161"/>
      <c r="R26" s="161"/>
    </row>
    <row r="27" spans="1:18" x14ac:dyDescent="0.2">
      <c r="A27" s="161"/>
      <c r="B27" s="161"/>
      <c r="C27" s="161"/>
      <c r="D27" s="161"/>
      <c r="E27" s="161"/>
      <c r="F27" s="161"/>
      <c r="G27" s="161"/>
      <c r="H27" s="161"/>
      <c r="I27" s="161"/>
      <c r="J27" s="161"/>
      <c r="K27" s="161"/>
      <c r="L27" s="161"/>
      <c r="M27" s="161"/>
      <c r="N27" s="161"/>
      <c r="O27" s="161"/>
      <c r="P27" s="161"/>
      <c r="Q27" s="161"/>
      <c r="R27" s="161"/>
    </row>
    <row r="28" spans="1:18" x14ac:dyDescent="0.2">
      <c r="A28" s="161"/>
      <c r="B28" s="161"/>
      <c r="C28" s="161"/>
      <c r="D28" s="161"/>
      <c r="E28" s="161"/>
      <c r="F28" s="161"/>
      <c r="G28" s="161"/>
      <c r="H28" s="161"/>
      <c r="I28" s="161"/>
      <c r="J28" s="161"/>
      <c r="K28" s="161"/>
      <c r="L28" s="161"/>
      <c r="M28" s="161"/>
      <c r="N28" s="161"/>
      <c r="O28" s="161"/>
      <c r="P28" s="161"/>
      <c r="Q28" s="161"/>
      <c r="R28" s="161"/>
    </row>
    <row r="29" spans="1:18" x14ac:dyDescent="0.2">
      <c r="A29" s="161"/>
      <c r="B29" s="161"/>
      <c r="C29" s="161"/>
      <c r="D29" s="161"/>
      <c r="E29" s="161"/>
      <c r="F29" s="161"/>
      <c r="G29" s="161"/>
      <c r="H29" s="161"/>
      <c r="I29" s="161"/>
      <c r="J29" s="161"/>
      <c r="K29" s="161"/>
      <c r="L29" s="161"/>
      <c r="M29" s="161"/>
      <c r="N29" s="161"/>
      <c r="O29" s="161"/>
      <c r="P29" s="161"/>
      <c r="Q29" s="161"/>
      <c r="R29" s="161"/>
    </row>
    <row r="30" spans="1:18" x14ac:dyDescent="0.2">
      <c r="A30" s="161"/>
      <c r="B30" s="161"/>
      <c r="C30" s="161"/>
      <c r="D30" s="161"/>
      <c r="E30" s="161"/>
      <c r="F30" s="161"/>
      <c r="G30" s="161"/>
      <c r="H30" s="161"/>
      <c r="I30" s="161"/>
      <c r="J30" s="161"/>
      <c r="K30" s="161"/>
      <c r="L30" s="161"/>
      <c r="M30" s="161"/>
      <c r="N30" s="161"/>
      <c r="O30" s="161"/>
      <c r="P30" s="161"/>
      <c r="Q30" s="161"/>
      <c r="R30" s="161"/>
    </row>
    <row r="31" spans="1:18" x14ac:dyDescent="0.2">
      <c r="A31" s="161"/>
      <c r="B31" s="161"/>
      <c r="C31" s="161"/>
      <c r="D31" s="161"/>
      <c r="E31" s="161"/>
      <c r="F31" s="161"/>
      <c r="G31" s="161"/>
      <c r="H31" s="161"/>
      <c r="I31" s="161"/>
      <c r="J31" s="161"/>
      <c r="K31" s="161"/>
      <c r="L31" s="161"/>
      <c r="M31" s="161"/>
      <c r="N31" s="161"/>
      <c r="O31" s="161"/>
      <c r="P31" s="161"/>
      <c r="Q31" s="161"/>
      <c r="R31" s="161"/>
    </row>
    <row r="32" spans="1:18" x14ac:dyDescent="0.2">
      <c r="A32" s="161"/>
      <c r="B32" s="161"/>
      <c r="C32" s="161"/>
      <c r="D32" s="161"/>
      <c r="E32" s="161"/>
      <c r="F32" s="161"/>
      <c r="G32" s="161"/>
      <c r="H32" s="161"/>
      <c r="I32" s="161"/>
      <c r="J32" s="161"/>
      <c r="K32" s="161"/>
      <c r="L32" s="161"/>
      <c r="M32" s="161"/>
      <c r="N32" s="161"/>
      <c r="O32" s="161"/>
      <c r="P32" s="161"/>
      <c r="Q32" s="161"/>
      <c r="R32" s="161"/>
    </row>
    <row r="33" spans="1:18" x14ac:dyDescent="0.2">
      <c r="A33" s="161"/>
      <c r="B33" s="161"/>
      <c r="C33" s="161"/>
      <c r="D33" s="161"/>
      <c r="E33" s="161"/>
      <c r="F33" s="161"/>
      <c r="G33" s="161"/>
      <c r="H33" s="161"/>
      <c r="I33" s="161"/>
      <c r="J33" s="161"/>
      <c r="K33" s="161"/>
      <c r="L33" s="161"/>
      <c r="M33" s="161"/>
      <c r="N33" s="161"/>
      <c r="O33" s="161"/>
      <c r="P33" s="161"/>
      <c r="Q33" s="161"/>
      <c r="R33" s="161"/>
    </row>
    <row r="34" spans="1:18" x14ac:dyDescent="0.2">
      <c r="A34" s="161"/>
      <c r="B34" s="161"/>
      <c r="C34" s="161"/>
      <c r="D34" s="161"/>
      <c r="E34" s="161"/>
      <c r="F34" s="161"/>
      <c r="G34" s="161"/>
      <c r="H34" s="161"/>
      <c r="I34" s="161"/>
      <c r="J34" s="161"/>
      <c r="K34" s="161"/>
      <c r="L34" s="161"/>
      <c r="M34" s="161"/>
      <c r="N34" s="161"/>
      <c r="O34" s="161"/>
      <c r="P34" s="161"/>
      <c r="Q34" s="161"/>
      <c r="R34" s="161"/>
    </row>
    <row r="35" spans="1:18" x14ac:dyDescent="0.2">
      <c r="A35" s="161"/>
      <c r="B35" s="161"/>
      <c r="C35" s="161"/>
      <c r="D35" s="161"/>
      <c r="E35" s="161"/>
      <c r="F35" s="161"/>
      <c r="G35" s="161"/>
      <c r="H35" s="161"/>
      <c r="I35" s="161"/>
      <c r="J35" s="161"/>
      <c r="K35" s="161"/>
      <c r="L35" s="161"/>
      <c r="M35" s="161"/>
      <c r="N35" s="161"/>
      <c r="O35" s="161"/>
      <c r="P35" s="161"/>
      <c r="Q35" s="161"/>
      <c r="R35" s="161"/>
    </row>
    <row r="36" spans="1:18" x14ac:dyDescent="0.2">
      <c r="A36" s="161"/>
      <c r="B36" s="161"/>
      <c r="C36" s="161"/>
      <c r="D36" s="161"/>
      <c r="E36" s="161"/>
      <c r="F36" s="161"/>
      <c r="G36" s="161"/>
      <c r="H36" s="161"/>
      <c r="I36" s="161"/>
      <c r="J36" s="161"/>
      <c r="K36" s="161"/>
      <c r="L36" s="161"/>
      <c r="M36" s="161"/>
      <c r="N36" s="161"/>
      <c r="O36" s="161"/>
      <c r="P36" s="161"/>
      <c r="Q36" s="161"/>
      <c r="R36" s="161"/>
    </row>
  </sheetData>
  <sheetProtection algorithmName="SHA-512" hashValue="3ap0vbtRTSWUnAp80E9y2MQp+9yZDRROcd/SyOddmIHxAPAf0yHyhSr2titAQl2OErsXlggCicCgjaaodVoKlA==" saltValue="ZjAfLDi8g98JX6CHOsaK1w==" spinCount="100000" sheet="1" objects="1" scenarios="1"/>
  <mergeCells count="6">
    <mergeCell ref="C12:P14"/>
    <mergeCell ref="G4:J5"/>
    <mergeCell ref="C10:P11"/>
    <mergeCell ref="C8:P8"/>
    <mergeCell ref="C9:P9"/>
    <mergeCell ref="C7:P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B00E1F62E12F944BBB7FA2326BF40E37" ma:contentTypeVersion="1" ma:contentTypeDescription="Upload an image." ma:contentTypeScope="" ma:versionID="42c0f822c6af90a71987ad4bdb89e67c">
  <xsd:schema xmlns:xsd="http://www.w3.org/2001/XMLSchema" xmlns:xs="http://www.w3.org/2001/XMLSchema" xmlns:p="http://schemas.microsoft.com/office/2006/metadata/properties" xmlns:ns1="http://schemas.microsoft.com/sharepoint/v3" xmlns:ns2="072B4592-BA68-4B1E-823F-8F6D70C4B712" xmlns:ns3="http://schemas.microsoft.com/sharepoint/v3/fields" targetNamespace="http://schemas.microsoft.com/office/2006/metadata/properties" ma:root="true" ma:fieldsID="3fb899680eb8838f045effec08da62d7" ns1:_="" ns2:_="" ns3:_="">
    <xsd:import namespace="http://schemas.microsoft.com/sharepoint/v3"/>
    <xsd:import namespace="072B4592-BA68-4B1E-823F-8F6D70C4B712"/>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2B4592-BA68-4B1E-823F-8F6D70C4B712"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072B4592-BA68-4B1E-823F-8F6D70C4B712"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24011639-71BA-42B9-B714-8E5D5E1D75DC}"/>
</file>

<file path=customXml/itemProps2.xml><?xml version="1.0" encoding="utf-8"?>
<ds:datastoreItem xmlns:ds="http://schemas.openxmlformats.org/officeDocument/2006/customXml" ds:itemID="{D2AA7B03-58E1-4C30-8A39-715CFC64728F}"/>
</file>

<file path=customXml/itemProps3.xml><?xml version="1.0" encoding="utf-8"?>
<ds:datastoreItem xmlns:ds="http://schemas.openxmlformats.org/officeDocument/2006/customXml" ds:itemID="{142A5F3F-7C7A-4808-A48E-4AE4B3BD3A34}"/>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Initial MDL</vt:lpstr>
      <vt:lpstr>Ongoing MDL</vt:lpstr>
      <vt:lpstr>Notes</vt:lpstr>
      <vt:lpstr>Result</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bethe.jenkins</dc:creator>
  <cp:keywords/>
  <dc:description/>
  <cp:lastModifiedBy>Jenkins, Beth (EEC)</cp:lastModifiedBy>
  <cp:lastPrinted>2020-03-24T15:51:31Z</cp:lastPrinted>
  <dcterms:created xsi:type="dcterms:W3CDTF">2019-06-20T16:02:16Z</dcterms:created>
  <dcterms:modified xsi:type="dcterms:W3CDTF">2020-03-24T15:52:05Z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0x0101009148F5A04DDD49CBA7127AADA5FB792B00AADE34325A8B49CDA8BB4DB53328F21400B00E1F62E12F944BBB7FA2326BF40E37</vt:lpwstr>
  </property>
</Properties>
</file>