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wn_baase\Documents\OneDrive - Commonwealth of Kentucky\00-DNR\Regulation Development Folder\DMP\2023 - 405 KAR 10_015 &amp; 10_001\Finals\"/>
    </mc:Choice>
  </mc:AlternateContent>
  <xr:revisionPtr revIDLastSave="0" documentId="13_ncr:1_{BA4879F0-5582-4BC3-B7F9-3D9C6D85A505}" xr6:coauthVersionLast="47" xr6:coauthVersionMax="47" xr10:uidLastSave="{00000000-0000-0000-0000-000000000000}"/>
  <bookViews>
    <workbookView xWindow="-23148" yWindow="-108" windowWidth="23256" windowHeight="12576" activeTab="1" xr2:uid="{00000000-000D-0000-FFFF-FFFF00000000}"/>
  </bookViews>
  <sheets>
    <sheet name="COST WORKSHEET (DMP)" sheetId="2" r:id="rId1"/>
    <sheet name="KY METHOD" sheetId="3" r:id="rId2"/>
  </sheets>
  <externalReferences>
    <externalReference r:id="rId3"/>
  </externalReferences>
  <definedNames>
    <definedName name="annualtotal" localSheetId="1">#REF!</definedName>
    <definedName name="annualtotal">#REF!</definedName>
    <definedName name="annualtrustfee" localSheetId="1">#REF!</definedName>
    <definedName name="annualtrustfee">#REF!</definedName>
    <definedName name="baseyear" localSheetId="1">#REF!</definedName>
    <definedName name="baseyear">#REF!</definedName>
    <definedName name="capital10" localSheetId="1">#REF!</definedName>
    <definedName name="capital10">#REF!</definedName>
    <definedName name="capital15" localSheetId="1">#REF!</definedName>
    <definedName name="capital15">#REF!</definedName>
    <definedName name="capital2" localSheetId="1">#REF!</definedName>
    <definedName name="capital2">#REF!</definedName>
    <definedName name="capital20" localSheetId="1">#REF!</definedName>
    <definedName name="capital20">#REF!</definedName>
    <definedName name="capital25" localSheetId="1">#REF!</definedName>
    <definedName name="capital25">#REF!</definedName>
    <definedName name="capital30" localSheetId="1">#REF!</definedName>
    <definedName name="capital30">#REF!</definedName>
    <definedName name="capital5" localSheetId="1">#REF!</definedName>
    <definedName name="capital5">#REF!</definedName>
    <definedName name="capital50" localSheetId="1">#REF!</definedName>
    <definedName name="capital50">#REF!</definedName>
    <definedName name="capital75" localSheetId="1">#REF!</definedName>
    <definedName name="capital75">#REF!</definedName>
    <definedName name="costindices">[1]InflationDB!$A$5:$G$100</definedName>
    <definedName name="fee" localSheetId="1">#REF!</definedName>
    <definedName name="fee">#REF!</definedName>
    <definedName name="indexlookup">[1]InflationDB!$B$1:$G$2</definedName>
    <definedName name="inflate" localSheetId="1">#REF!</definedName>
    <definedName name="inflate">#REF!</definedName>
    <definedName name="initialcapital" localSheetId="1">#REF!</definedName>
    <definedName name="initialcapital">#REF!</definedName>
    <definedName name="initialom" localSheetId="1">#REF!</definedName>
    <definedName name="initialom">#REF!</definedName>
    <definedName name="_xlnm.Print_Area" localSheetId="0">'COST WORKSHEET (DMP)'!$A$1:$K$59</definedName>
    <definedName name="switch" localSheetId="1">#REF!</definedName>
    <definedName name="switc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2" l="1"/>
  <c r="B49" i="2" s="1"/>
  <c r="K6" i="2" s="1"/>
  <c r="E90" i="3" l="1"/>
  <c r="E89" i="3"/>
  <c r="E88" i="3"/>
  <c r="E87" i="3"/>
  <c r="E86" i="3"/>
  <c r="E84" i="3"/>
  <c r="E83" i="3"/>
  <c r="E82" i="3"/>
  <c r="E81" i="3"/>
  <c r="E80" i="3"/>
  <c r="E79" i="3"/>
  <c r="E78" i="3"/>
  <c r="E77" i="3"/>
  <c r="E76" i="3"/>
  <c r="E74" i="3"/>
  <c r="E73" i="3"/>
  <c r="E72" i="3"/>
  <c r="E71" i="3"/>
  <c r="E70" i="3"/>
  <c r="E69" i="3"/>
  <c r="E68" i="3"/>
  <c r="E67" i="3"/>
  <c r="E66" i="3"/>
  <c r="E64" i="3"/>
  <c r="E63" i="3"/>
  <c r="E62" i="3"/>
  <c r="E61" i="3"/>
  <c r="E60" i="3"/>
  <c r="E59" i="3"/>
  <c r="E58" i="3"/>
  <c r="E57" i="3"/>
  <c r="E56" i="3"/>
  <c r="E54" i="3"/>
  <c r="E53" i="3"/>
  <c r="E52" i="3"/>
  <c r="E51" i="3"/>
  <c r="E50" i="3"/>
  <c r="E49" i="3"/>
  <c r="E48" i="3"/>
  <c r="E47" i="3"/>
  <c r="E46" i="3"/>
  <c r="E44" i="3"/>
  <c r="E43" i="3"/>
  <c r="E42" i="3"/>
  <c r="E41" i="3"/>
  <c r="E40" i="3"/>
  <c r="E39" i="3"/>
  <c r="E38" i="3"/>
  <c r="E37" i="3"/>
  <c r="E36" i="3"/>
  <c r="E34" i="3"/>
  <c r="E33" i="3"/>
  <c r="E32" i="3"/>
  <c r="E31" i="3"/>
  <c r="E30" i="3"/>
  <c r="E29" i="3"/>
  <c r="E28" i="3"/>
  <c r="E27" i="3"/>
  <c r="E26" i="3"/>
  <c r="E24" i="3"/>
  <c r="E23" i="3"/>
  <c r="E22" i="3"/>
  <c r="E21" i="3"/>
  <c r="E20" i="3"/>
  <c r="E19" i="3"/>
  <c r="E18" i="3"/>
  <c r="E17" i="3"/>
  <c r="E16" i="3"/>
  <c r="B10" i="3"/>
  <c r="F14" i="2" l="1"/>
  <c r="G14" i="2" s="1"/>
  <c r="F15" i="2"/>
  <c r="G15" i="2" s="1"/>
  <c r="F16" i="2"/>
  <c r="G16" i="2" s="1"/>
  <c r="E44" i="2" l="1"/>
  <c r="E45" i="2"/>
  <c r="E46" i="2"/>
  <c r="E21" i="2" l="1"/>
  <c r="E22" i="2"/>
  <c r="E20" i="2"/>
  <c r="E43" i="2" l="1"/>
  <c r="G47" i="2" l="1"/>
  <c r="F36" i="2"/>
  <c r="F35" i="2"/>
  <c r="F34" i="2"/>
  <c r="F29" i="2"/>
  <c r="G29" i="2" s="1"/>
  <c r="F28" i="2"/>
  <c r="G28" i="2" s="1"/>
  <c r="F27" i="2"/>
  <c r="G27" i="2" s="1"/>
  <c r="F26" i="2"/>
  <c r="G26" i="2" s="1"/>
  <c r="F22" i="2"/>
  <c r="F21" i="2"/>
  <c r="F20" i="2"/>
  <c r="F13" i="2"/>
  <c r="G13" i="2" s="1"/>
  <c r="H17" i="2" s="1"/>
  <c r="G9" i="2"/>
  <c r="H9" i="2" s="1"/>
  <c r="G8" i="2"/>
  <c r="H8" i="2" s="1"/>
  <c r="G7" i="2"/>
  <c r="H7" i="2" s="1"/>
  <c r="G6" i="2"/>
  <c r="H6" i="2" s="1"/>
  <c r="G5" i="2"/>
  <c r="H5" i="2" s="1"/>
  <c r="H37" i="2" l="1"/>
  <c r="H23" i="2"/>
  <c r="H30" i="2"/>
  <c r="B41" i="2"/>
  <c r="K5" i="2" s="1"/>
  <c r="H10" i="2"/>
  <c r="B3" i="2" l="1"/>
  <c r="K3" i="2" s="1"/>
  <c r="B32" i="2"/>
  <c r="K4" i="2" s="1"/>
  <c r="K9" i="2" l="1"/>
  <c r="B5" i="3" l="1"/>
  <c r="K10" i="2"/>
  <c r="D78" i="3" l="1"/>
  <c r="C18" i="3"/>
  <c r="D82" i="3"/>
  <c r="D75" i="3"/>
  <c r="D60" i="3"/>
  <c r="C46" i="3"/>
  <c r="D40" i="3"/>
  <c r="C54" i="3"/>
  <c r="C43" i="3"/>
  <c r="C35" i="3"/>
  <c r="D19" i="3"/>
  <c r="D65" i="3"/>
  <c r="D79" i="3"/>
  <c r="D59" i="3"/>
  <c r="D84" i="3"/>
  <c r="D54" i="3"/>
  <c r="C19" i="3"/>
  <c r="D37" i="3"/>
  <c r="C73" i="3"/>
  <c r="C20" i="3"/>
  <c r="C41" i="3"/>
  <c r="C88" i="3"/>
  <c r="C38" i="3"/>
  <c r="C59" i="3"/>
  <c r="D34" i="3"/>
  <c r="C84" i="3"/>
  <c r="C68" i="3"/>
  <c r="D66" i="3"/>
  <c r="D21" i="3"/>
  <c r="D42" i="3"/>
  <c r="C60" i="3"/>
  <c r="D35" i="3"/>
  <c r="C85" i="3"/>
  <c r="D70" i="3"/>
  <c r="C44" i="3"/>
  <c r="B6" i="3"/>
  <c r="H8" i="3" s="1"/>
  <c r="I8" i="3" s="1"/>
  <c r="K8" i="2" s="1"/>
  <c r="K11" i="2" s="1"/>
  <c r="K12" i="2" s="1"/>
  <c r="C65" i="3"/>
  <c r="C49" i="3"/>
  <c r="C16" i="3"/>
  <c r="D16" i="3" s="1"/>
  <c r="C66" i="3"/>
  <c r="C29" i="3"/>
  <c r="C79" i="3"/>
  <c r="C67" i="3"/>
  <c r="C34" i="3"/>
  <c r="D67" i="3"/>
  <c r="C22" i="3"/>
  <c r="C51" i="3"/>
  <c r="C76" i="3"/>
  <c r="D22" i="3"/>
  <c r="D51" i="3"/>
  <c r="D76" i="3"/>
  <c r="C33" i="3"/>
  <c r="C17" i="3"/>
  <c r="D58" i="3"/>
  <c r="C42" i="3"/>
  <c r="D83" i="3"/>
  <c r="C27" i="3"/>
  <c r="D43" i="3"/>
  <c r="D68" i="3"/>
  <c r="D27" i="3"/>
  <c r="C52" i="3"/>
  <c r="C77" i="3"/>
  <c r="C90" i="3"/>
  <c r="D45" i="3"/>
  <c r="C21" i="3"/>
  <c r="C36" i="3"/>
  <c r="D52" i="3"/>
  <c r="D81" i="3"/>
  <c r="C32" i="3"/>
  <c r="C57" i="3"/>
  <c r="D73" i="3"/>
  <c r="D28" i="3"/>
  <c r="D57" i="3"/>
  <c r="C82" i="3"/>
  <c r="D24" i="3"/>
  <c r="D49" i="3"/>
  <c r="C74" i="3"/>
  <c r="D87" i="3"/>
  <c r="D88" i="3"/>
  <c r="C25" i="3"/>
  <c r="D62" i="3"/>
  <c r="D17" i="3"/>
  <c r="D46" i="3"/>
  <c r="C75" i="3"/>
  <c r="C26" i="3"/>
  <c r="D38" i="3"/>
  <c r="C63" i="3"/>
  <c r="D71" i="3"/>
  <c r="D26" i="3"/>
  <c r="C47" i="3"/>
  <c r="C55" i="3"/>
  <c r="D63" i="3"/>
  <c r="C80" i="3"/>
  <c r="D18" i="3"/>
  <c r="C39" i="3"/>
  <c r="D47" i="3"/>
  <c r="D55" i="3"/>
  <c r="C72" i="3"/>
  <c r="D80" i="3"/>
  <c r="C89" i="3"/>
  <c r="C62" i="3"/>
  <c r="D74" i="3"/>
  <c r="D29" i="3"/>
  <c r="C50" i="3"/>
  <c r="C83" i="3"/>
  <c r="D25" i="3"/>
  <c r="D50" i="3"/>
  <c r="C71" i="3"/>
  <c r="C30" i="3"/>
  <c r="D30" i="3"/>
  <c r="C31" i="3"/>
  <c r="D39" i="3"/>
  <c r="C56" i="3"/>
  <c r="C64" i="3"/>
  <c r="D72" i="3"/>
  <c r="C23" i="3"/>
  <c r="D31" i="3"/>
  <c r="C48" i="3"/>
  <c r="D56" i="3"/>
  <c r="D64" i="3"/>
  <c r="C81" i="3"/>
  <c r="D89" i="3"/>
  <c r="D90" i="3"/>
  <c r="D41" i="3"/>
  <c r="C58" i="3"/>
  <c r="C87" i="3"/>
  <c r="D33" i="3"/>
  <c r="D23" i="3"/>
  <c r="C40" i="3"/>
  <c r="D48" i="3"/>
  <c r="C69" i="3"/>
  <c r="D77" i="3"/>
  <c r="D85" i="3"/>
  <c r="C28" i="3"/>
  <c r="D36" i="3"/>
  <c r="D44" i="3"/>
  <c r="C61" i="3"/>
  <c r="D69" i="3"/>
  <c r="C86" i="3"/>
  <c r="C24" i="3"/>
  <c r="D32" i="3"/>
  <c r="C53" i="3"/>
  <c r="D61" i="3"/>
  <c r="C78" i="3"/>
  <c r="D86" i="3"/>
  <c r="D20" i="3"/>
  <c r="C37" i="3"/>
  <c r="C45" i="3"/>
  <c r="D53" i="3"/>
  <c r="C70" i="3"/>
  <c r="B8" i="3" l="1"/>
  <c r="B16" i="3" s="1"/>
  <c r="B7" i="3"/>
  <c r="E25" i="3" s="1"/>
  <c r="E55" i="3"/>
  <c r="F16" i="3" l="1"/>
  <c r="B17" i="3" s="1"/>
  <c r="F17" i="3" s="1"/>
  <c r="B18" i="3" s="1"/>
  <c r="F18" i="3" s="1"/>
  <c r="B19" i="3" s="1"/>
  <c r="F19" i="3" s="1"/>
  <c r="B20" i="3" s="1"/>
  <c r="F20" i="3" s="1"/>
  <c r="B21" i="3" s="1"/>
  <c r="F21" i="3" s="1"/>
  <c r="E35" i="3"/>
  <c r="E45" i="3"/>
  <c r="E75" i="3"/>
  <c r="E85" i="3"/>
  <c r="E65" i="3"/>
  <c r="B22" i="3" l="1"/>
  <c r="F22" i="3" s="1"/>
  <c r="B23" i="3" l="1"/>
  <c r="F23" i="3" s="1"/>
  <c r="B24" i="3" l="1"/>
  <c r="F24" i="3" s="1"/>
  <c r="B25" i="3" s="1"/>
  <c r="F25" i="3" s="1"/>
  <c r="B26" i="3" s="1"/>
  <c r="F26" i="3" s="1"/>
  <c r="B27" i="3" s="1"/>
  <c r="F27" i="3" s="1"/>
  <c r="B28" i="3" l="1"/>
  <c r="F28" i="3" s="1"/>
  <c r="B29" i="3" s="1"/>
  <c r="F29" i="3" s="1"/>
  <c r="B30" i="3" s="1"/>
  <c r="F30" i="3" s="1"/>
  <c r="B31" i="3" s="1"/>
  <c r="F31" i="3" s="1"/>
  <c r="B32" i="3" s="1"/>
  <c r="F32" i="3" s="1"/>
  <c r="B33" i="3" l="1"/>
  <c r="F33" i="3" s="1"/>
  <c r="B34" i="3" l="1"/>
  <c r="F34" i="3" s="1"/>
  <c r="B35" i="3" s="1"/>
  <c r="F35" i="3" s="1"/>
  <c r="B36" i="3" l="1"/>
  <c r="F36" i="3" s="1"/>
  <c r="B37" i="3" s="1"/>
  <c r="F37" i="3" s="1"/>
  <c r="B38" i="3" s="1"/>
  <c r="F38" i="3" s="1"/>
  <c r="B39" i="3" s="1"/>
  <c r="F39" i="3" s="1"/>
  <c r="B40" i="3" s="1"/>
  <c r="F40" i="3" s="1"/>
  <c r="B41" i="3" s="1"/>
  <c r="F41" i="3" s="1"/>
  <c r="B42" i="3" s="1"/>
  <c r="F42" i="3" s="1"/>
  <c r="B43" i="3" s="1"/>
  <c r="F43" i="3" s="1"/>
  <c r="B44" i="3" s="1"/>
  <c r="F44" i="3" s="1"/>
  <c r="B45" i="3" l="1"/>
  <c r="F45" i="3" s="1"/>
  <c r="B46" i="3" s="1"/>
  <c r="F46" i="3" s="1"/>
  <c r="B47" i="3" l="1"/>
  <c r="F47" i="3" s="1"/>
  <c r="B48" i="3" l="1"/>
  <c r="F48" i="3" s="1"/>
  <c r="B49" i="3" s="1"/>
  <c r="F49" i="3" s="1"/>
  <c r="B50" i="3" s="1"/>
  <c r="F50" i="3" s="1"/>
  <c r="B51" i="3" s="1"/>
  <c r="F51" i="3" s="1"/>
  <c r="B52" i="3" s="1"/>
  <c r="F52" i="3" s="1"/>
  <c r="B53" i="3" l="1"/>
  <c r="F53" i="3" s="1"/>
  <c r="B54" i="3" s="1"/>
  <c r="F54" i="3" s="1"/>
  <c r="B55" i="3" l="1"/>
  <c r="F55" i="3" s="1"/>
  <c r="B56" i="3" s="1"/>
  <c r="F56" i="3" s="1"/>
  <c r="B57" i="3" l="1"/>
  <c r="F57" i="3" s="1"/>
  <c r="B58" i="3" l="1"/>
  <c r="F58" i="3" s="1"/>
  <c r="B59" i="3" l="1"/>
  <c r="F59" i="3" s="1"/>
  <c r="B60" i="3" l="1"/>
  <c r="F60" i="3" s="1"/>
  <c r="B61" i="3" s="1"/>
  <c r="F61" i="3" s="1"/>
  <c r="B62" i="3" s="1"/>
  <c r="F62" i="3" s="1"/>
  <c r="B63" i="3" s="1"/>
  <c r="F63" i="3" s="1"/>
  <c r="B64" i="3" l="1"/>
  <c r="F64" i="3" s="1"/>
  <c r="B65" i="3" l="1"/>
  <c r="F65" i="3" s="1"/>
  <c r="B66" i="3" l="1"/>
  <c r="F66" i="3" s="1"/>
  <c r="B67" i="3" l="1"/>
  <c r="F67" i="3" s="1"/>
  <c r="B68" i="3" s="1"/>
  <c r="F68" i="3" s="1"/>
  <c r="B69" i="3" l="1"/>
  <c r="F69" i="3" s="1"/>
  <c r="B70" i="3" s="1"/>
  <c r="F70" i="3" s="1"/>
  <c r="B71" i="3" l="1"/>
  <c r="F71" i="3" s="1"/>
  <c r="B72" i="3" l="1"/>
  <c r="F72" i="3" s="1"/>
  <c r="B73" i="3" s="1"/>
  <c r="F73" i="3" s="1"/>
  <c r="B74" i="3" s="1"/>
  <c r="F74" i="3" s="1"/>
  <c r="B75" i="3" s="1"/>
  <c r="F75" i="3" s="1"/>
  <c r="B76" i="3" l="1"/>
  <c r="F76" i="3" s="1"/>
  <c r="B77" i="3" s="1"/>
  <c r="F77" i="3" s="1"/>
  <c r="B78" i="3" l="1"/>
  <c r="F78" i="3" s="1"/>
  <c r="B79" i="3" l="1"/>
  <c r="F79" i="3" s="1"/>
  <c r="B80" i="3" s="1"/>
  <c r="F80" i="3" s="1"/>
  <c r="B81" i="3" l="1"/>
  <c r="F81" i="3" s="1"/>
  <c r="B82" i="3" s="1"/>
  <c r="F82" i="3" s="1"/>
  <c r="B83" i="3" l="1"/>
  <c r="F83" i="3" s="1"/>
  <c r="B84" i="3" s="1"/>
  <c r="F84" i="3" s="1"/>
  <c r="B85" i="3" s="1"/>
  <c r="F85" i="3" s="1"/>
  <c r="B86" i="3" l="1"/>
  <c r="F86" i="3" s="1"/>
  <c r="B87" i="3" s="1"/>
  <c r="F87" i="3" s="1"/>
  <c r="B88" i="3" l="1"/>
  <c r="F88" i="3" s="1"/>
  <c r="B89" i="3" s="1"/>
  <c r="F89" i="3" s="1"/>
  <c r="B90" i="3" s="1"/>
  <c r="F90" i="3" s="1"/>
</calcChain>
</file>

<file path=xl/sharedStrings.xml><?xml version="1.0" encoding="utf-8"?>
<sst xmlns="http://schemas.openxmlformats.org/spreadsheetml/2006/main" count="127" uniqueCount="101">
  <si>
    <t>Cost Category:</t>
  </si>
  <si>
    <t>Annual Costs:</t>
  </si>
  <si>
    <t>Annual Cost Modifier:</t>
  </si>
  <si>
    <t>Treatment:</t>
  </si>
  <si>
    <t>Reagent</t>
  </si>
  <si>
    <t>Cost per unit</t>
  </si>
  <si>
    <t>Units</t>
  </si>
  <si>
    <t>Monthly Usage</t>
  </si>
  <si>
    <t>Monthly Cost</t>
  </si>
  <si>
    <t>Annual Cost</t>
  </si>
  <si>
    <t>Cleanout Costs:</t>
  </si>
  <si>
    <t>N/A</t>
  </si>
  <si>
    <t>Recurring Costs:</t>
  </si>
  <si>
    <t>Reagent 2:</t>
  </si>
  <si>
    <t>Reagent 3:</t>
  </si>
  <si>
    <t>Reagent 4:</t>
  </si>
  <si>
    <t>Additional Contingency:</t>
  </si>
  <si>
    <t>Reagent 5:</t>
  </si>
  <si>
    <t>Total:</t>
  </si>
  <si>
    <t>KEY:</t>
  </si>
  <si>
    <t>Sampling:</t>
  </si>
  <si>
    <t>Samples per Month</t>
  </si>
  <si>
    <t>Cost per sample</t>
  </si>
  <si>
    <t>Sampling sites</t>
  </si>
  <si>
    <t>Numerical Inputs</t>
  </si>
  <si>
    <t>KPDES:</t>
  </si>
  <si>
    <t>Descriptive Inputs</t>
  </si>
  <si>
    <t>Intermediate Calculations</t>
  </si>
  <si>
    <t>Other 2:</t>
  </si>
  <si>
    <t>Category totals</t>
  </si>
  <si>
    <t>Labor:</t>
  </si>
  <si>
    <t>Hours Per Month:</t>
  </si>
  <si>
    <t>Hourly Wage:</t>
  </si>
  <si>
    <t>Monthly Wage:</t>
  </si>
  <si>
    <t>Annual Cost:</t>
  </si>
  <si>
    <t>Person 3:</t>
  </si>
  <si>
    <t>Other Costs:</t>
  </si>
  <si>
    <t>Unit Cost</t>
  </si>
  <si>
    <t>Unit</t>
  </si>
  <si>
    <t>Fuel:</t>
  </si>
  <si>
    <t>gallon</t>
  </si>
  <si>
    <t>Electricity:</t>
  </si>
  <si>
    <t>kW/hr</t>
  </si>
  <si>
    <t>Cleanout Cost Modifier:</t>
  </si>
  <si>
    <t>Equipment:</t>
  </si>
  <si>
    <t>Number</t>
  </si>
  <si>
    <t>Hourly Ops Cost</t>
  </si>
  <si>
    <t>Hours Needed</t>
  </si>
  <si>
    <t>Per Cleanout:</t>
  </si>
  <si>
    <t>Recurrence:</t>
  </si>
  <si>
    <t>years</t>
  </si>
  <si>
    <t>Annual Recurring:</t>
  </si>
  <si>
    <t>Recurring Cost Modifier:</t>
  </si>
  <si>
    <t>Type:</t>
  </si>
  <si>
    <t>Per occurrence:</t>
  </si>
  <si>
    <t>Times/Year:</t>
  </si>
  <si>
    <t>Site Repairs:</t>
  </si>
  <si>
    <t>Total</t>
  </si>
  <si>
    <t>Other Capital:</t>
  </si>
  <si>
    <t>Quarterly In-Stream</t>
  </si>
  <si>
    <t>Cleanout Costs/yr :</t>
  </si>
  <si>
    <t>Total Annual Cost</t>
  </si>
  <si>
    <t>Cost</t>
  </si>
  <si>
    <t xml:space="preserve">Person 2: </t>
  </si>
  <si>
    <t xml:space="preserve">Reagent 1: </t>
  </si>
  <si>
    <t xml:space="preserve">Other 1:  </t>
  </si>
  <si>
    <t>KENTUCKY LTT ECONOMIC MODEL</t>
  </si>
  <si>
    <t>INPUT INFORMATION</t>
  </si>
  <si>
    <t>REQUIRED INPUT</t>
  </si>
  <si>
    <t>Bond Multiplier</t>
  </si>
  <si>
    <t>Capital Cost</t>
  </si>
  <si>
    <t>LTT Bond</t>
  </si>
  <si>
    <t>Rate (Nominal)</t>
  </si>
  <si>
    <t>Rate (Net)</t>
  </si>
  <si>
    <t>Trust Fees</t>
  </si>
  <si>
    <t>Inflation</t>
  </si>
  <si>
    <t>Payment #</t>
  </si>
  <si>
    <t>Interest Earned</t>
  </si>
  <si>
    <t>Withdrawal Amount</t>
  </si>
  <si>
    <t>Withdrawal Amount w/Inf.</t>
  </si>
  <si>
    <t>Balance</t>
  </si>
  <si>
    <t>Contingency</t>
  </si>
  <si>
    <t>Contingency %</t>
  </si>
  <si>
    <t>Fully Funded Total</t>
  </si>
  <si>
    <t>Recapitalization/Inteval (Years)</t>
  </si>
  <si>
    <t>Recapitalization</t>
  </si>
  <si>
    <t>Initial Capital:</t>
  </si>
  <si>
    <t>Total LTT Bond Estimate</t>
  </si>
  <si>
    <t>Gallons</t>
  </si>
  <si>
    <t>Total Annual Costs</t>
  </si>
  <si>
    <t>Permit #</t>
  </si>
  <si>
    <t xml:space="preserve">Trucks:  </t>
  </si>
  <si>
    <t xml:space="preserve">Excavators:  </t>
  </si>
  <si>
    <t xml:space="preserve">Dozers:  </t>
  </si>
  <si>
    <t xml:space="preserve">Other 2: </t>
  </si>
  <si>
    <t xml:space="preserve">Other 3: </t>
  </si>
  <si>
    <t xml:space="preserve">Person 1: </t>
  </si>
  <si>
    <r>
      <t xml:space="preserve">Other 2: </t>
    </r>
    <r>
      <rPr>
        <b/>
        <sz val="11"/>
        <color theme="1"/>
        <rFont val="Calibri"/>
        <family val="2"/>
        <scheme val="minor"/>
      </rPr>
      <t xml:space="preserve"> </t>
    </r>
  </si>
  <si>
    <t>Other 1:</t>
  </si>
  <si>
    <t>Other 4:</t>
  </si>
  <si>
    <t>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</si>
</sst>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_);[Red]\(&quot;$&quot;#,##0.000\)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/>
    <xf numFmtId="6" fontId="0" fillId="3" borderId="1" xfId="0" applyNumberFormat="1" applyFill="1" applyBorder="1"/>
    <xf numFmtId="9" fontId="0" fillId="4" borderId="1" xfId="0" applyNumberFormat="1" applyFill="1" applyBorder="1"/>
    <xf numFmtId="0" fontId="0" fillId="0" borderId="0" xfId="0"/>
    <xf numFmtId="0" fontId="0" fillId="0" borderId="0" xfId="0" applyFill="1" applyBorder="1"/>
    <xf numFmtId="0" fontId="0" fillId="2" borderId="2" xfId="0" applyFill="1" applyBorder="1"/>
    <xf numFmtId="0" fontId="0" fillId="5" borderId="1" xfId="0" applyFill="1" applyBorder="1"/>
    <xf numFmtId="164" fontId="0" fillId="4" borderId="1" xfId="0" applyNumberFormat="1" applyFill="1" applyBorder="1"/>
    <xf numFmtId="0" fontId="0" fillId="0" borderId="1" xfId="0" applyBorder="1"/>
    <xf numFmtId="0" fontId="0" fillId="6" borderId="1" xfId="0" applyFill="1" applyBorder="1"/>
    <xf numFmtId="6" fontId="0" fillId="6" borderId="1" xfId="0" applyNumberFormat="1" applyFill="1" applyBorder="1"/>
    <xf numFmtId="0" fontId="0" fillId="0" borderId="0" xfId="0" applyFill="1"/>
    <xf numFmtId="0" fontId="2" fillId="0" borderId="0" xfId="0" applyFont="1"/>
    <xf numFmtId="0" fontId="0" fillId="4" borderId="1" xfId="0" applyFill="1" applyBorder="1"/>
    <xf numFmtId="0" fontId="0" fillId="3" borderId="1" xfId="0" applyFill="1" applyBorder="1"/>
    <xf numFmtId="6" fontId="0" fillId="0" borderId="0" xfId="0" applyNumberFormat="1" applyFill="1" applyBorder="1"/>
    <xf numFmtId="6" fontId="0" fillId="2" borderId="1" xfId="0" applyNumberFormat="1" applyFill="1" applyBorder="1"/>
    <xf numFmtId="0" fontId="0" fillId="0" borderId="1" xfId="0" applyFill="1" applyBorder="1"/>
    <xf numFmtId="6" fontId="0" fillId="0" borderId="1" xfId="0" applyNumberFormat="1" applyFill="1" applyBorder="1"/>
    <xf numFmtId="6" fontId="1" fillId="0" borderId="1" xfId="0" applyNumberFormat="1" applyFont="1" applyFill="1" applyBorder="1"/>
    <xf numFmtId="0" fontId="0" fillId="7" borderId="2" xfId="0" applyFill="1" applyBorder="1"/>
    <xf numFmtId="0" fontId="0" fillId="7" borderId="1" xfId="0" applyFill="1" applyBorder="1"/>
    <xf numFmtId="0" fontId="0" fillId="8" borderId="1" xfId="0" applyFill="1" applyBorder="1"/>
    <xf numFmtId="0" fontId="0" fillId="2" borderId="3" xfId="0" applyFill="1" applyBorder="1"/>
    <xf numFmtId="0" fontId="0" fillId="2" borderId="5" xfId="0" applyFill="1" applyBorder="1"/>
    <xf numFmtId="0" fontId="3" fillId="2" borderId="5" xfId="0" applyFont="1" applyFill="1" applyBorder="1"/>
    <xf numFmtId="0" fontId="0" fillId="10" borderId="7" xfId="0" applyFill="1" applyBorder="1"/>
    <xf numFmtId="165" fontId="0" fillId="3" borderId="1" xfId="0" applyNumberFormat="1" applyFill="1" applyBorder="1"/>
    <xf numFmtId="0" fontId="0" fillId="10" borderId="1" xfId="0" applyFill="1" applyBorder="1"/>
    <xf numFmtId="165" fontId="4" fillId="11" borderId="1" xfId="1" applyNumberFormat="1" applyFont="1" applyFill="1" applyBorder="1"/>
    <xf numFmtId="0" fontId="0" fillId="12" borderId="1" xfId="0" applyFill="1" applyBorder="1"/>
    <xf numFmtId="165" fontId="0" fillId="12" borderId="1" xfId="0" applyNumberFormat="1" applyFill="1" applyBorder="1"/>
    <xf numFmtId="9" fontId="0" fillId="11" borderId="1" xfId="0" applyNumberFormat="1" applyFill="1" applyBorder="1"/>
    <xf numFmtId="8" fontId="0" fillId="4" borderId="1" xfId="0" applyNumberFormat="1" applyFill="1" applyBorder="1"/>
    <xf numFmtId="8" fontId="0" fillId="3" borderId="1" xfId="0" applyNumberFormat="1" applyFill="1" applyBorder="1"/>
    <xf numFmtId="0" fontId="3" fillId="9" borderId="9" xfId="0" applyFont="1" applyFill="1" applyBorder="1"/>
    <xf numFmtId="0" fontId="0" fillId="0" borderId="0" xfId="0" applyAlignment="1"/>
    <xf numFmtId="0" fontId="3" fillId="0" borderId="10" xfId="0" applyFont="1" applyBorder="1"/>
    <xf numFmtId="37" fontId="0" fillId="0" borderId="10" xfId="1" applyNumberFormat="1" applyFont="1" applyBorder="1"/>
    <xf numFmtId="0" fontId="3" fillId="0" borderId="11" xfId="0" applyFont="1" applyBorder="1"/>
    <xf numFmtId="0" fontId="0" fillId="9" borderId="9" xfId="0" applyFill="1" applyBorder="1"/>
    <xf numFmtId="44" fontId="5" fillId="0" borderId="11" xfId="0" applyNumberFormat="1" applyFont="1" applyBorder="1"/>
    <xf numFmtId="44" fontId="0" fillId="0" borderId="0" xfId="0" applyNumberFormat="1"/>
    <xf numFmtId="10" fontId="0" fillId="9" borderId="9" xfId="2" applyNumberFormat="1" applyFont="1" applyFill="1" applyBorder="1"/>
    <xf numFmtId="10" fontId="0" fillId="0" borderId="11" xfId="2" applyNumberFormat="1" applyFont="1" applyBorder="1"/>
    <xf numFmtId="0" fontId="3" fillId="0" borderId="12" xfId="0" applyFont="1" applyBorder="1"/>
    <xf numFmtId="0" fontId="1" fillId="0" borderId="0" xfId="0" applyFont="1"/>
    <xf numFmtId="0" fontId="3" fillId="0" borderId="8" xfId="0" applyFont="1" applyBorder="1"/>
    <xf numFmtId="44" fontId="0" fillId="0" borderId="0" xfId="1" applyFont="1"/>
    <xf numFmtId="8" fontId="0" fillId="0" borderId="0" xfId="0" applyNumberFormat="1"/>
    <xf numFmtId="8" fontId="0" fillId="9" borderId="9" xfId="0" applyNumberFormat="1" applyFill="1" applyBorder="1"/>
    <xf numFmtId="44" fontId="0" fillId="0" borderId="9" xfId="0" applyNumberFormat="1" applyFill="1" applyBorder="1"/>
    <xf numFmtId="44" fontId="0" fillId="0" borderId="12" xfId="0" applyNumberFormat="1" applyFill="1" applyBorder="1"/>
    <xf numFmtId="0" fontId="3" fillId="2" borderId="13" xfId="0" applyFont="1" applyFill="1" applyBorder="1"/>
    <xf numFmtId="8" fontId="0" fillId="3" borderId="4" xfId="0" applyNumberFormat="1" applyFill="1" applyBorder="1" applyProtection="1"/>
    <xf numFmtId="6" fontId="0" fillId="3" borderId="6" xfId="0" applyNumberFormat="1" applyFill="1" applyBorder="1" applyProtection="1"/>
    <xf numFmtId="6" fontId="0" fillId="4" borderId="6" xfId="0" applyNumberFormat="1" applyFill="1" applyBorder="1" applyProtection="1"/>
    <xf numFmtId="10" fontId="0" fillId="4" borderId="6" xfId="0" applyNumberFormat="1" applyFill="1" applyBorder="1" applyProtection="1"/>
    <xf numFmtId="8" fontId="0" fillId="6" borderId="6" xfId="0" applyNumberFormat="1" applyFill="1" applyBorder="1" applyProtection="1"/>
    <xf numFmtId="44" fontId="0" fillId="6" borderId="6" xfId="1" applyFont="1" applyFill="1" applyBorder="1" applyProtection="1"/>
    <xf numFmtId="44" fontId="0" fillId="0" borderId="6" xfId="0" applyNumberFormat="1" applyBorder="1" applyProtection="1"/>
    <xf numFmtId="44" fontId="0" fillId="0" borderId="14" xfId="0" applyNumberFormat="1" applyBorder="1" applyProtection="1"/>
    <xf numFmtId="49" fontId="7" fillId="0" borderId="0" xfId="0" applyNumberFormat="1" applyFont="1" applyAlignment="1">
      <alignment horizontal="left" vertical="top"/>
    </xf>
    <xf numFmtId="49" fontId="7" fillId="0" borderId="0" xfId="0" applyNumberFormat="1" applyFont="1" applyBorder="1" applyAlignment="1">
      <alignment horizontal="left"/>
    </xf>
    <xf numFmtId="0" fontId="0" fillId="0" borderId="0" xfId="0" applyBorder="1"/>
    <xf numFmtId="0" fontId="0" fillId="0" borderId="16" xfId="0" applyBorder="1"/>
    <xf numFmtId="44" fontId="0" fillId="0" borderId="16" xfId="1" applyFont="1" applyBorder="1"/>
    <xf numFmtId="44" fontId="0" fillId="0" borderId="16" xfId="0" applyNumberFormat="1" applyBorder="1"/>
    <xf numFmtId="0" fontId="0" fillId="0" borderId="17" xfId="0" applyBorder="1"/>
    <xf numFmtId="44" fontId="0" fillId="0" borderId="17" xfId="1" applyFont="1" applyBorder="1"/>
    <xf numFmtId="44" fontId="0" fillId="0" borderId="17" xfId="0" applyNumberFormat="1" applyBorder="1"/>
    <xf numFmtId="0" fontId="0" fillId="0" borderId="18" xfId="0" applyBorder="1"/>
    <xf numFmtId="0" fontId="6" fillId="9" borderId="0" xfId="0" applyFont="1" applyFill="1" applyAlignment="1">
      <alignment horizontal="center"/>
    </xf>
    <xf numFmtId="0" fontId="3" fillId="0" borderId="15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ny.hall\Documents\OneDrive%20-%20Commonwealth%20of%20Kentucky\733_LTT%20Issues\0530%20Meeting%20Files\OSM%20LTT%20Meth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Workspace"/>
      <sheetName val="InitialSetup"/>
      <sheetName val="Trust Tracking"/>
      <sheetName val="Yr1"/>
      <sheetName val="Yr2"/>
      <sheetName val="Yr3"/>
      <sheetName val="Yr4"/>
      <sheetName val="Yr5"/>
      <sheetName val="Yr6"/>
      <sheetName val="Yr7"/>
      <sheetName val="Yr8"/>
      <sheetName val="Yr9"/>
      <sheetName val="Yr10"/>
      <sheetName val="InflationDB"/>
    </sheetNames>
    <sheetDataSet>
      <sheetData sheetId="0">
        <row r="74">
          <cell r="E7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>
            <v>2.5000000000000001E-2</v>
          </cell>
          <cell r="C1" t="str">
            <v>CCI</v>
          </cell>
          <cell r="D1" t="str">
            <v>ECI</v>
          </cell>
          <cell r="E1" t="str">
            <v>GDP</v>
          </cell>
          <cell r="F1" t="str">
            <v>PCI</v>
          </cell>
          <cell r="G1" t="str">
            <v>PPI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</row>
        <row r="5">
          <cell r="A5">
            <v>2001</v>
          </cell>
          <cell r="B5">
            <v>100</v>
          </cell>
          <cell r="C5">
            <v>6342.1</v>
          </cell>
          <cell r="D5">
            <v>86</v>
          </cell>
          <cell r="E5">
            <v>90.653999999999996</v>
          </cell>
          <cell r="F5">
            <v>394.3</v>
          </cell>
          <cell r="G5">
            <v>134.6</v>
          </cell>
        </row>
        <row r="6">
          <cell r="A6">
            <v>2002</v>
          </cell>
          <cell r="B6">
            <v>102.5</v>
          </cell>
          <cell r="C6">
            <v>6538</v>
          </cell>
          <cell r="D6">
            <v>89</v>
          </cell>
          <cell r="E6">
            <v>92.113</v>
          </cell>
          <cell r="F6">
            <v>395.6</v>
          </cell>
          <cell r="G6">
            <v>133.69999999999999</v>
          </cell>
        </row>
        <row r="7">
          <cell r="A7">
            <v>2003</v>
          </cell>
          <cell r="B7">
            <v>105.1</v>
          </cell>
          <cell r="C7">
            <v>6694.6</v>
          </cell>
          <cell r="D7">
            <v>92.4</v>
          </cell>
          <cell r="E7">
            <v>94.099000000000004</v>
          </cell>
          <cell r="F7">
            <v>402</v>
          </cell>
          <cell r="G7">
            <v>137.1</v>
          </cell>
        </row>
        <row r="8">
          <cell r="A8">
            <v>2004</v>
          </cell>
          <cell r="B8">
            <v>107.7</v>
          </cell>
          <cell r="C8">
            <v>7115.1</v>
          </cell>
          <cell r="D8">
            <v>95.9</v>
          </cell>
          <cell r="E8">
            <v>96.769000000000005</v>
          </cell>
          <cell r="F8">
            <v>444.2</v>
          </cell>
          <cell r="G8">
            <v>142.9</v>
          </cell>
        </row>
        <row r="9">
          <cell r="A9">
            <v>2005</v>
          </cell>
          <cell r="B9">
            <v>110.4</v>
          </cell>
          <cell r="C9">
            <v>7446</v>
          </cell>
          <cell r="D9">
            <v>99</v>
          </cell>
          <cell r="E9">
            <v>100</v>
          </cell>
          <cell r="F9">
            <v>468.2</v>
          </cell>
          <cell r="G9">
            <v>150.80000000000001</v>
          </cell>
        </row>
        <row r="10">
          <cell r="A10">
            <v>2006</v>
          </cell>
          <cell r="B10">
            <v>113.2</v>
          </cell>
          <cell r="C10">
            <v>7751.2</v>
          </cell>
          <cell r="D10">
            <v>102.1</v>
          </cell>
          <cell r="E10">
            <v>103.26300000000001</v>
          </cell>
          <cell r="F10">
            <v>499.6</v>
          </cell>
          <cell r="G10">
            <v>156.9</v>
          </cell>
        </row>
        <row r="11">
          <cell r="A11">
            <v>2007</v>
          </cell>
          <cell r="B11">
            <v>116</v>
          </cell>
          <cell r="C11">
            <v>7966.9</v>
          </cell>
          <cell r="D11">
            <v>105.5</v>
          </cell>
          <cell r="E11">
            <v>106.221</v>
          </cell>
          <cell r="F11">
            <v>525.4</v>
          </cell>
          <cell r="G11">
            <v>162.9</v>
          </cell>
        </row>
        <row r="12">
          <cell r="A12">
            <v>2008</v>
          </cell>
          <cell r="B12">
            <v>118.9</v>
          </cell>
          <cell r="C12">
            <v>8311.1</v>
          </cell>
          <cell r="D12">
            <v>108.7</v>
          </cell>
          <cell r="E12">
            <v>108.48099999999999</v>
          </cell>
          <cell r="F12">
            <v>575.4</v>
          </cell>
          <cell r="G12">
            <v>175.8</v>
          </cell>
        </row>
        <row r="13">
          <cell r="A13">
            <v>2009</v>
          </cell>
          <cell r="B13">
            <v>121.9</v>
          </cell>
          <cell r="C13">
            <v>8570.1</v>
          </cell>
          <cell r="D13">
            <v>110.5</v>
          </cell>
          <cell r="E13">
            <v>109.745</v>
          </cell>
          <cell r="F13">
            <v>521.9</v>
          </cell>
          <cell r="G13">
            <v>167.1</v>
          </cell>
        </row>
        <row r="14">
          <cell r="A14">
            <v>2010</v>
          </cell>
          <cell r="B14">
            <v>124.9</v>
          </cell>
          <cell r="C14">
            <v>8784.3524999999991</v>
          </cell>
          <cell r="D14">
            <v>113.26249999999999</v>
          </cell>
          <cell r="E14">
            <v>112.488625</v>
          </cell>
          <cell r="F14">
            <v>534.94749999999988</v>
          </cell>
          <cell r="G14">
            <v>171.27749999999997</v>
          </cell>
        </row>
        <row r="15">
          <cell r="A15">
            <v>2011</v>
          </cell>
          <cell r="B15">
            <v>128</v>
          </cell>
          <cell r="C15">
            <v>9003.9613124999978</v>
          </cell>
          <cell r="D15">
            <v>116.09406249999998</v>
          </cell>
          <cell r="E15">
            <v>115.30084062499999</v>
          </cell>
          <cell r="F15">
            <v>548.32118749999984</v>
          </cell>
          <cell r="G15">
            <v>175.55943749999997</v>
          </cell>
        </row>
        <row r="16">
          <cell r="A16">
            <v>2012</v>
          </cell>
          <cell r="B16">
            <v>131.19999999999999</v>
          </cell>
          <cell r="C16">
            <v>9229.0603453124968</v>
          </cell>
          <cell r="D16">
            <v>118.99641406249997</v>
          </cell>
          <cell r="E16">
            <v>118.18336164062498</v>
          </cell>
          <cell r="F16">
            <v>562.02921718749974</v>
          </cell>
          <cell r="G16">
            <v>179.94842343749997</v>
          </cell>
        </row>
        <row r="17">
          <cell r="A17">
            <v>2013</v>
          </cell>
          <cell r="B17">
            <v>134.5</v>
          </cell>
          <cell r="C17">
            <v>9459.7868539453084</v>
          </cell>
          <cell r="D17">
            <v>121.97132441406245</v>
          </cell>
          <cell r="E17">
            <v>121.13794568164059</v>
          </cell>
          <cell r="F17">
            <v>576.07994761718714</v>
          </cell>
          <cell r="G17">
            <v>184.44713402343746</v>
          </cell>
        </row>
        <row r="18">
          <cell r="A18">
            <v>2014</v>
          </cell>
          <cell r="B18">
            <v>137.9</v>
          </cell>
          <cell r="C18">
            <v>9696.2815252939399</v>
          </cell>
          <cell r="D18">
            <v>125.020607524414</v>
          </cell>
          <cell r="E18">
            <v>124.16639432368159</v>
          </cell>
          <cell r="F18">
            <v>590.48194630761679</v>
          </cell>
          <cell r="G18">
            <v>189.05831237402339</v>
          </cell>
        </row>
        <row r="19">
          <cell r="A19">
            <v>2015</v>
          </cell>
          <cell r="B19">
            <v>141.30000000000001</v>
          </cell>
          <cell r="C19">
            <v>9938.6885634262871</v>
          </cell>
          <cell r="D19">
            <v>128.14612271252435</v>
          </cell>
          <cell r="E19">
            <v>127.27055418177362</v>
          </cell>
          <cell r="F19">
            <v>605.24399496530714</v>
          </cell>
          <cell r="G19">
            <v>193.78477018337395</v>
          </cell>
        </row>
        <row r="20">
          <cell r="A20">
            <v>2016</v>
          </cell>
          <cell r="B20">
            <v>144.80000000000001</v>
          </cell>
          <cell r="C20">
            <v>10187.155777511944</v>
          </cell>
          <cell r="D20">
            <v>131.34977578033744</v>
          </cell>
          <cell r="E20">
            <v>130.45231803631796</v>
          </cell>
          <cell r="F20">
            <v>620.37509483943973</v>
          </cell>
          <cell r="G20">
            <v>198.62938943795828</v>
          </cell>
        </row>
        <row r="21">
          <cell r="A21">
            <v>2017</v>
          </cell>
          <cell r="B21">
            <v>148.4</v>
          </cell>
          <cell r="C21">
            <v>10441.834671949742</v>
          </cell>
          <cell r="D21">
            <v>134.63352017484587</v>
          </cell>
          <cell r="E21">
            <v>133.7136259872259</v>
          </cell>
          <cell r="F21">
            <v>635.88447221042566</v>
          </cell>
          <cell r="G21">
            <v>203.59512417390721</v>
          </cell>
        </row>
        <row r="22">
          <cell r="A22">
            <v>2018</v>
          </cell>
          <cell r="B22">
            <v>152.1</v>
          </cell>
          <cell r="C22">
            <v>10702.880538748484</v>
          </cell>
          <cell r="D22">
            <v>137.99935817921701</v>
          </cell>
          <cell r="E22">
            <v>137.05646663690652</v>
          </cell>
          <cell r="F22">
            <v>651.78158401568624</v>
          </cell>
          <cell r="G22">
            <v>208.68500227825487</v>
          </cell>
        </row>
        <row r="23">
          <cell r="A23">
            <v>2019</v>
          </cell>
          <cell r="B23">
            <v>155.9</v>
          </cell>
          <cell r="C23">
            <v>10970.452552217195</v>
          </cell>
          <cell r="D23">
            <v>141.44934213369743</v>
          </cell>
          <cell r="E23">
            <v>140.48287830282916</v>
          </cell>
          <cell r="F23">
            <v>668.07612361607835</v>
          </cell>
          <cell r="G23">
            <v>213.90212733521122</v>
          </cell>
        </row>
        <row r="24">
          <cell r="A24">
            <v>2020</v>
          </cell>
          <cell r="B24">
            <v>159.80000000000001</v>
          </cell>
          <cell r="C24">
            <v>11244.713866022625</v>
          </cell>
          <cell r="D24">
            <v>144.98557568703984</v>
          </cell>
          <cell r="E24">
            <v>143.99495026039989</v>
          </cell>
          <cell r="F24">
            <v>684.7780267064802</v>
          </cell>
          <cell r="G24">
            <v>219.24968051859148</v>
          </cell>
        </row>
        <row r="25">
          <cell r="A25">
            <v>2021</v>
          </cell>
          <cell r="B25">
            <v>163.80000000000001</v>
          </cell>
          <cell r="C25">
            <v>11525.831712673189</v>
          </cell>
          <cell r="D25">
            <v>148.61021507921583</v>
          </cell>
          <cell r="E25">
            <v>147.59482401690988</v>
          </cell>
          <cell r="F25">
            <v>701.89747737414211</v>
          </cell>
          <cell r="G25">
            <v>224.73092253155625</v>
          </cell>
        </row>
        <row r="26">
          <cell r="A26">
            <v>2022</v>
          </cell>
          <cell r="B26">
            <v>167.9</v>
          </cell>
          <cell r="C26">
            <v>11813.977505490018</v>
          </cell>
          <cell r="D26">
            <v>152.32547045619623</v>
          </cell>
          <cell r="E26">
            <v>151.2846946173326</v>
          </cell>
          <cell r="F26">
            <v>719.44491430849564</v>
          </cell>
          <cell r="G26">
            <v>230.34919559484513</v>
          </cell>
        </row>
        <row r="27">
          <cell r="A27">
            <v>2023</v>
          </cell>
          <cell r="B27">
            <v>172.1</v>
          </cell>
          <cell r="C27">
            <v>12109.326943127267</v>
          </cell>
          <cell r="D27">
            <v>156.13360721760111</v>
          </cell>
          <cell r="E27">
            <v>155.0668119827659</v>
          </cell>
          <cell r="F27">
            <v>737.43103716620794</v>
          </cell>
          <cell r="G27">
            <v>236.10792548471625</v>
          </cell>
        </row>
        <row r="28">
          <cell r="A28">
            <v>2024</v>
          </cell>
          <cell r="B28">
            <v>176.4</v>
          </cell>
          <cell r="C28">
            <v>12412.060116705448</v>
          </cell>
          <cell r="D28">
            <v>160.03694739804112</v>
          </cell>
          <cell r="E28">
            <v>158.94348228233503</v>
          </cell>
          <cell r="F28">
            <v>755.86681309536311</v>
          </cell>
          <cell r="G28">
            <v>242.01062362183413</v>
          </cell>
        </row>
        <row r="29">
          <cell r="A29">
            <v>2025</v>
          </cell>
          <cell r="B29">
            <v>180.8</v>
          </cell>
          <cell r="C29">
            <v>12722.361619623083</v>
          </cell>
          <cell r="D29">
            <v>164.03787108299213</v>
          </cell>
          <cell r="E29">
            <v>162.91706933939338</v>
          </cell>
          <cell r="F29">
            <v>774.76348342274707</v>
          </cell>
          <cell r="G29">
            <v>248.06088921237995</v>
          </cell>
        </row>
        <row r="30">
          <cell r="A30">
            <v>2026</v>
          </cell>
          <cell r="B30">
            <v>185.3</v>
          </cell>
          <cell r="C30">
            <v>13040.420660113659</v>
          </cell>
          <cell r="D30">
            <v>168.13881786006692</v>
          </cell>
          <cell r="E30">
            <v>166.9899960728782</v>
          </cell>
          <cell r="F30">
            <v>794.13257050831567</v>
          </cell>
          <cell r="G30">
            <v>254.26241144268943</v>
          </cell>
        </row>
        <row r="31">
          <cell r="A31">
            <v>2027</v>
          </cell>
          <cell r="B31">
            <v>189.9</v>
          </cell>
          <cell r="C31">
            <v>13366.431176616499</v>
          </cell>
          <cell r="D31">
            <v>172.34228830656858</v>
          </cell>
          <cell r="E31">
            <v>171.16474597470014</v>
          </cell>
          <cell r="F31">
            <v>813.98588477102351</v>
          </cell>
          <cell r="G31">
            <v>260.61897172875666</v>
          </cell>
        </row>
        <row r="32">
          <cell r="A32">
            <v>2028</v>
          </cell>
          <cell r="B32">
            <v>194.6</v>
          </cell>
          <cell r="C32">
            <v>13700.591956031911</v>
          </cell>
          <cell r="D32">
            <v>176.65084551423277</v>
          </cell>
          <cell r="E32">
            <v>175.44386462406763</v>
          </cell>
          <cell r="F32">
            <v>834.33553189029897</v>
          </cell>
          <cell r="G32">
            <v>267.13444602197558</v>
          </cell>
        </row>
        <row r="33">
          <cell r="A33">
            <v>2029</v>
          </cell>
          <cell r="B33">
            <v>199.5</v>
          </cell>
          <cell r="C33">
            <v>14043.106754932707</v>
          </cell>
          <cell r="D33">
            <v>181.06711665208857</v>
          </cell>
          <cell r="E33">
            <v>179.8299612396693</v>
          </cell>
          <cell r="F33">
            <v>855.19392018755639</v>
          </cell>
          <cell r="G33">
            <v>273.81280717252497</v>
          </cell>
        </row>
        <row r="34">
          <cell r="A34">
            <v>2030</v>
          </cell>
          <cell r="B34">
            <v>204.5</v>
          </cell>
          <cell r="C34">
            <v>14394.184423806024</v>
          </cell>
          <cell r="D34">
            <v>185.59379456839076</v>
          </cell>
          <cell r="E34">
            <v>184.32571027066101</v>
          </cell>
          <cell r="F34">
            <v>876.57376819224521</v>
          </cell>
          <cell r="G34">
            <v>280.65812735183806</v>
          </cell>
        </row>
        <row r="35">
          <cell r="A35">
            <v>2031</v>
          </cell>
          <cell r="B35">
            <v>209.6</v>
          </cell>
          <cell r="C35">
            <v>14754.039034401174</v>
          </cell>
          <cell r="D35">
            <v>190.23363943260051</v>
          </cell>
          <cell r="E35">
            <v>188.93385302742752</v>
          </cell>
          <cell r="F35">
            <v>898.48811239705128</v>
          </cell>
          <cell r="G35">
            <v>287.67458053563399</v>
          </cell>
        </row>
        <row r="36">
          <cell r="A36">
            <v>2032</v>
          </cell>
          <cell r="B36">
            <v>214.8</v>
          </cell>
          <cell r="C36">
            <v>15122.890010261202</v>
          </cell>
          <cell r="D36">
            <v>194.9894804184155</v>
          </cell>
          <cell r="E36">
            <v>193.65719935311319</v>
          </cell>
          <cell r="F36">
            <v>920.95031520697751</v>
          </cell>
          <cell r="G36">
            <v>294.86644504902483</v>
          </cell>
        </row>
        <row r="37">
          <cell r="A37">
            <v>2033</v>
          </cell>
          <cell r="B37">
            <v>220.2</v>
          </cell>
          <cell r="C37">
            <v>15500.962260517732</v>
          </cell>
          <cell r="D37">
            <v>199.86421742887586</v>
          </cell>
          <cell r="E37">
            <v>198.49862933694101</v>
          </cell>
          <cell r="F37">
            <v>943.97407308715185</v>
          </cell>
          <cell r="G37">
            <v>302.23810617525044</v>
          </cell>
        </row>
        <row r="38">
          <cell r="A38">
            <v>2034</v>
          </cell>
          <cell r="B38">
            <v>225.7</v>
          </cell>
          <cell r="C38">
            <v>15888.486317030674</v>
          </cell>
          <cell r="D38">
            <v>204.86082286459774</v>
          </cell>
          <cell r="E38">
            <v>203.46109507036451</v>
          </cell>
          <cell r="F38">
            <v>967.57342491433053</v>
          </cell>
          <cell r="G38">
            <v>309.79405882963169</v>
          </cell>
        </row>
        <row r="39">
          <cell r="A39">
            <v>2035</v>
          </cell>
          <cell r="B39">
            <v>231.3</v>
          </cell>
          <cell r="C39">
            <v>16285.69847495644</v>
          </cell>
          <cell r="D39">
            <v>209.98234343621266</v>
          </cell>
          <cell r="E39">
            <v>208.54762244712362</v>
          </cell>
          <cell r="F39">
            <v>991.76276053718868</v>
          </cell>
          <cell r="G39">
            <v>317.53891030037244</v>
          </cell>
        </row>
        <row r="40">
          <cell r="A40">
            <v>2036</v>
          </cell>
          <cell r="B40">
            <v>237.1</v>
          </cell>
          <cell r="C40">
            <v>16692.840936830351</v>
          </cell>
          <cell r="D40">
            <v>215.23190202211796</v>
          </cell>
          <cell r="E40">
            <v>213.7613130083017</v>
          </cell>
          <cell r="F40">
            <v>1016.5568295506183</v>
          </cell>
          <cell r="G40">
            <v>325.4773830578817</v>
          </cell>
        </row>
        <row r="41">
          <cell r="A41">
            <v>2037</v>
          </cell>
          <cell r="B41">
            <v>243</v>
          </cell>
          <cell r="C41">
            <v>17110.161960251109</v>
          </cell>
          <cell r="D41">
            <v>220.61269957267089</v>
          </cell>
          <cell r="E41">
            <v>219.10534583350923</v>
          </cell>
          <cell r="F41">
            <v>1041.9707502893837</v>
          </cell>
          <cell r="G41">
            <v>333.6143176343287</v>
          </cell>
        </row>
        <row r="42">
          <cell r="A42">
            <v>2038</v>
          </cell>
          <cell r="B42">
            <v>249.1</v>
          </cell>
          <cell r="C42">
            <v>17537.916009257384</v>
          </cell>
          <cell r="D42">
            <v>226.12801706198763</v>
          </cell>
          <cell r="E42">
            <v>224.58297947934693</v>
          </cell>
          <cell r="F42">
            <v>1068.0200190466182</v>
          </cell>
          <cell r="G42">
            <v>341.95467557518691</v>
          </cell>
        </row>
        <row r="43">
          <cell r="A43">
            <v>2039</v>
          </cell>
          <cell r="B43">
            <v>255.3</v>
          </cell>
          <cell r="C43">
            <v>17976.363909488817</v>
          </cell>
          <cell r="D43">
            <v>231.78121748853729</v>
          </cell>
          <cell r="E43">
            <v>230.19755396633059</v>
          </cell>
          <cell r="F43">
            <v>1094.7205195227837</v>
          </cell>
          <cell r="G43">
            <v>350.50354246456658</v>
          </cell>
        </row>
        <row r="44">
          <cell r="A44">
            <v>2040</v>
          </cell>
          <cell r="B44">
            <v>261.7</v>
          </cell>
          <cell r="C44">
            <v>18425.773007226035</v>
          </cell>
          <cell r="D44">
            <v>237.5757479257507</v>
          </cell>
          <cell r="E44">
            <v>235.95249281548882</v>
          </cell>
          <cell r="F44">
            <v>1122.0885325108532</v>
          </cell>
          <cell r="G44">
            <v>359.26613102618069</v>
          </cell>
        </row>
        <row r="45">
          <cell r="A45">
            <v>2041</v>
          </cell>
          <cell r="B45">
            <v>268.2</v>
          </cell>
          <cell r="C45">
            <v>18886.417332406683</v>
          </cell>
          <cell r="D45">
            <v>243.51514162389446</v>
          </cell>
          <cell r="E45">
            <v>241.85130513587603</v>
          </cell>
          <cell r="F45">
            <v>1150.1407458236245</v>
          </cell>
          <cell r="G45">
            <v>368.24778430183517</v>
          </cell>
        </row>
        <row r="46">
          <cell r="A46">
            <v>2042</v>
          </cell>
          <cell r="B46">
            <v>274.89999999999998</v>
          </cell>
          <cell r="C46">
            <v>19358.577765716847</v>
          </cell>
          <cell r="D46">
            <v>249.6030201644918</v>
          </cell>
          <cell r="E46">
            <v>247.89758776427291</v>
          </cell>
          <cell r="F46">
            <v>1178.8942644692149</v>
          </cell>
          <cell r="G46">
            <v>377.45397890938102</v>
          </cell>
        </row>
        <row r="47">
          <cell r="A47">
            <v>2043</v>
          </cell>
          <cell r="B47">
            <v>281.8</v>
          </cell>
          <cell r="C47">
            <v>19842.542209859766</v>
          </cell>
          <cell r="D47">
            <v>255.84309566860406</v>
          </cell>
          <cell r="E47">
            <v>254.09502745837972</v>
          </cell>
          <cell r="F47">
            <v>1208.3666210809452</v>
          </cell>
          <cell r="G47">
            <v>386.89032838211551</v>
          </cell>
        </row>
        <row r="48">
          <cell r="A48">
            <v>2044</v>
          </cell>
          <cell r="B48">
            <v>288.8</v>
          </cell>
          <cell r="C48">
            <v>20338.605765106258</v>
          </cell>
          <cell r="D48">
            <v>262.23917306031916</v>
          </cell>
          <cell r="E48">
            <v>260.4474031448392</v>
          </cell>
          <cell r="F48">
            <v>1238.5757866079687</v>
          </cell>
          <cell r="G48">
            <v>396.56258659166838</v>
          </cell>
        </row>
        <row r="49">
          <cell r="A49">
            <v>2045</v>
          </cell>
          <cell r="B49">
            <v>296</v>
          </cell>
          <cell r="C49">
            <v>20847.070909233913</v>
          </cell>
          <cell r="D49">
            <v>268.79515238682711</v>
          </cell>
          <cell r="E49">
            <v>266.95858822346014</v>
          </cell>
          <cell r="F49">
            <v>1269.5401812731677</v>
          </cell>
          <cell r="G49">
            <v>406.47665125646006</v>
          </cell>
        </row>
        <row r="50">
          <cell r="A50">
            <v>2046</v>
          </cell>
          <cell r="B50">
            <v>303.39999999999998</v>
          </cell>
          <cell r="C50">
            <v>21368.24768196476</v>
          </cell>
          <cell r="D50">
            <v>275.51503119649777</v>
          </cell>
          <cell r="E50">
            <v>273.6325529290466</v>
          </cell>
          <cell r="F50">
            <v>1301.2786858049967</v>
          </cell>
          <cell r="G50">
            <v>416.63856753787155</v>
          </cell>
        </row>
        <row r="51">
          <cell r="A51">
            <v>2047</v>
          </cell>
          <cell r="B51">
            <v>311</v>
          </cell>
          <cell r="C51">
            <v>21902.453874013878</v>
          </cell>
          <cell r="D51">
            <v>282.40290697641018</v>
          </cell>
          <cell r="E51">
            <v>280.47336675227274</v>
          </cell>
          <cell r="F51">
            <v>1333.8106529501215</v>
          </cell>
          <cell r="G51">
            <v>427.05453172631832</v>
          </cell>
        </row>
        <row r="52">
          <cell r="A52">
            <v>2048</v>
          </cell>
          <cell r="B52">
            <v>318.8</v>
          </cell>
          <cell r="C52">
            <v>22450.015220864221</v>
          </cell>
          <cell r="D52">
            <v>289.46297965082039</v>
          </cell>
          <cell r="E52">
            <v>287.48520092107952</v>
          </cell>
          <cell r="F52">
            <v>1367.1559192738744</v>
          </cell>
          <cell r="G52">
            <v>437.73089501947624</v>
          </cell>
        </row>
        <row r="53">
          <cell r="A53">
            <v>2049</v>
          </cell>
          <cell r="B53">
            <v>326.8</v>
          </cell>
          <cell r="C53">
            <v>23011.265601385825</v>
          </cell>
          <cell r="D53">
            <v>296.69955414209085</v>
          </cell>
          <cell r="E53">
            <v>294.67233094410648</v>
          </cell>
          <cell r="F53">
            <v>1401.3348172557212</v>
          </cell>
          <cell r="G53">
            <v>448.67416739496309</v>
          </cell>
        </row>
        <row r="54">
          <cell r="A54">
            <v>2050</v>
          </cell>
          <cell r="B54">
            <v>335</v>
          </cell>
          <cell r="C54">
            <v>23586.547241420467</v>
          </cell>
          <cell r="D54">
            <v>304.11704299564309</v>
          </cell>
          <cell r="E54">
            <v>302.03913921770913</v>
          </cell>
          <cell r="F54">
            <v>1436.3681876871142</v>
          </cell>
          <cell r="G54">
            <v>459.89102157983712</v>
          </cell>
        </row>
        <row r="55">
          <cell r="A55">
            <v>2051</v>
          </cell>
          <cell r="B55">
            <v>343.4</v>
          </cell>
          <cell r="C55">
            <v>24176.210922455975</v>
          </cell>
          <cell r="D55">
            <v>311.71996907053415</v>
          </cell>
          <cell r="E55">
            <v>309.59011769815186</v>
          </cell>
          <cell r="F55">
            <v>1472.277392379292</v>
          </cell>
          <cell r="G55">
            <v>471.388297119333</v>
          </cell>
        </row>
        <row r="56">
          <cell r="A56">
            <v>2052</v>
          </cell>
          <cell r="B56">
            <v>352</v>
          </cell>
          <cell r="C56">
            <v>24780.616195517374</v>
          </cell>
          <cell r="D56">
            <v>319.51296829729745</v>
          </cell>
          <cell r="E56">
            <v>317.32987064060563</v>
          </cell>
          <cell r="F56">
            <v>1509.0843271887741</v>
          </cell>
          <cell r="G56">
            <v>483.17300454731628</v>
          </cell>
        </row>
        <row r="57">
          <cell r="A57">
            <v>2053</v>
          </cell>
          <cell r="B57">
            <v>360.8</v>
          </cell>
          <cell r="C57">
            <v>25400.131600405304</v>
          </cell>
          <cell r="D57">
            <v>327.50079250472987</v>
          </cell>
          <cell r="E57">
            <v>325.26311740662072</v>
          </cell>
          <cell r="F57">
            <v>1546.8114353684932</v>
          </cell>
          <cell r="G57">
            <v>495.25232966099912</v>
          </cell>
        </row>
        <row r="58">
          <cell r="A58">
            <v>2054</v>
          </cell>
          <cell r="B58">
            <v>369.8</v>
          </cell>
          <cell r="C58">
            <v>26035.134890415433</v>
          </cell>
          <cell r="D58">
            <v>335.68831231734811</v>
          </cell>
          <cell r="E58">
            <v>333.39469534178619</v>
          </cell>
          <cell r="F58">
            <v>1585.4817212527055</v>
          </cell>
          <cell r="G58">
            <v>507.63363790252407</v>
          </cell>
        </row>
        <row r="59">
          <cell r="A59">
            <v>2055</v>
          </cell>
          <cell r="B59">
            <v>379</v>
          </cell>
          <cell r="C59">
            <v>26686.013262675817</v>
          </cell>
          <cell r="D59">
            <v>344.08052012528179</v>
          </cell>
          <cell r="E59">
            <v>341.72956272533082</v>
          </cell>
          <cell r="F59">
            <v>1625.118764284023</v>
          </cell>
          <cell r="G59">
            <v>520.32447885008708</v>
          </cell>
        </row>
        <row r="60">
          <cell r="A60">
            <v>2056</v>
          </cell>
          <cell r="B60">
            <v>388.5</v>
          </cell>
          <cell r="C60">
            <v>27353.163594242709</v>
          </cell>
          <cell r="D60">
            <v>352.68253312841381</v>
          </cell>
          <cell r="E60">
            <v>350.27280179346405</v>
          </cell>
          <cell r="F60">
            <v>1665.7467333911234</v>
          </cell>
          <cell r="G60">
            <v>533.33259082133918</v>
          </cell>
        </row>
        <row r="61">
          <cell r="A61">
            <v>2057</v>
          </cell>
          <cell r="B61">
            <v>398.2</v>
          </cell>
          <cell r="C61">
            <v>28036.992684098775</v>
          </cell>
          <cell r="D61">
            <v>361.49959645662415</v>
          </cell>
          <cell r="E61">
            <v>359.02962183830061</v>
          </cell>
          <cell r="F61">
            <v>1707.3904017259013</v>
          </cell>
          <cell r="G61">
            <v>546.66590559187262</v>
          </cell>
        </row>
        <row r="62">
          <cell r="A62">
            <v>2058</v>
          </cell>
          <cell r="B62">
            <v>408.2</v>
          </cell>
          <cell r="C62">
            <v>28737.917501201242</v>
          </cell>
          <cell r="D62">
            <v>370.5370863680397</v>
          </cell>
          <cell r="E62">
            <v>368.00536238425809</v>
          </cell>
          <cell r="F62">
            <v>1750.0751617690487</v>
          </cell>
          <cell r="G62">
            <v>560.33255323166941</v>
          </cell>
        </row>
        <row r="63">
          <cell r="A63">
            <v>2059</v>
          </cell>
          <cell r="B63">
            <v>418.4</v>
          </cell>
          <cell r="C63">
            <v>29456.365438731271</v>
          </cell>
          <cell r="D63">
            <v>379.80051352724064</v>
          </cell>
          <cell r="E63">
            <v>377.20549644386449</v>
          </cell>
          <cell r="F63">
            <v>1793.8270408132748</v>
          </cell>
          <cell r="G63">
            <v>574.34086706246114</v>
          </cell>
        </row>
        <row r="64">
          <cell r="A64">
            <v>2060</v>
          </cell>
          <cell r="B64">
            <v>428.9</v>
          </cell>
          <cell r="C64">
            <v>30192.77457469955</v>
          </cell>
          <cell r="D64">
            <v>389.29552636542161</v>
          </cell>
          <cell r="E64">
            <v>386.63563385496104</v>
          </cell>
          <cell r="F64">
            <v>1838.6727168336065</v>
          </cell>
          <cell r="G64">
            <v>588.69938873902265</v>
          </cell>
        </row>
        <row r="65">
          <cell r="A65">
            <v>2061</v>
          </cell>
          <cell r="B65">
            <v>439.6</v>
          </cell>
          <cell r="C65">
            <v>30947.593939067036</v>
          </cell>
          <cell r="D65">
            <v>399.0279145245571</v>
          </cell>
          <cell r="E65">
            <v>396.30152470133504</v>
          </cell>
          <cell r="F65">
            <v>1884.6395347544465</v>
          </cell>
          <cell r="G65">
            <v>603.41687345749813</v>
          </cell>
        </row>
        <row r="66">
          <cell r="A66">
            <v>2062</v>
          </cell>
          <cell r="B66">
            <v>450.6</v>
          </cell>
          <cell r="C66">
            <v>31721.283787543707</v>
          </cell>
          <cell r="D66">
            <v>409.00361238767101</v>
          </cell>
          <cell r="E66">
            <v>406.2090628188684</v>
          </cell>
          <cell r="F66">
            <v>1931.7555231233075</v>
          </cell>
          <cell r="G66">
            <v>618.5022952939355</v>
          </cell>
        </row>
        <row r="67">
          <cell r="A67">
            <v>2063</v>
          </cell>
          <cell r="B67">
            <v>461.9</v>
          </cell>
          <cell r="C67">
            <v>32514.315882232298</v>
          </cell>
          <cell r="D67">
            <v>419.22870269736273</v>
          </cell>
          <cell r="E67">
            <v>416.36428938934006</v>
          </cell>
          <cell r="F67">
            <v>1980.0494112013901</v>
          </cell>
          <cell r="G67">
            <v>633.96485267628384</v>
          </cell>
        </row>
        <row r="68">
          <cell r="A68">
            <v>2064</v>
          </cell>
          <cell r="B68">
            <v>473.4</v>
          </cell>
          <cell r="C68">
            <v>33327.173779288103</v>
          </cell>
          <cell r="D68">
            <v>429.70942026479679</v>
          </cell>
          <cell r="E68">
            <v>426.77339662407354</v>
          </cell>
          <cell r="F68">
            <v>2029.5506464814246</v>
          </cell>
          <cell r="G68">
            <v>649.81397399319087</v>
          </cell>
        </row>
        <row r="69">
          <cell r="A69">
            <v>2065</v>
          </cell>
          <cell r="B69">
            <v>485.2</v>
          </cell>
          <cell r="C69">
            <v>34160.353123770299</v>
          </cell>
          <cell r="D69">
            <v>440.4521557714167</v>
          </cell>
          <cell r="E69">
            <v>437.44273153967532</v>
          </cell>
          <cell r="F69">
            <v>2080.2894126434599</v>
          </cell>
          <cell r="G69">
            <v>666.05932334302054</v>
          </cell>
        </row>
        <row r="70">
          <cell r="A70">
            <v>2066</v>
          </cell>
          <cell r="B70">
            <v>497.3</v>
          </cell>
          <cell r="C70">
            <v>35014.36195186455</v>
          </cell>
          <cell r="D70">
            <v>451.46345966570209</v>
          </cell>
          <cell r="E70">
            <v>448.37879982816719</v>
          </cell>
          <cell r="F70">
            <v>2132.2966479595461</v>
          </cell>
          <cell r="G70">
            <v>682.71080642659604</v>
          </cell>
        </row>
        <row r="71">
          <cell r="A71">
            <v>2067</v>
          </cell>
          <cell r="B71">
            <v>509.7</v>
          </cell>
          <cell r="C71">
            <v>35889.721000661164</v>
          </cell>
          <cell r="D71">
            <v>462.75004615734463</v>
          </cell>
          <cell r="E71">
            <v>459.58826982387131</v>
          </cell>
          <cell r="F71">
            <v>2185.6040641585346</v>
          </cell>
          <cell r="G71">
            <v>699.77857658726089</v>
          </cell>
        </row>
        <row r="72">
          <cell r="A72">
            <v>2068</v>
          </cell>
          <cell r="B72">
            <v>522.4</v>
          </cell>
          <cell r="C72">
            <v>36786.964025677691</v>
          </cell>
          <cell r="D72">
            <v>474.31879731127822</v>
          </cell>
          <cell r="E72">
            <v>471.07797656946803</v>
          </cell>
          <cell r="F72">
            <v>2240.2441657624977</v>
          </cell>
          <cell r="G72">
            <v>717.27304100194237</v>
          </cell>
        </row>
        <row r="73">
          <cell r="A73">
            <v>2069</v>
          </cell>
          <cell r="B73">
            <v>535.5</v>
          </cell>
          <cell r="C73">
            <v>37706.638126319631</v>
          </cell>
          <cell r="D73">
            <v>486.17676724406016</v>
          </cell>
          <cell r="E73">
            <v>482.85492598370467</v>
          </cell>
          <cell r="F73">
            <v>2296.2502699065599</v>
          </cell>
          <cell r="G73">
            <v>735.20486702699088</v>
          </cell>
        </row>
        <row r="74">
          <cell r="A74">
            <v>2070</v>
          </cell>
          <cell r="B74">
            <v>548.9</v>
          </cell>
          <cell r="C74">
            <v>38649.304079477617</v>
          </cell>
          <cell r="D74">
            <v>498.3311864251616</v>
          </cell>
          <cell r="E74">
            <v>494.92629913329722</v>
          </cell>
          <cell r="F74">
            <v>2353.6565266542239</v>
          </cell>
          <cell r="G74">
            <v>753.58498870266556</v>
          </cell>
        </row>
        <row r="75">
          <cell r="A75">
            <v>2071</v>
          </cell>
          <cell r="B75">
            <v>562.6</v>
          </cell>
          <cell r="C75">
            <v>39615.536681464553</v>
          </cell>
          <cell r="D75">
            <v>510.78946608579059</v>
          </cell>
          <cell r="E75">
            <v>507.29945661162958</v>
          </cell>
          <cell r="F75">
            <v>2412.4979398205792</v>
          </cell>
          <cell r="G75">
            <v>772.42461342023216</v>
          </cell>
        </row>
        <row r="76">
          <cell r="A76">
            <v>2072</v>
          </cell>
          <cell r="B76">
            <v>576.70000000000005</v>
          </cell>
          <cell r="C76">
            <v>40605.92509850116</v>
          </cell>
          <cell r="D76">
            <v>523.55920273793527</v>
          </cell>
          <cell r="E76">
            <v>519.98194302692025</v>
          </cell>
          <cell r="F76">
            <v>2472.8103883160934</v>
          </cell>
          <cell r="G76">
            <v>791.73522875573792</v>
          </cell>
        </row>
        <row r="77">
          <cell r="A77">
            <v>2073</v>
          </cell>
          <cell r="B77">
            <v>591.1</v>
          </cell>
          <cell r="C77">
            <v>41621.073225963686</v>
          </cell>
          <cell r="D77">
            <v>536.6481828063836</v>
          </cell>
          <cell r="E77">
            <v>532.98149160259322</v>
          </cell>
          <cell r="F77">
            <v>2534.6306480239955</v>
          </cell>
          <cell r="G77">
            <v>811.52860947463125</v>
          </cell>
        </row>
        <row r="78">
          <cell r="A78">
            <v>2074</v>
          </cell>
          <cell r="B78">
            <v>605.9</v>
          </cell>
          <cell r="C78">
            <v>42661.600056612777</v>
          </cell>
          <cell r="D78">
            <v>550.0643873765431</v>
          </cell>
          <cell r="E78">
            <v>546.30602889265799</v>
          </cell>
          <cell r="F78">
            <v>2597.9964142245954</v>
          </cell>
          <cell r="G78">
            <v>831.81682471149691</v>
          </cell>
        </row>
        <row r="79">
          <cell r="A79">
            <v>2075</v>
          </cell>
          <cell r="B79">
            <v>621</v>
          </cell>
          <cell r="C79">
            <v>43728.14005802809</v>
          </cell>
          <cell r="D79">
            <v>563.81599706095665</v>
          </cell>
          <cell r="E79">
            <v>559.96367961497435</v>
          </cell>
          <cell r="F79">
            <v>2662.9463245802099</v>
          </cell>
          <cell r="G79">
            <v>852.61224532928429</v>
          </cell>
        </row>
        <row r="80">
          <cell r="A80">
            <v>2076</v>
          </cell>
          <cell r="B80">
            <v>636.5</v>
          </cell>
          <cell r="C80">
            <v>44821.343559478788</v>
          </cell>
          <cell r="D80">
            <v>577.91139698748054</v>
          </cell>
          <cell r="E80">
            <v>573.96277160534862</v>
          </cell>
          <cell r="F80">
            <v>2729.5199826947151</v>
          </cell>
          <cell r="G80">
            <v>873.92755146251636</v>
          </cell>
        </row>
        <row r="81">
          <cell r="A81">
            <v>2077</v>
          </cell>
          <cell r="B81">
            <v>652.4</v>
          </cell>
          <cell r="C81">
            <v>45941.877148465755</v>
          </cell>
          <cell r="D81">
            <v>592.35918191216751</v>
          </cell>
          <cell r="E81">
            <v>588.31184089548231</v>
          </cell>
          <cell r="F81">
            <v>2797.7579822620828</v>
          </cell>
          <cell r="G81">
            <v>895.77574024907915</v>
          </cell>
        </row>
        <row r="82">
          <cell r="A82">
            <v>2078</v>
          </cell>
          <cell r="B82">
            <v>668.7</v>
          </cell>
          <cell r="C82">
            <v>47090.424077177398</v>
          </cell>
          <cell r="D82">
            <v>607.16816145997166</v>
          </cell>
          <cell r="E82">
            <v>603.01963691786932</v>
          </cell>
          <cell r="F82">
            <v>2867.7019318186344</v>
          </cell>
          <cell r="G82">
            <v>918.1701337553061</v>
          </cell>
        </row>
        <row r="83">
          <cell r="A83">
            <v>2079</v>
          </cell>
          <cell r="B83">
            <v>685.4</v>
          </cell>
          <cell r="C83">
            <v>48267.684679106831</v>
          </cell>
          <cell r="D83">
            <v>622.34736549647084</v>
          </cell>
          <cell r="E83">
            <v>618.09512784081596</v>
          </cell>
          <cell r="F83">
            <v>2939.3944801141001</v>
          </cell>
          <cell r="G83">
            <v>941.12438709918865</v>
          </cell>
        </row>
        <row r="84">
          <cell r="A84">
            <v>2080</v>
          </cell>
          <cell r="B84">
            <v>702.5</v>
          </cell>
          <cell r="C84">
            <v>49474.3767960845</v>
          </cell>
          <cell r="D84">
            <v>637.9060496338825</v>
          </cell>
          <cell r="E84">
            <v>633.54750603683635</v>
          </cell>
          <cell r="F84">
            <v>3012.8793421169526</v>
          </cell>
          <cell r="G84">
            <v>964.65249677666827</v>
          </cell>
        </row>
        <row r="85">
          <cell r="A85">
            <v>2081</v>
          </cell>
          <cell r="B85">
            <v>720.1</v>
          </cell>
          <cell r="C85">
            <v>50711.23621598661</v>
          </cell>
          <cell r="D85">
            <v>653.8537008747295</v>
          </cell>
          <cell r="E85">
            <v>649.38619368775721</v>
          </cell>
          <cell r="F85">
            <v>3088.201325669876</v>
          </cell>
          <cell r="G85">
            <v>988.76880919608493</v>
          </cell>
        </row>
        <row r="86">
          <cell r="A86">
            <v>2082</v>
          </cell>
          <cell r="B86">
            <v>738.1</v>
          </cell>
          <cell r="C86">
            <v>51979.01712138627</v>
          </cell>
          <cell r="D86">
            <v>670.20004339659772</v>
          </cell>
          <cell r="E86">
            <v>665.6208485299511</v>
          </cell>
          <cell r="F86">
            <v>3165.4063588116228</v>
          </cell>
          <cell r="G86">
            <v>1013.488029425987</v>
          </cell>
        </row>
        <row r="87">
          <cell r="A87">
            <v>2083</v>
          </cell>
          <cell r="B87">
            <v>756.6</v>
          </cell>
          <cell r="C87">
            <v>53278.492549420924</v>
          </cell>
          <cell r="D87">
            <v>686.95504448151257</v>
          </cell>
          <cell r="E87">
            <v>682.26136974319979</v>
          </cell>
          <cell r="F87">
            <v>3244.5415177819132</v>
          </cell>
          <cell r="G87">
            <v>1038.8252301616365</v>
          </cell>
        </row>
        <row r="88">
          <cell r="A88">
            <v>2084</v>
          </cell>
          <cell r="B88">
            <v>775.5</v>
          </cell>
          <cell r="C88">
            <v>54610.454863156439</v>
          </cell>
          <cell r="D88">
            <v>704.12892059355033</v>
          </cell>
          <cell r="E88">
            <v>699.3179039867797</v>
          </cell>
          <cell r="F88">
            <v>3325.6550557264609</v>
          </cell>
          <cell r="G88">
            <v>1064.7958609156772</v>
          </cell>
        </row>
        <row r="89">
          <cell r="A89">
            <v>2085</v>
          </cell>
          <cell r="B89">
            <v>794.9</v>
          </cell>
          <cell r="C89">
            <v>55975.716234735344</v>
          </cell>
          <cell r="D89">
            <v>721.73214360838904</v>
          </cell>
          <cell r="E89">
            <v>716.80085158644908</v>
          </cell>
          <cell r="F89">
            <v>3408.7964321196223</v>
          </cell>
          <cell r="G89">
            <v>1091.415757438569</v>
          </cell>
        </row>
        <row r="90">
          <cell r="A90">
            <v>2086</v>
          </cell>
          <cell r="B90">
            <v>814.8</v>
          </cell>
          <cell r="C90">
            <v>57375.109140603723</v>
          </cell>
          <cell r="D90">
            <v>739.77544719859873</v>
          </cell>
          <cell r="E90">
            <v>734.72087287611021</v>
          </cell>
          <cell r="F90">
            <v>3494.0163429226127</v>
          </cell>
          <cell r="G90">
            <v>1118.7011513745331</v>
          </cell>
        </row>
        <row r="91">
          <cell r="A91">
            <v>2087</v>
          </cell>
          <cell r="B91">
            <v>835.2</v>
          </cell>
          <cell r="C91">
            <v>58809.486869118809</v>
          </cell>
          <cell r="D91">
            <v>758.26983337856359</v>
          </cell>
          <cell r="E91">
            <v>753.08889469801295</v>
          </cell>
          <cell r="F91">
            <v>3581.3667514956778</v>
          </cell>
          <cell r="G91">
            <v>1146.6686801588962</v>
          </cell>
        </row>
        <row r="92">
          <cell r="A92">
            <v>2088</v>
          </cell>
          <cell r="B92">
            <v>856.1</v>
          </cell>
          <cell r="C92">
            <v>60279.724040846777</v>
          </cell>
          <cell r="D92">
            <v>777.22657921302766</v>
          </cell>
          <cell r="E92">
            <v>771.91611706546325</v>
          </cell>
          <cell r="F92">
            <v>3670.9009202830694</v>
          </cell>
          <cell r="G92">
            <v>1175.3353971628685</v>
          </cell>
        </row>
        <row r="93">
          <cell r="A93">
            <v>2089</v>
          </cell>
          <cell r="B93">
            <v>877.5</v>
          </cell>
          <cell r="C93">
            <v>61786.717141867943</v>
          </cell>
          <cell r="D93">
            <v>796.65724369335328</v>
          </cell>
          <cell r="E93">
            <v>791.21401999209979</v>
          </cell>
          <cell r="F93">
            <v>3762.6734432901458</v>
          </cell>
          <cell r="G93">
            <v>1204.7187820919401</v>
          </cell>
        </row>
        <row r="94">
          <cell r="A94">
            <v>2090</v>
          </cell>
          <cell r="B94">
            <v>899.4</v>
          </cell>
          <cell r="C94">
            <v>63331.385070414639</v>
          </cell>
          <cell r="D94">
            <v>816.57367478568699</v>
          </cell>
          <cell r="E94">
            <v>810.99437049190226</v>
          </cell>
          <cell r="F94">
            <v>3856.7402793723991</v>
          </cell>
          <cell r="G94">
            <v>1234.8367516442383</v>
          </cell>
        </row>
        <row r="95">
          <cell r="A95">
            <v>2091</v>
          </cell>
          <cell r="B95">
            <v>921.9</v>
          </cell>
          <cell r="C95">
            <v>64914.669697174999</v>
          </cell>
          <cell r="D95">
            <v>836.98801665532915</v>
          </cell>
          <cell r="E95">
            <v>831.26922975419973</v>
          </cell>
          <cell r="F95">
            <v>3953.1587863567088</v>
          </cell>
          <cell r="G95">
            <v>1265.7076704353442</v>
          </cell>
        </row>
        <row r="96">
          <cell r="A96">
            <v>2092</v>
          </cell>
          <cell r="B96">
            <v>944.9</v>
          </cell>
          <cell r="C96">
            <v>66537.536439604373</v>
          </cell>
          <cell r="D96">
            <v>857.91271707171234</v>
          </cell>
          <cell r="E96">
            <v>852.05096049805468</v>
          </cell>
          <cell r="F96">
            <v>4051.987756015626</v>
          </cell>
          <cell r="G96">
            <v>1297.3503621962277</v>
          </cell>
        </row>
        <row r="97">
          <cell r="A97">
            <v>2093</v>
          </cell>
          <cell r="B97">
            <v>968.5</v>
          </cell>
          <cell r="C97">
            <v>68200.974850594474</v>
          </cell>
          <cell r="D97">
            <v>879.36053499850505</v>
          </cell>
          <cell r="E97">
            <v>873.35223451050592</v>
          </cell>
          <cell r="F97">
            <v>4153.2874499160162</v>
          </cell>
          <cell r="G97">
            <v>1329.7841212511332</v>
          </cell>
        </row>
        <row r="98">
          <cell r="A98">
            <v>2094</v>
          </cell>
          <cell r="B98">
            <v>992.7</v>
          </cell>
          <cell r="C98">
            <v>69905.999221859325</v>
          </cell>
          <cell r="D98">
            <v>901.34454837346755</v>
          </cell>
          <cell r="E98">
            <v>895.1860403732685</v>
          </cell>
          <cell r="F98">
            <v>4257.1196361639159</v>
          </cell>
          <cell r="G98">
            <v>1363.0287242824115</v>
          </cell>
        </row>
        <row r="99">
          <cell r="A99">
            <v>2095</v>
          </cell>
          <cell r="B99">
            <v>1017.5</v>
          </cell>
          <cell r="C99">
            <v>71653.649202405795</v>
          </cell>
          <cell r="D99">
            <v>923.87816208280412</v>
          </cell>
          <cell r="E99">
            <v>917.56569138260011</v>
          </cell>
          <cell r="F99">
            <v>4363.5476270680138</v>
          </cell>
          <cell r="G99">
            <v>1397.1044423894716</v>
          </cell>
        </row>
        <row r="100">
          <cell r="A100">
            <v>2096</v>
          </cell>
          <cell r="B100">
            <v>1042.9000000000001</v>
          </cell>
          <cell r="C100">
            <v>73444.990432465929</v>
          </cell>
          <cell r="D100">
            <v>946.97511613487416</v>
          </cell>
          <cell r="E100">
            <v>940.50483366716503</v>
          </cell>
          <cell r="F100">
            <v>4472.6363177447138</v>
          </cell>
          <cell r="G100">
            <v>1432.0320534492082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59"/>
  <sheetViews>
    <sheetView view="pageLayout" zoomScale="80" zoomScaleNormal="100" zoomScaleSheetLayoutView="100" zoomScalePageLayoutView="80" workbookViewId="0">
      <selection activeCell="A24" sqref="A24"/>
    </sheetView>
  </sheetViews>
  <sheetFormatPr defaultRowHeight="14.4" x14ac:dyDescent="0.3"/>
  <cols>
    <col min="1" max="1" width="15.33203125" style="4" bestFit="1" customWidth="1"/>
    <col min="2" max="2" width="30.88671875" style="4" bestFit="1" customWidth="1"/>
    <col min="3" max="3" width="22.88671875" style="4" bestFit="1" customWidth="1"/>
    <col min="4" max="4" width="18.109375" style="4" bestFit="1" customWidth="1"/>
    <col min="5" max="5" width="15.33203125" style="4" bestFit="1" customWidth="1"/>
    <col min="6" max="6" width="14.33203125" style="4" bestFit="1" customWidth="1"/>
    <col min="7" max="7" width="12.6640625" style="4" bestFit="1" customWidth="1"/>
    <col min="8" max="8" width="11.5546875" style="4" bestFit="1" customWidth="1"/>
    <col min="9" max="9" width="2.5546875" style="4" customWidth="1"/>
    <col min="10" max="10" width="27" style="4" bestFit="1" customWidth="1"/>
    <col min="11" max="11" width="16.33203125" style="4" customWidth="1"/>
    <col min="12" max="12" width="9.109375" style="4"/>
    <col min="13" max="13" width="27" style="4" bestFit="1" customWidth="1"/>
    <col min="14" max="255" width="9.109375" style="4"/>
    <col min="256" max="256" width="16.88671875" style="4" bestFit="1" customWidth="1"/>
    <col min="257" max="257" width="18.88671875" style="4" bestFit="1" customWidth="1"/>
    <col min="258" max="258" width="22.88671875" style="4" bestFit="1" customWidth="1"/>
    <col min="259" max="259" width="18.109375" style="4" bestFit="1" customWidth="1"/>
    <col min="260" max="260" width="15.33203125" style="4" bestFit="1" customWidth="1"/>
    <col min="261" max="261" width="14.33203125" style="4" bestFit="1" customWidth="1"/>
    <col min="262" max="262" width="12.6640625" style="4" bestFit="1" customWidth="1"/>
    <col min="263" max="263" width="11.5546875" style="4" bestFit="1" customWidth="1"/>
    <col min="264" max="264" width="9.109375" style="4"/>
    <col min="265" max="265" width="27" style="4" bestFit="1" customWidth="1"/>
    <col min="266" max="266" width="14.5546875" style="4" bestFit="1" customWidth="1"/>
    <col min="267" max="268" width="9.109375" style="4"/>
    <col min="269" max="269" width="27" style="4" bestFit="1" customWidth="1"/>
    <col min="270" max="511" width="9.109375" style="4"/>
    <col min="512" max="512" width="16.88671875" style="4" bestFit="1" customWidth="1"/>
    <col min="513" max="513" width="18.88671875" style="4" bestFit="1" customWidth="1"/>
    <col min="514" max="514" width="22.88671875" style="4" bestFit="1" customWidth="1"/>
    <col min="515" max="515" width="18.109375" style="4" bestFit="1" customWidth="1"/>
    <col min="516" max="516" width="15.33203125" style="4" bestFit="1" customWidth="1"/>
    <col min="517" max="517" width="14.33203125" style="4" bestFit="1" customWidth="1"/>
    <col min="518" max="518" width="12.6640625" style="4" bestFit="1" customWidth="1"/>
    <col min="519" max="519" width="11.5546875" style="4" bestFit="1" customWidth="1"/>
    <col min="520" max="520" width="9.109375" style="4"/>
    <col min="521" max="521" width="27" style="4" bestFit="1" customWidth="1"/>
    <col min="522" max="522" width="14.5546875" style="4" bestFit="1" customWidth="1"/>
    <col min="523" max="524" width="9.109375" style="4"/>
    <col min="525" max="525" width="27" style="4" bestFit="1" customWidth="1"/>
    <col min="526" max="767" width="9.109375" style="4"/>
    <col min="768" max="768" width="16.88671875" style="4" bestFit="1" customWidth="1"/>
    <col min="769" max="769" width="18.88671875" style="4" bestFit="1" customWidth="1"/>
    <col min="770" max="770" width="22.88671875" style="4" bestFit="1" customWidth="1"/>
    <col min="771" max="771" width="18.109375" style="4" bestFit="1" customWidth="1"/>
    <col min="772" max="772" width="15.33203125" style="4" bestFit="1" customWidth="1"/>
    <col min="773" max="773" width="14.33203125" style="4" bestFit="1" customWidth="1"/>
    <col min="774" max="774" width="12.6640625" style="4" bestFit="1" customWidth="1"/>
    <col min="775" max="775" width="11.5546875" style="4" bestFit="1" customWidth="1"/>
    <col min="776" max="776" width="9.109375" style="4"/>
    <col min="777" max="777" width="27" style="4" bestFit="1" customWidth="1"/>
    <col min="778" max="778" width="14.5546875" style="4" bestFit="1" customWidth="1"/>
    <col min="779" max="780" width="9.109375" style="4"/>
    <col min="781" max="781" width="27" style="4" bestFit="1" customWidth="1"/>
    <col min="782" max="1023" width="9.109375" style="4"/>
    <col min="1024" max="1024" width="16.88671875" style="4" bestFit="1" customWidth="1"/>
    <col min="1025" max="1025" width="18.88671875" style="4" bestFit="1" customWidth="1"/>
    <col min="1026" max="1026" width="22.88671875" style="4" bestFit="1" customWidth="1"/>
    <col min="1027" max="1027" width="18.109375" style="4" bestFit="1" customWidth="1"/>
    <col min="1028" max="1028" width="15.33203125" style="4" bestFit="1" customWidth="1"/>
    <col min="1029" max="1029" width="14.33203125" style="4" bestFit="1" customWidth="1"/>
    <col min="1030" max="1030" width="12.6640625" style="4" bestFit="1" customWidth="1"/>
    <col min="1031" max="1031" width="11.5546875" style="4" bestFit="1" customWidth="1"/>
    <col min="1032" max="1032" width="9.109375" style="4"/>
    <col min="1033" max="1033" width="27" style="4" bestFit="1" customWidth="1"/>
    <col min="1034" max="1034" width="14.5546875" style="4" bestFit="1" customWidth="1"/>
    <col min="1035" max="1036" width="9.109375" style="4"/>
    <col min="1037" max="1037" width="27" style="4" bestFit="1" customWidth="1"/>
    <col min="1038" max="1279" width="9.109375" style="4"/>
    <col min="1280" max="1280" width="16.88671875" style="4" bestFit="1" customWidth="1"/>
    <col min="1281" max="1281" width="18.88671875" style="4" bestFit="1" customWidth="1"/>
    <col min="1282" max="1282" width="22.88671875" style="4" bestFit="1" customWidth="1"/>
    <col min="1283" max="1283" width="18.109375" style="4" bestFit="1" customWidth="1"/>
    <col min="1284" max="1284" width="15.33203125" style="4" bestFit="1" customWidth="1"/>
    <col min="1285" max="1285" width="14.33203125" style="4" bestFit="1" customWidth="1"/>
    <col min="1286" max="1286" width="12.6640625" style="4" bestFit="1" customWidth="1"/>
    <col min="1287" max="1287" width="11.5546875" style="4" bestFit="1" customWidth="1"/>
    <col min="1288" max="1288" width="9.109375" style="4"/>
    <col min="1289" max="1289" width="27" style="4" bestFit="1" customWidth="1"/>
    <col min="1290" max="1290" width="14.5546875" style="4" bestFit="1" customWidth="1"/>
    <col min="1291" max="1292" width="9.109375" style="4"/>
    <col min="1293" max="1293" width="27" style="4" bestFit="1" customWidth="1"/>
    <col min="1294" max="1535" width="9.109375" style="4"/>
    <col min="1536" max="1536" width="16.88671875" style="4" bestFit="1" customWidth="1"/>
    <col min="1537" max="1537" width="18.88671875" style="4" bestFit="1" customWidth="1"/>
    <col min="1538" max="1538" width="22.88671875" style="4" bestFit="1" customWidth="1"/>
    <col min="1539" max="1539" width="18.109375" style="4" bestFit="1" customWidth="1"/>
    <col min="1540" max="1540" width="15.33203125" style="4" bestFit="1" customWidth="1"/>
    <col min="1541" max="1541" width="14.33203125" style="4" bestFit="1" customWidth="1"/>
    <col min="1542" max="1542" width="12.6640625" style="4" bestFit="1" customWidth="1"/>
    <col min="1543" max="1543" width="11.5546875" style="4" bestFit="1" customWidth="1"/>
    <col min="1544" max="1544" width="9.109375" style="4"/>
    <col min="1545" max="1545" width="27" style="4" bestFit="1" customWidth="1"/>
    <col min="1546" max="1546" width="14.5546875" style="4" bestFit="1" customWidth="1"/>
    <col min="1547" max="1548" width="9.109375" style="4"/>
    <col min="1549" max="1549" width="27" style="4" bestFit="1" customWidth="1"/>
    <col min="1550" max="1791" width="9.109375" style="4"/>
    <col min="1792" max="1792" width="16.88671875" style="4" bestFit="1" customWidth="1"/>
    <col min="1793" max="1793" width="18.88671875" style="4" bestFit="1" customWidth="1"/>
    <col min="1794" max="1794" width="22.88671875" style="4" bestFit="1" customWidth="1"/>
    <col min="1795" max="1795" width="18.109375" style="4" bestFit="1" customWidth="1"/>
    <col min="1796" max="1796" width="15.33203125" style="4" bestFit="1" customWidth="1"/>
    <col min="1797" max="1797" width="14.33203125" style="4" bestFit="1" customWidth="1"/>
    <col min="1798" max="1798" width="12.6640625" style="4" bestFit="1" customWidth="1"/>
    <col min="1799" max="1799" width="11.5546875" style="4" bestFit="1" customWidth="1"/>
    <col min="1800" max="1800" width="9.109375" style="4"/>
    <col min="1801" max="1801" width="27" style="4" bestFit="1" customWidth="1"/>
    <col min="1802" max="1802" width="14.5546875" style="4" bestFit="1" customWidth="1"/>
    <col min="1803" max="1804" width="9.109375" style="4"/>
    <col min="1805" max="1805" width="27" style="4" bestFit="1" customWidth="1"/>
    <col min="1806" max="2047" width="9.109375" style="4"/>
    <col min="2048" max="2048" width="16.88671875" style="4" bestFit="1" customWidth="1"/>
    <col min="2049" max="2049" width="18.88671875" style="4" bestFit="1" customWidth="1"/>
    <col min="2050" max="2050" width="22.88671875" style="4" bestFit="1" customWidth="1"/>
    <col min="2051" max="2051" width="18.109375" style="4" bestFit="1" customWidth="1"/>
    <col min="2052" max="2052" width="15.33203125" style="4" bestFit="1" customWidth="1"/>
    <col min="2053" max="2053" width="14.33203125" style="4" bestFit="1" customWidth="1"/>
    <col min="2054" max="2054" width="12.6640625" style="4" bestFit="1" customWidth="1"/>
    <col min="2055" max="2055" width="11.5546875" style="4" bestFit="1" customWidth="1"/>
    <col min="2056" max="2056" width="9.109375" style="4"/>
    <col min="2057" max="2057" width="27" style="4" bestFit="1" customWidth="1"/>
    <col min="2058" max="2058" width="14.5546875" style="4" bestFit="1" customWidth="1"/>
    <col min="2059" max="2060" width="9.109375" style="4"/>
    <col min="2061" max="2061" width="27" style="4" bestFit="1" customWidth="1"/>
    <col min="2062" max="2303" width="9.109375" style="4"/>
    <col min="2304" max="2304" width="16.88671875" style="4" bestFit="1" customWidth="1"/>
    <col min="2305" max="2305" width="18.88671875" style="4" bestFit="1" customWidth="1"/>
    <col min="2306" max="2306" width="22.88671875" style="4" bestFit="1" customWidth="1"/>
    <col min="2307" max="2307" width="18.109375" style="4" bestFit="1" customWidth="1"/>
    <col min="2308" max="2308" width="15.33203125" style="4" bestFit="1" customWidth="1"/>
    <col min="2309" max="2309" width="14.33203125" style="4" bestFit="1" customWidth="1"/>
    <col min="2310" max="2310" width="12.6640625" style="4" bestFit="1" customWidth="1"/>
    <col min="2311" max="2311" width="11.5546875" style="4" bestFit="1" customWidth="1"/>
    <col min="2312" max="2312" width="9.109375" style="4"/>
    <col min="2313" max="2313" width="27" style="4" bestFit="1" customWidth="1"/>
    <col min="2314" max="2314" width="14.5546875" style="4" bestFit="1" customWidth="1"/>
    <col min="2315" max="2316" width="9.109375" style="4"/>
    <col min="2317" max="2317" width="27" style="4" bestFit="1" customWidth="1"/>
    <col min="2318" max="2559" width="9.109375" style="4"/>
    <col min="2560" max="2560" width="16.88671875" style="4" bestFit="1" customWidth="1"/>
    <col min="2561" max="2561" width="18.88671875" style="4" bestFit="1" customWidth="1"/>
    <col min="2562" max="2562" width="22.88671875" style="4" bestFit="1" customWidth="1"/>
    <col min="2563" max="2563" width="18.109375" style="4" bestFit="1" customWidth="1"/>
    <col min="2564" max="2564" width="15.33203125" style="4" bestFit="1" customWidth="1"/>
    <col min="2565" max="2565" width="14.33203125" style="4" bestFit="1" customWidth="1"/>
    <col min="2566" max="2566" width="12.6640625" style="4" bestFit="1" customWidth="1"/>
    <col min="2567" max="2567" width="11.5546875" style="4" bestFit="1" customWidth="1"/>
    <col min="2568" max="2568" width="9.109375" style="4"/>
    <col min="2569" max="2569" width="27" style="4" bestFit="1" customWidth="1"/>
    <col min="2570" max="2570" width="14.5546875" style="4" bestFit="1" customWidth="1"/>
    <col min="2571" max="2572" width="9.109375" style="4"/>
    <col min="2573" max="2573" width="27" style="4" bestFit="1" customWidth="1"/>
    <col min="2574" max="2815" width="9.109375" style="4"/>
    <col min="2816" max="2816" width="16.88671875" style="4" bestFit="1" customWidth="1"/>
    <col min="2817" max="2817" width="18.88671875" style="4" bestFit="1" customWidth="1"/>
    <col min="2818" max="2818" width="22.88671875" style="4" bestFit="1" customWidth="1"/>
    <col min="2819" max="2819" width="18.109375" style="4" bestFit="1" customWidth="1"/>
    <col min="2820" max="2820" width="15.33203125" style="4" bestFit="1" customWidth="1"/>
    <col min="2821" max="2821" width="14.33203125" style="4" bestFit="1" customWidth="1"/>
    <col min="2822" max="2822" width="12.6640625" style="4" bestFit="1" customWidth="1"/>
    <col min="2823" max="2823" width="11.5546875" style="4" bestFit="1" customWidth="1"/>
    <col min="2824" max="2824" width="9.109375" style="4"/>
    <col min="2825" max="2825" width="27" style="4" bestFit="1" customWidth="1"/>
    <col min="2826" max="2826" width="14.5546875" style="4" bestFit="1" customWidth="1"/>
    <col min="2827" max="2828" width="9.109375" style="4"/>
    <col min="2829" max="2829" width="27" style="4" bestFit="1" customWidth="1"/>
    <col min="2830" max="3071" width="9.109375" style="4"/>
    <col min="3072" max="3072" width="16.88671875" style="4" bestFit="1" customWidth="1"/>
    <col min="3073" max="3073" width="18.88671875" style="4" bestFit="1" customWidth="1"/>
    <col min="3074" max="3074" width="22.88671875" style="4" bestFit="1" customWidth="1"/>
    <col min="3075" max="3075" width="18.109375" style="4" bestFit="1" customWidth="1"/>
    <col min="3076" max="3076" width="15.33203125" style="4" bestFit="1" customWidth="1"/>
    <col min="3077" max="3077" width="14.33203125" style="4" bestFit="1" customWidth="1"/>
    <col min="3078" max="3078" width="12.6640625" style="4" bestFit="1" customWidth="1"/>
    <col min="3079" max="3079" width="11.5546875" style="4" bestFit="1" customWidth="1"/>
    <col min="3080" max="3080" width="9.109375" style="4"/>
    <col min="3081" max="3081" width="27" style="4" bestFit="1" customWidth="1"/>
    <col min="3082" max="3082" width="14.5546875" style="4" bestFit="1" customWidth="1"/>
    <col min="3083" max="3084" width="9.109375" style="4"/>
    <col min="3085" max="3085" width="27" style="4" bestFit="1" customWidth="1"/>
    <col min="3086" max="3327" width="9.109375" style="4"/>
    <col min="3328" max="3328" width="16.88671875" style="4" bestFit="1" customWidth="1"/>
    <col min="3329" max="3329" width="18.88671875" style="4" bestFit="1" customWidth="1"/>
    <col min="3330" max="3330" width="22.88671875" style="4" bestFit="1" customWidth="1"/>
    <col min="3331" max="3331" width="18.109375" style="4" bestFit="1" customWidth="1"/>
    <col min="3332" max="3332" width="15.33203125" style="4" bestFit="1" customWidth="1"/>
    <col min="3333" max="3333" width="14.33203125" style="4" bestFit="1" customWidth="1"/>
    <col min="3334" max="3334" width="12.6640625" style="4" bestFit="1" customWidth="1"/>
    <col min="3335" max="3335" width="11.5546875" style="4" bestFit="1" customWidth="1"/>
    <col min="3336" max="3336" width="9.109375" style="4"/>
    <col min="3337" max="3337" width="27" style="4" bestFit="1" customWidth="1"/>
    <col min="3338" max="3338" width="14.5546875" style="4" bestFit="1" customWidth="1"/>
    <col min="3339" max="3340" width="9.109375" style="4"/>
    <col min="3341" max="3341" width="27" style="4" bestFit="1" customWidth="1"/>
    <col min="3342" max="3583" width="9.109375" style="4"/>
    <col min="3584" max="3584" width="16.88671875" style="4" bestFit="1" customWidth="1"/>
    <col min="3585" max="3585" width="18.88671875" style="4" bestFit="1" customWidth="1"/>
    <col min="3586" max="3586" width="22.88671875" style="4" bestFit="1" customWidth="1"/>
    <col min="3587" max="3587" width="18.109375" style="4" bestFit="1" customWidth="1"/>
    <col min="3588" max="3588" width="15.33203125" style="4" bestFit="1" customWidth="1"/>
    <col min="3589" max="3589" width="14.33203125" style="4" bestFit="1" customWidth="1"/>
    <col min="3590" max="3590" width="12.6640625" style="4" bestFit="1" customWidth="1"/>
    <col min="3591" max="3591" width="11.5546875" style="4" bestFit="1" customWidth="1"/>
    <col min="3592" max="3592" width="9.109375" style="4"/>
    <col min="3593" max="3593" width="27" style="4" bestFit="1" customWidth="1"/>
    <col min="3594" max="3594" width="14.5546875" style="4" bestFit="1" customWidth="1"/>
    <col min="3595" max="3596" width="9.109375" style="4"/>
    <col min="3597" max="3597" width="27" style="4" bestFit="1" customWidth="1"/>
    <col min="3598" max="3839" width="9.109375" style="4"/>
    <col min="3840" max="3840" width="16.88671875" style="4" bestFit="1" customWidth="1"/>
    <col min="3841" max="3841" width="18.88671875" style="4" bestFit="1" customWidth="1"/>
    <col min="3842" max="3842" width="22.88671875" style="4" bestFit="1" customWidth="1"/>
    <col min="3843" max="3843" width="18.109375" style="4" bestFit="1" customWidth="1"/>
    <col min="3844" max="3844" width="15.33203125" style="4" bestFit="1" customWidth="1"/>
    <col min="3845" max="3845" width="14.33203125" style="4" bestFit="1" customWidth="1"/>
    <col min="3846" max="3846" width="12.6640625" style="4" bestFit="1" customWidth="1"/>
    <col min="3847" max="3847" width="11.5546875" style="4" bestFit="1" customWidth="1"/>
    <col min="3848" max="3848" width="9.109375" style="4"/>
    <col min="3849" max="3849" width="27" style="4" bestFit="1" customWidth="1"/>
    <col min="3850" max="3850" width="14.5546875" style="4" bestFit="1" customWidth="1"/>
    <col min="3851" max="3852" width="9.109375" style="4"/>
    <col min="3853" max="3853" width="27" style="4" bestFit="1" customWidth="1"/>
    <col min="3854" max="4095" width="9.109375" style="4"/>
    <col min="4096" max="4096" width="16.88671875" style="4" bestFit="1" customWidth="1"/>
    <col min="4097" max="4097" width="18.88671875" style="4" bestFit="1" customWidth="1"/>
    <col min="4098" max="4098" width="22.88671875" style="4" bestFit="1" customWidth="1"/>
    <col min="4099" max="4099" width="18.109375" style="4" bestFit="1" customWidth="1"/>
    <col min="4100" max="4100" width="15.33203125" style="4" bestFit="1" customWidth="1"/>
    <col min="4101" max="4101" width="14.33203125" style="4" bestFit="1" customWidth="1"/>
    <col min="4102" max="4102" width="12.6640625" style="4" bestFit="1" customWidth="1"/>
    <col min="4103" max="4103" width="11.5546875" style="4" bestFit="1" customWidth="1"/>
    <col min="4104" max="4104" width="9.109375" style="4"/>
    <col min="4105" max="4105" width="27" style="4" bestFit="1" customWidth="1"/>
    <col min="4106" max="4106" width="14.5546875" style="4" bestFit="1" customWidth="1"/>
    <col min="4107" max="4108" width="9.109375" style="4"/>
    <col min="4109" max="4109" width="27" style="4" bestFit="1" customWidth="1"/>
    <col min="4110" max="4351" width="9.109375" style="4"/>
    <col min="4352" max="4352" width="16.88671875" style="4" bestFit="1" customWidth="1"/>
    <col min="4353" max="4353" width="18.88671875" style="4" bestFit="1" customWidth="1"/>
    <col min="4354" max="4354" width="22.88671875" style="4" bestFit="1" customWidth="1"/>
    <col min="4355" max="4355" width="18.109375" style="4" bestFit="1" customWidth="1"/>
    <col min="4356" max="4356" width="15.33203125" style="4" bestFit="1" customWidth="1"/>
    <col min="4357" max="4357" width="14.33203125" style="4" bestFit="1" customWidth="1"/>
    <col min="4358" max="4358" width="12.6640625" style="4" bestFit="1" customWidth="1"/>
    <col min="4359" max="4359" width="11.5546875" style="4" bestFit="1" customWidth="1"/>
    <col min="4360" max="4360" width="9.109375" style="4"/>
    <col min="4361" max="4361" width="27" style="4" bestFit="1" customWidth="1"/>
    <col min="4362" max="4362" width="14.5546875" style="4" bestFit="1" customWidth="1"/>
    <col min="4363" max="4364" width="9.109375" style="4"/>
    <col min="4365" max="4365" width="27" style="4" bestFit="1" customWidth="1"/>
    <col min="4366" max="4607" width="9.109375" style="4"/>
    <col min="4608" max="4608" width="16.88671875" style="4" bestFit="1" customWidth="1"/>
    <col min="4609" max="4609" width="18.88671875" style="4" bestFit="1" customWidth="1"/>
    <col min="4610" max="4610" width="22.88671875" style="4" bestFit="1" customWidth="1"/>
    <col min="4611" max="4611" width="18.109375" style="4" bestFit="1" customWidth="1"/>
    <col min="4612" max="4612" width="15.33203125" style="4" bestFit="1" customWidth="1"/>
    <col min="4613" max="4613" width="14.33203125" style="4" bestFit="1" customWidth="1"/>
    <col min="4614" max="4614" width="12.6640625" style="4" bestFit="1" customWidth="1"/>
    <col min="4615" max="4615" width="11.5546875" style="4" bestFit="1" customWidth="1"/>
    <col min="4616" max="4616" width="9.109375" style="4"/>
    <col min="4617" max="4617" width="27" style="4" bestFit="1" customWidth="1"/>
    <col min="4618" max="4618" width="14.5546875" style="4" bestFit="1" customWidth="1"/>
    <col min="4619" max="4620" width="9.109375" style="4"/>
    <col min="4621" max="4621" width="27" style="4" bestFit="1" customWidth="1"/>
    <col min="4622" max="4863" width="9.109375" style="4"/>
    <col min="4864" max="4864" width="16.88671875" style="4" bestFit="1" customWidth="1"/>
    <col min="4865" max="4865" width="18.88671875" style="4" bestFit="1" customWidth="1"/>
    <col min="4866" max="4866" width="22.88671875" style="4" bestFit="1" customWidth="1"/>
    <col min="4867" max="4867" width="18.109375" style="4" bestFit="1" customWidth="1"/>
    <col min="4868" max="4868" width="15.33203125" style="4" bestFit="1" customWidth="1"/>
    <col min="4869" max="4869" width="14.33203125" style="4" bestFit="1" customWidth="1"/>
    <col min="4870" max="4870" width="12.6640625" style="4" bestFit="1" customWidth="1"/>
    <col min="4871" max="4871" width="11.5546875" style="4" bestFit="1" customWidth="1"/>
    <col min="4872" max="4872" width="9.109375" style="4"/>
    <col min="4873" max="4873" width="27" style="4" bestFit="1" customWidth="1"/>
    <col min="4874" max="4874" width="14.5546875" style="4" bestFit="1" customWidth="1"/>
    <col min="4875" max="4876" width="9.109375" style="4"/>
    <col min="4877" max="4877" width="27" style="4" bestFit="1" customWidth="1"/>
    <col min="4878" max="5119" width="9.109375" style="4"/>
    <col min="5120" max="5120" width="16.88671875" style="4" bestFit="1" customWidth="1"/>
    <col min="5121" max="5121" width="18.88671875" style="4" bestFit="1" customWidth="1"/>
    <col min="5122" max="5122" width="22.88671875" style="4" bestFit="1" customWidth="1"/>
    <col min="5123" max="5123" width="18.109375" style="4" bestFit="1" customWidth="1"/>
    <col min="5124" max="5124" width="15.33203125" style="4" bestFit="1" customWidth="1"/>
    <col min="5125" max="5125" width="14.33203125" style="4" bestFit="1" customWidth="1"/>
    <col min="5126" max="5126" width="12.6640625" style="4" bestFit="1" customWidth="1"/>
    <col min="5127" max="5127" width="11.5546875" style="4" bestFit="1" customWidth="1"/>
    <col min="5128" max="5128" width="9.109375" style="4"/>
    <col min="5129" max="5129" width="27" style="4" bestFit="1" customWidth="1"/>
    <col min="5130" max="5130" width="14.5546875" style="4" bestFit="1" customWidth="1"/>
    <col min="5131" max="5132" width="9.109375" style="4"/>
    <col min="5133" max="5133" width="27" style="4" bestFit="1" customWidth="1"/>
    <col min="5134" max="5375" width="9.109375" style="4"/>
    <col min="5376" max="5376" width="16.88671875" style="4" bestFit="1" customWidth="1"/>
    <col min="5377" max="5377" width="18.88671875" style="4" bestFit="1" customWidth="1"/>
    <col min="5378" max="5378" width="22.88671875" style="4" bestFit="1" customWidth="1"/>
    <col min="5379" max="5379" width="18.109375" style="4" bestFit="1" customWidth="1"/>
    <col min="5380" max="5380" width="15.33203125" style="4" bestFit="1" customWidth="1"/>
    <col min="5381" max="5381" width="14.33203125" style="4" bestFit="1" customWidth="1"/>
    <col min="5382" max="5382" width="12.6640625" style="4" bestFit="1" customWidth="1"/>
    <col min="5383" max="5383" width="11.5546875" style="4" bestFit="1" customWidth="1"/>
    <col min="5384" max="5384" width="9.109375" style="4"/>
    <col min="5385" max="5385" width="27" style="4" bestFit="1" customWidth="1"/>
    <col min="5386" max="5386" width="14.5546875" style="4" bestFit="1" customWidth="1"/>
    <col min="5387" max="5388" width="9.109375" style="4"/>
    <col min="5389" max="5389" width="27" style="4" bestFit="1" customWidth="1"/>
    <col min="5390" max="5631" width="9.109375" style="4"/>
    <col min="5632" max="5632" width="16.88671875" style="4" bestFit="1" customWidth="1"/>
    <col min="5633" max="5633" width="18.88671875" style="4" bestFit="1" customWidth="1"/>
    <col min="5634" max="5634" width="22.88671875" style="4" bestFit="1" customWidth="1"/>
    <col min="5635" max="5635" width="18.109375" style="4" bestFit="1" customWidth="1"/>
    <col min="5636" max="5636" width="15.33203125" style="4" bestFit="1" customWidth="1"/>
    <col min="5637" max="5637" width="14.33203125" style="4" bestFit="1" customWidth="1"/>
    <col min="5638" max="5638" width="12.6640625" style="4" bestFit="1" customWidth="1"/>
    <col min="5639" max="5639" width="11.5546875" style="4" bestFit="1" customWidth="1"/>
    <col min="5640" max="5640" width="9.109375" style="4"/>
    <col min="5641" max="5641" width="27" style="4" bestFit="1" customWidth="1"/>
    <col min="5642" max="5642" width="14.5546875" style="4" bestFit="1" customWidth="1"/>
    <col min="5643" max="5644" width="9.109375" style="4"/>
    <col min="5645" max="5645" width="27" style="4" bestFit="1" customWidth="1"/>
    <col min="5646" max="5887" width="9.109375" style="4"/>
    <col min="5888" max="5888" width="16.88671875" style="4" bestFit="1" customWidth="1"/>
    <col min="5889" max="5889" width="18.88671875" style="4" bestFit="1" customWidth="1"/>
    <col min="5890" max="5890" width="22.88671875" style="4" bestFit="1" customWidth="1"/>
    <col min="5891" max="5891" width="18.109375" style="4" bestFit="1" customWidth="1"/>
    <col min="5892" max="5892" width="15.33203125" style="4" bestFit="1" customWidth="1"/>
    <col min="5893" max="5893" width="14.33203125" style="4" bestFit="1" customWidth="1"/>
    <col min="5894" max="5894" width="12.6640625" style="4" bestFit="1" customWidth="1"/>
    <col min="5895" max="5895" width="11.5546875" style="4" bestFit="1" customWidth="1"/>
    <col min="5896" max="5896" width="9.109375" style="4"/>
    <col min="5897" max="5897" width="27" style="4" bestFit="1" customWidth="1"/>
    <col min="5898" max="5898" width="14.5546875" style="4" bestFit="1" customWidth="1"/>
    <col min="5899" max="5900" width="9.109375" style="4"/>
    <col min="5901" max="5901" width="27" style="4" bestFit="1" customWidth="1"/>
    <col min="5902" max="6143" width="9.109375" style="4"/>
    <col min="6144" max="6144" width="16.88671875" style="4" bestFit="1" customWidth="1"/>
    <col min="6145" max="6145" width="18.88671875" style="4" bestFit="1" customWidth="1"/>
    <col min="6146" max="6146" width="22.88671875" style="4" bestFit="1" customWidth="1"/>
    <col min="6147" max="6147" width="18.109375" style="4" bestFit="1" customWidth="1"/>
    <col min="6148" max="6148" width="15.33203125" style="4" bestFit="1" customWidth="1"/>
    <col min="6149" max="6149" width="14.33203125" style="4" bestFit="1" customWidth="1"/>
    <col min="6150" max="6150" width="12.6640625" style="4" bestFit="1" customWidth="1"/>
    <col min="6151" max="6151" width="11.5546875" style="4" bestFit="1" customWidth="1"/>
    <col min="6152" max="6152" width="9.109375" style="4"/>
    <col min="6153" max="6153" width="27" style="4" bestFit="1" customWidth="1"/>
    <col min="6154" max="6154" width="14.5546875" style="4" bestFit="1" customWidth="1"/>
    <col min="6155" max="6156" width="9.109375" style="4"/>
    <col min="6157" max="6157" width="27" style="4" bestFit="1" customWidth="1"/>
    <col min="6158" max="6399" width="9.109375" style="4"/>
    <col min="6400" max="6400" width="16.88671875" style="4" bestFit="1" customWidth="1"/>
    <col min="6401" max="6401" width="18.88671875" style="4" bestFit="1" customWidth="1"/>
    <col min="6402" max="6402" width="22.88671875" style="4" bestFit="1" customWidth="1"/>
    <col min="6403" max="6403" width="18.109375" style="4" bestFit="1" customWidth="1"/>
    <col min="6404" max="6404" width="15.33203125" style="4" bestFit="1" customWidth="1"/>
    <col min="6405" max="6405" width="14.33203125" style="4" bestFit="1" customWidth="1"/>
    <col min="6406" max="6406" width="12.6640625" style="4" bestFit="1" customWidth="1"/>
    <col min="6407" max="6407" width="11.5546875" style="4" bestFit="1" customWidth="1"/>
    <col min="6408" max="6408" width="9.109375" style="4"/>
    <col min="6409" max="6409" width="27" style="4" bestFit="1" customWidth="1"/>
    <col min="6410" max="6410" width="14.5546875" style="4" bestFit="1" customWidth="1"/>
    <col min="6411" max="6412" width="9.109375" style="4"/>
    <col min="6413" max="6413" width="27" style="4" bestFit="1" customWidth="1"/>
    <col min="6414" max="6655" width="9.109375" style="4"/>
    <col min="6656" max="6656" width="16.88671875" style="4" bestFit="1" customWidth="1"/>
    <col min="6657" max="6657" width="18.88671875" style="4" bestFit="1" customWidth="1"/>
    <col min="6658" max="6658" width="22.88671875" style="4" bestFit="1" customWidth="1"/>
    <col min="6659" max="6659" width="18.109375" style="4" bestFit="1" customWidth="1"/>
    <col min="6660" max="6660" width="15.33203125" style="4" bestFit="1" customWidth="1"/>
    <col min="6661" max="6661" width="14.33203125" style="4" bestFit="1" customWidth="1"/>
    <col min="6662" max="6662" width="12.6640625" style="4" bestFit="1" customWidth="1"/>
    <col min="6663" max="6663" width="11.5546875" style="4" bestFit="1" customWidth="1"/>
    <col min="6664" max="6664" width="9.109375" style="4"/>
    <col min="6665" max="6665" width="27" style="4" bestFit="1" customWidth="1"/>
    <col min="6666" max="6666" width="14.5546875" style="4" bestFit="1" customWidth="1"/>
    <col min="6667" max="6668" width="9.109375" style="4"/>
    <col min="6669" max="6669" width="27" style="4" bestFit="1" customWidth="1"/>
    <col min="6670" max="6911" width="9.109375" style="4"/>
    <col min="6912" max="6912" width="16.88671875" style="4" bestFit="1" customWidth="1"/>
    <col min="6913" max="6913" width="18.88671875" style="4" bestFit="1" customWidth="1"/>
    <col min="6914" max="6914" width="22.88671875" style="4" bestFit="1" customWidth="1"/>
    <col min="6915" max="6915" width="18.109375" style="4" bestFit="1" customWidth="1"/>
    <col min="6916" max="6916" width="15.33203125" style="4" bestFit="1" customWidth="1"/>
    <col min="6917" max="6917" width="14.33203125" style="4" bestFit="1" customWidth="1"/>
    <col min="6918" max="6918" width="12.6640625" style="4" bestFit="1" customWidth="1"/>
    <col min="6919" max="6919" width="11.5546875" style="4" bestFit="1" customWidth="1"/>
    <col min="6920" max="6920" width="9.109375" style="4"/>
    <col min="6921" max="6921" width="27" style="4" bestFit="1" customWidth="1"/>
    <col min="6922" max="6922" width="14.5546875" style="4" bestFit="1" customWidth="1"/>
    <col min="6923" max="6924" width="9.109375" style="4"/>
    <col min="6925" max="6925" width="27" style="4" bestFit="1" customWidth="1"/>
    <col min="6926" max="7167" width="9.109375" style="4"/>
    <col min="7168" max="7168" width="16.88671875" style="4" bestFit="1" customWidth="1"/>
    <col min="7169" max="7169" width="18.88671875" style="4" bestFit="1" customWidth="1"/>
    <col min="7170" max="7170" width="22.88671875" style="4" bestFit="1" customWidth="1"/>
    <col min="7171" max="7171" width="18.109375" style="4" bestFit="1" customWidth="1"/>
    <col min="7172" max="7172" width="15.33203125" style="4" bestFit="1" customWidth="1"/>
    <col min="7173" max="7173" width="14.33203125" style="4" bestFit="1" customWidth="1"/>
    <col min="7174" max="7174" width="12.6640625" style="4" bestFit="1" customWidth="1"/>
    <col min="7175" max="7175" width="11.5546875" style="4" bestFit="1" customWidth="1"/>
    <col min="7176" max="7176" width="9.109375" style="4"/>
    <col min="7177" max="7177" width="27" style="4" bestFit="1" customWidth="1"/>
    <col min="7178" max="7178" width="14.5546875" style="4" bestFit="1" customWidth="1"/>
    <col min="7179" max="7180" width="9.109375" style="4"/>
    <col min="7181" max="7181" width="27" style="4" bestFit="1" customWidth="1"/>
    <col min="7182" max="7423" width="9.109375" style="4"/>
    <col min="7424" max="7424" width="16.88671875" style="4" bestFit="1" customWidth="1"/>
    <col min="7425" max="7425" width="18.88671875" style="4" bestFit="1" customWidth="1"/>
    <col min="7426" max="7426" width="22.88671875" style="4" bestFit="1" customWidth="1"/>
    <col min="7427" max="7427" width="18.109375" style="4" bestFit="1" customWidth="1"/>
    <col min="7428" max="7428" width="15.33203125" style="4" bestFit="1" customWidth="1"/>
    <col min="7429" max="7429" width="14.33203125" style="4" bestFit="1" customWidth="1"/>
    <col min="7430" max="7430" width="12.6640625" style="4" bestFit="1" customWidth="1"/>
    <col min="7431" max="7431" width="11.5546875" style="4" bestFit="1" customWidth="1"/>
    <col min="7432" max="7432" width="9.109375" style="4"/>
    <col min="7433" max="7433" width="27" style="4" bestFit="1" customWidth="1"/>
    <col min="7434" max="7434" width="14.5546875" style="4" bestFit="1" customWidth="1"/>
    <col min="7435" max="7436" width="9.109375" style="4"/>
    <col min="7437" max="7437" width="27" style="4" bestFit="1" customWidth="1"/>
    <col min="7438" max="7679" width="9.109375" style="4"/>
    <col min="7680" max="7680" width="16.88671875" style="4" bestFit="1" customWidth="1"/>
    <col min="7681" max="7681" width="18.88671875" style="4" bestFit="1" customWidth="1"/>
    <col min="7682" max="7682" width="22.88671875" style="4" bestFit="1" customWidth="1"/>
    <col min="7683" max="7683" width="18.109375" style="4" bestFit="1" customWidth="1"/>
    <col min="7684" max="7684" width="15.33203125" style="4" bestFit="1" customWidth="1"/>
    <col min="7685" max="7685" width="14.33203125" style="4" bestFit="1" customWidth="1"/>
    <col min="7686" max="7686" width="12.6640625" style="4" bestFit="1" customWidth="1"/>
    <col min="7687" max="7687" width="11.5546875" style="4" bestFit="1" customWidth="1"/>
    <col min="7688" max="7688" width="9.109375" style="4"/>
    <col min="7689" max="7689" width="27" style="4" bestFit="1" customWidth="1"/>
    <col min="7690" max="7690" width="14.5546875" style="4" bestFit="1" customWidth="1"/>
    <col min="7691" max="7692" width="9.109375" style="4"/>
    <col min="7693" max="7693" width="27" style="4" bestFit="1" customWidth="1"/>
    <col min="7694" max="7935" width="9.109375" style="4"/>
    <col min="7936" max="7936" width="16.88671875" style="4" bestFit="1" customWidth="1"/>
    <col min="7937" max="7937" width="18.88671875" style="4" bestFit="1" customWidth="1"/>
    <col min="7938" max="7938" width="22.88671875" style="4" bestFit="1" customWidth="1"/>
    <col min="7939" max="7939" width="18.109375" style="4" bestFit="1" customWidth="1"/>
    <col min="7940" max="7940" width="15.33203125" style="4" bestFit="1" customWidth="1"/>
    <col min="7941" max="7941" width="14.33203125" style="4" bestFit="1" customWidth="1"/>
    <col min="7942" max="7942" width="12.6640625" style="4" bestFit="1" customWidth="1"/>
    <col min="7943" max="7943" width="11.5546875" style="4" bestFit="1" customWidth="1"/>
    <col min="7944" max="7944" width="9.109375" style="4"/>
    <col min="7945" max="7945" width="27" style="4" bestFit="1" customWidth="1"/>
    <col min="7946" max="7946" width="14.5546875" style="4" bestFit="1" customWidth="1"/>
    <col min="7947" max="7948" width="9.109375" style="4"/>
    <col min="7949" max="7949" width="27" style="4" bestFit="1" customWidth="1"/>
    <col min="7950" max="8191" width="9.109375" style="4"/>
    <col min="8192" max="8192" width="16.88671875" style="4" bestFit="1" customWidth="1"/>
    <col min="8193" max="8193" width="18.88671875" style="4" bestFit="1" customWidth="1"/>
    <col min="8194" max="8194" width="22.88671875" style="4" bestFit="1" customWidth="1"/>
    <col min="8195" max="8195" width="18.109375" style="4" bestFit="1" customWidth="1"/>
    <col min="8196" max="8196" width="15.33203125" style="4" bestFit="1" customWidth="1"/>
    <col min="8197" max="8197" width="14.33203125" style="4" bestFit="1" customWidth="1"/>
    <col min="8198" max="8198" width="12.6640625" style="4" bestFit="1" customWidth="1"/>
    <col min="8199" max="8199" width="11.5546875" style="4" bestFit="1" customWidth="1"/>
    <col min="8200" max="8200" width="9.109375" style="4"/>
    <col min="8201" max="8201" width="27" style="4" bestFit="1" customWidth="1"/>
    <col min="8202" max="8202" width="14.5546875" style="4" bestFit="1" customWidth="1"/>
    <col min="8203" max="8204" width="9.109375" style="4"/>
    <col min="8205" max="8205" width="27" style="4" bestFit="1" customWidth="1"/>
    <col min="8206" max="8447" width="9.109375" style="4"/>
    <col min="8448" max="8448" width="16.88671875" style="4" bestFit="1" customWidth="1"/>
    <col min="8449" max="8449" width="18.88671875" style="4" bestFit="1" customWidth="1"/>
    <col min="8450" max="8450" width="22.88671875" style="4" bestFit="1" customWidth="1"/>
    <col min="8451" max="8451" width="18.109375" style="4" bestFit="1" customWidth="1"/>
    <col min="8452" max="8452" width="15.33203125" style="4" bestFit="1" customWidth="1"/>
    <col min="8453" max="8453" width="14.33203125" style="4" bestFit="1" customWidth="1"/>
    <col min="8454" max="8454" width="12.6640625" style="4" bestFit="1" customWidth="1"/>
    <col min="8455" max="8455" width="11.5546875" style="4" bestFit="1" customWidth="1"/>
    <col min="8456" max="8456" width="9.109375" style="4"/>
    <col min="8457" max="8457" width="27" style="4" bestFit="1" customWidth="1"/>
    <col min="8458" max="8458" width="14.5546875" style="4" bestFit="1" customWidth="1"/>
    <col min="8459" max="8460" width="9.109375" style="4"/>
    <col min="8461" max="8461" width="27" style="4" bestFit="1" customWidth="1"/>
    <col min="8462" max="8703" width="9.109375" style="4"/>
    <col min="8704" max="8704" width="16.88671875" style="4" bestFit="1" customWidth="1"/>
    <col min="8705" max="8705" width="18.88671875" style="4" bestFit="1" customWidth="1"/>
    <col min="8706" max="8706" width="22.88671875" style="4" bestFit="1" customWidth="1"/>
    <col min="8707" max="8707" width="18.109375" style="4" bestFit="1" customWidth="1"/>
    <col min="8708" max="8708" width="15.33203125" style="4" bestFit="1" customWidth="1"/>
    <col min="8709" max="8709" width="14.33203125" style="4" bestFit="1" customWidth="1"/>
    <col min="8710" max="8710" width="12.6640625" style="4" bestFit="1" customWidth="1"/>
    <col min="8711" max="8711" width="11.5546875" style="4" bestFit="1" customWidth="1"/>
    <col min="8712" max="8712" width="9.109375" style="4"/>
    <col min="8713" max="8713" width="27" style="4" bestFit="1" customWidth="1"/>
    <col min="8714" max="8714" width="14.5546875" style="4" bestFit="1" customWidth="1"/>
    <col min="8715" max="8716" width="9.109375" style="4"/>
    <col min="8717" max="8717" width="27" style="4" bestFit="1" customWidth="1"/>
    <col min="8718" max="8959" width="9.109375" style="4"/>
    <col min="8960" max="8960" width="16.88671875" style="4" bestFit="1" customWidth="1"/>
    <col min="8961" max="8961" width="18.88671875" style="4" bestFit="1" customWidth="1"/>
    <col min="8962" max="8962" width="22.88671875" style="4" bestFit="1" customWidth="1"/>
    <col min="8963" max="8963" width="18.109375" style="4" bestFit="1" customWidth="1"/>
    <col min="8964" max="8964" width="15.33203125" style="4" bestFit="1" customWidth="1"/>
    <col min="8965" max="8965" width="14.33203125" style="4" bestFit="1" customWidth="1"/>
    <col min="8966" max="8966" width="12.6640625" style="4" bestFit="1" customWidth="1"/>
    <col min="8967" max="8967" width="11.5546875" style="4" bestFit="1" customWidth="1"/>
    <col min="8968" max="8968" width="9.109375" style="4"/>
    <col min="8969" max="8969" width="27" style="4" bestFit="1" customWidth="1"/>
    <col min="8970" max="8970" width="14.5546875" style="4" bestFit="1" customWidth="1"/>
    <col min="8971" max="8972" width="9.109375" style="4"/>
    <col min="8973" max="8973" width="27" style="4" bestFit="1" customWidth="1"/>
    <col min="8974" max="9215" width="9.109375" style="4"/>
    <col min="9216" max="9216" width="16.88671875" style="4" bestFit="1" customWidth="1"/>
    <col min="9217" max="9217" width="18.88671875" style="4" bestFit="1" customWidth="1"/>
    <col min="9218" max="9218" width="22.88671875" style="4" bestFit="1" customWidth="1"/>
    <col min="9219" max="9219" width="18.109375" style="4" bestFit="1" customWidth="1"/>
    <col min="9220" max="9220" width="15.33203125" style="4" bestFit="1" customWidth="1"/>
    <col min="9221" max="9221" width="14.33203125" style="4" bestFit="1" customWidth="1"/>
    <col min="9222" max="9222" width="12.6640625" style="4" bestFit="1" customWidth="1"/>
    <col min="9223" max="9223" width="11.5546875" style="4" bestFit="1" customWidth="1"/>
    <col min="9224" max="9224" width="9.109375" style="4"/>
    <col min="9225" max="9225" width="27" style="4" bestFit="1" customWidth="1"/>
    <col min="9226" max="9226" width="14.5546875" style="4" bestFit="1" customWidth="1"/>
    <col min="9227" max="9228" width="9.109375" style="4"/>
    <col min="9229" max="9229" width="27" style="4" bestFit="1" customWidth="1"/>
    <col min="9230" max="9471" width="9.109375" style="4"/>
    <col min="9472" max="9472" width="16.88671875" style="4" bestFit="1" customWidth="1"/>
    <col min="9473" max="9473" width="18.88671875" style="4" bestFit="1" customWidth="1"/>
    <col min="9474" max="9474" width="22.88671875" style="4" bestFit="1" customWidth="1"/>
    <col min="9475" max="9475" width="18.109375" style="4" bestFit="1" customWidth="1"/>
    <col min="9476" max="9476" width="15.33203125" style="4" bestFit="1" customWidth="1"/>
    <col min="9477" max="9477" width="14.33203125" style="4" bestFit="1" customWidth="1"/>
    <col min="9478" max="9478" width="12.6640625" style="4" bestFit="1" customWidth="1"/>
    <col min="9479" max="9479" width="11.5546875" style="4" bestFit="1" customWidth="1"/>
    <col min="9480" max="9480" width="9.109375" style="4"/>
    <col min="9481" max="9481" width="27" style="4" bestFit="1" customWidth="1"/>
    <col min="9482" max="9482" width="14.5546875" style="4" bestFit="1" customWidth="1"/>
    <col min="9483" max="9484" width="9.109375" style="4"/>
    <col min="9485" max="9485" width="27" style="4" bestFit="1" customWidth="1"/>
    <col min="9486" max="9727" width="9.109375" style="4"/>
    <col min="9728" max="9728" width="16.88671875" style="4" bestFit="1" customWidth="1"/>
    <col min="9729" max="9729" width="18.88671875" style="4" bestFit="1" customWidth="1"/>
    <col min="9730" max="9730" width="22.88671875" style="4" bestFit="1" customWidth="1"/>
    <col min="9731" max="9731" width="18.109375" style="4" bestFit="1" customWidth="1"/>
    <col min="9732" max="9732" width="15.33203125" style="4" bestFit="1" customWidth="1"/>
    <col min="9733" max="9733" width="14.33203125" style="4" bestFit="1" customWidth="1"/>
    <col min="9734" max="9734" width="12.6640625" style="4" bestFit="1" customWidth="1"/>
    <col min="9735" max="9735" width="11.5546875" style="4" bestFit="1" customWidth="1"/>
    <col min="9736" max="9736" width="9.109375" style="4"/>
    <col min="9737" max="9737" width="27" style="4" bestFit="1" customWidth="1"/>
    <col min="9738" max="9738" width="14.5546875" style="4" bestFit="1" customWidth="1"/>
    <col min="9739" max="9740" width="9.109375" style="4"/>
    <col min="9741" max="9741" width="27" style="4" bestFit="1" customWidth="1"/>
    <col min="9742" max="9983" width="9.109375" style="4"/>
    <col min="9984" max="9984" width="16.88671875" style="4" bestFit="1" customWidth="1"/>
    <col min="9985" max="9985" width="18.88671875" style="4" bestFit="1" customWidth="1"/>
    <col min="9986" max="9986" width="22.88671875" style="4" bestFit="1" customWidth="1"/>
    <col min="9987" max="9987" width="18.109375" style="4" bestFit="1" customWidth="1"/>
    <col min="9988" max="9988" width="15.33203125" style="4" bestFit="1" customWidth="1"/>
    <col min="9989" max="9989" width="14.33203125" style="4" bestFit="1" customWidth="1"/>
    <col min="9990" max="9990" width="12.6640625" style="4" bestFit="1" customWidth="1"/>
    <col min="9991" max="9991" width="11.5546875" style="4" bestFit="1" customWidth="1"/>
    <col min="9992" max="9992" width="9.109375" style="4"/>
    <col min="9993" max="9993" width="27" style="4" bestFit="1" customWidth="1"/>
    <col min="9994" max="9994" width="14.5546875" style="4" bestFit="1" customWidth="1"/>
    <col min="9995" max="9996" width="9.109375" style="4"/>
    <col min="9997" max="9997" width="27" style="4" bestFit="1" customWidth="1"/>
    <col min="9998" max="10239" width="9.109375" style="4"/>
    <col min="10240" max="10240" width="16.88671875" style="4" bestFit="1" customWidth="1"/>
    <col min="10241" max="10241" width="18.88671875" style="4" bestFit="1" customWidth="1"/>
    <col min="10242" max="10242" width="22.88671875" style="4" bestFit="1" customWidth="1"/>
    <col min="10243" max="10243" width="18.109375" style="4" bestFit="1" customWidth="1"/>
    <col min="10244" max="10244" width="15.33203125" style="4" bestFit="1" customWidth="1"/>
    <col min="10245" max="10245" width="14.33203125" style="4" bestFit="1" customWidth="1"/>
    <col min="10246" max="10246" width="12.6640625" style="4" bestFit="1" customWidth="1"/>
    <col min="10247" max="10247" width="11.5546875" style="4" bestFit="1" customWidth="1"/>
    <col min="10248" max="10248" width="9.109375" style="4"/>
    <col min="10249" max="10249" width="27" style="4" bestFit="1" customWidth="1"/>
    <col min="10250" max="10250" width="14.5546875" style="4" bestFit="1" customWidth="1"/>
    <col min="10251" max="10252" width="9.109375" style="4"/>
    <col min="10253" max="10253" width="27" style="4" bestFit="1" customWidth="1"/>
    <col min="10254" max="10495" width="9.109375" style="4"/>
    <col min="10496" max="10496" width="16.88671875" style="4" bestFit="1" customWidth="1"/>
    <col min="10497" max="10497" width="18.88671875" style="4" bestFit="1" customWidth="1"/>
    <col min="10498" max="10498" width="22.88671875" style="4" bestFit="1" customWidth="1"/>
    <col min="10499" max="10499" width="18.109375" style="4" bestFit="1" customWidth="1"/>
    <col min="10500" max="10500" width="15.33203125" style="4" bestFit="1" customWidth="1"/>
    <col min="10501" max="10501" width="14.33203125" style="4" bestFit="1" customWidth="1"/>
    <col min="10502" max="10502" width="12.6640625" style="4" bestFit="1" customWidth="1"/>
    <col min="10503" max="10503" width="11.5546875" style="4" bestFit="1" customWidth="1"/>
    <col min="10504" max="10504" width="9.109375" style="4"/>
    <col min="10505" max="10505" width="27" style="4" bestFit="1" customWidth="1"/>
    <col min="10506" max="10506" width="14.5546875" style="4" bestFit="1" customWidth="1"/>
    <col min="10507" max="10508" width="9.109375" style="4"/>
    <col min="10509" max="10509" width="27" style="4" bestFit="1" customWidth="1"/>
    <col min="10510" max="10751" width="9.109375" style="4"/>
    <col min="10752" max="10752" width="16.88671875" style="4" bestFit="1" customWidth="1"/>
    <col min="10753" max="10753" width="18.88671875" style="4" bestFit="1" customWidth="1"/>
    <col min="10754" max="10754" width="22.88671875" style="4" bestFit="1" customWidth="1"/>
    <col min="10755" max="10755" width="18.109375" style="4" bestFit="1" customWidth="1"/>
    <col min="10756" max="10756" width="15.33203125" style="4" bestFit="1" customWidth="1"/>
    <col min="10757" max="10757" width="14.33203125" style="4" bestFit="1" customWidth="1"/>
    <col min="10758" max="10758" width="12.6640625" style="4" bestFit="1" customWidth="1"/>
    <col min="10759" max="10759" width="11.5546875" style="4" bestFit="1" customWidth="1"/>
    <col min="10760" max="10760" width="9.109375" style="4"/>
    <col min="10761" max="10761" width="27" style="4" bestFit="1" customWidth="1"/>
    <col min="10762" max="10762" width="14.5546875" style="4" bestFit="1" customWidth="1"/>
    <col min="10763" max="10764" width="9.109375" style="4"/>
    <col min="10765" max="10765" width="27" style="4" bestFit="1" customWidth="1"/>
    <col min="10766" max="11007" width="9.109375" style="4"/>
    <col min="11008" max="11008" width="16.88671875" style="4" bestFit="1" customWidth="1"/>
    <col min="11009" max="11009" width="18.88671875" style="4" bestFit="1" customWidth="1"/>
    <col min="11010" max="11010" width="22.88671875" style="4" bestFit="1" customWidth="1"/>
    <col min="11011" max="11011" width="18.109375" style="4" bestFit="1" customWidth="1"/>
    <col min="11012" max="11012" width="15.33203125" style="4" bestFit="1" customWidth="1"/>
    <col min="11013" max="11013" width="14.33203125" style="4" bestFit="1" customWidth="1"/>
    <col min="11014" max="11014" width="12.6640625" style="4" bestFit="1" customWidth="1"/>
    <col min="11015" max="11015" width="11.5546875" style="4" bestFit="1" customWidth="1"/>
    <col min="11016" max="11016" width="9.109375" style="4"/>
    <col min="11017" max="11017" width="27" style="4" bestFit="1" customWidth="1"/>
    <col min="11018" max="11018" width="14.5546875" style="4" bestFit="1" customWidth="1"/>
    <col min="11019" max="11020" width="9.109375" style="4"/>
    <col min="11021" max="11021" width="27" style="4" bestFit="1" customWidth="1"/>
    <col min="11022" max="11263" width="9.109375" style="4"/>
    <col min="11264" max="11264" width="16.88671875" style="4" bestFit="1" customWidth="1"/>
    <col min="11265" max="11265" width="18.88671875" style="4" bestFit="1" customWidth="1"/>
    <col min="11266" max="11266" width="22.88671875" style="4" bestFit="1" customWidth="1"/>
    <col min="11267" max="11267" width="18.109375" style="4" bestFit="1" customWidth="1"/>
    <col min="11268" max="11268" width="15.33203125" style="4" bestFit="1" customWidth="1"/>
    <col min="11269" max="11269" width="14.33203125" style="4" bestFit="1" customWidth="1"/>
    <col min="11270" max="11270" width="12.6640625" style="4" bestFit="1" customWidth="1"/>
    <col min="11271" max="11271" width="11.5546875" style="4" bestFit="1" customWidth="1"/>
    <col min="11272" max="11272" width="9.109375" style="4"/>
    <col min="11273" max="11273" width="27" style="4" bestFit="1" customWidth="1"/>
    <col min="11274" max="11274" width="14.5546875" style="4" bestFit="1" customWidth="1"/>
    <col min="11275" max="11276" width="9.109375" style="4"/>
    <col min="11277" max="11277" width="27" style="4" bestFit="1" customWidth="1"/>
    <col min="11278" max="11519" width="9.109375" style="4"/>
    <col min="11520" max="11520" width="16.88671875" style="4" bestFit="1" customWidth="1"/>
    <col min="11521" max="11521" width="18.88671875" style="4" bestFit="1" customWidth="1"/>
    <col min="11522" max="11522" width="22.88671875" style="4" bestFit="1" customWidth="1"/>
    <col min="11523" max="11523" width="18.109375" style="4" bestFit="1" customWidth="1"/>
    <col min="11524" max="11524" width="15.33203125" style="4" bestFit="1" customWidth="1"/>
    <col min="11525" max="11525" width="14.33203125" style="4" bestFit="1" customWidth="1"/>
    <col min="11526" max="11526" width="12.6640625" style="4" bestFit="1" customWidth="1"/>
    <col min="11527" max="11527" width="11.5546875" style="4" bestFit="1" customWidth="1"/>
    <col min="11528" max="11528" width="9.109375" style="4"/>
    <col min="11529" max="11529" width="27" style="4" bestFit="1" customWidth="1"/>
    <col min="11530" max="11530" width="14.5546875" style="4" bestFit="1" customWidth="1"/>
    <col min="11531" max="11532" width="9.109375" style="4"/>
    <col min="11533" max="11533" width="27" style="4" bestFit="1" customWidth="1"/>
    <col min="11534" max="11775" width="9.109375" style="4"/>
    <col min="11776" max="11776" width="16.88671875" style="4" bestFit="1" customWidth="1"/>
    <col min="11777" max="11777" width="18.88671875" style="4" bestFit="1" customWidth="1"/>
    <col min="11778" max="11778" width="22.88671875" style="4" bestFit="1" customWidth="1"/>
    <col min="11779" max="11779" width="18.109375" style="4" bestFit="1" customWidth="1"/>
    <col min="11780" max="11780" width="15.33203125" style="4" bestFit="1" customWidth="1"/>
    <col min="11781" max="11781" width="14.33203125" style="4" bestFit="1" customWidth="1"/>
    <col min="11782" max="11782" width="12.6640625" style="4" bestFit="1" customWidth="1"/>
    <col min="11783" max="11783" width="11.5546875" style="4" bestFit="1" customWidth="1"/>
    <col min="11784" max="11784" width="9.109375" style="4"/>
    <col min="11785" max="11785" width="27" style="4" bestFit="1" customWidth="1"/>
    <col min="11786" max="11786" width="14.5546875" style="4" bestFit="1" customWidth="1"/>
    <col min="11787" max="11788" width="9.109375" style="4"/>
    <col min="11789" max="11789" width="27" style="4" bestFit="1" customWidth="1"/>
    <col min="11790" max="12031" width="9.109375" style="4"/>
    <col min="12032" max="12032" width="16.88671875" style="4" bestFit="1" customWidth="1"/>
    <col min="12033" max="12033" width="18.88671875" style="4" bestFit="1" customWidth="1"/>
    <col min="12034" max="12034" width="22.88671875" style="4" bestFit="1" customWidth="1"/>
    <col min="12035" max="12035" width="18.109375" style="4" bestFit="1" customWidth="1"/>
    <col min="12036" max="12036" width="15.33203125" style="4" bestFit="1" customWidth="1"/>
    <col min="12037" max="12037" width="14.33203125" style="4" bestFit="1" customWidth="1"/>
    <col min="12038" max="12038" width="12.6640625" style="4" bestFit="1" customWidth="1"/>
    <col min="12039" max="12039" width="11.5546875" style="4" bestFit="1" customWidth="1"/>
    <col min="12040" max="12040" width="9.109375" style="4"/>
    <col min="12041" max="12041" width="27" style="4" bestFit="1" customWidth="1"/>
    <col min="12042" max="12042" width="14.5546875" style="4" bestFit="1" customWidth="1"/>
    <col min="12043" max="12044" width="9.109375" style="4"/>
    <col min="12045" max="12045" width="27" style="4" bestFit="1" customWidth="1"/>
    <col min="12046" max="12287" width="9.109375" style="4"/>
    <col min="12288" max="12288" width="16.88671875" style="4" bestFit="1" customWidth="1"/>
    <col min="12289" max="12289" width="18.88671875" style="4" bestFit="1" customWidth="1"/>
    <col min="12290" max="12290" width="22.88671875" style="4" bestFit="1" customWidth="1"/>
    <col min="12291" max="12291" width="18.109375" style="4" bestFit="1" customWidth="1"/>
    <col min="12292" max="12292" width="15.33203125" style="4" bestFit="1" customWidth="1"/>
    <col min="12293" max="12293" width="14.33203125" style="4" bestFit="1" customWidth="1"/>
    <col min="12294" max="12294" width="12.6640625" style="4" bestFit="1" customWidth="1"/>
    <col min="12295" max="12295" width="11.5546875" style="4" bestFit="1" customWidth="1"/>
    <col min="12296" max="12296" width="9.109375" style="4"/>
    <col min="12297" max="12297" width="27" style="4" bestFit="1" customWidth="1"/>
    <col min="12298" max="12298" width="14.5546875" style="4" bestFit="1" customWidth="1"/>
    <col min="12299" max="12300" width="9.109375" style="4"/>
    <col min="12301" max="12301" width="27" style="4" bestFit="1" customWidth="1"/>
    <col min="12302" max="12543" width="9.109375" style="4"/>
    <col min="12544" max="12544" width="16.88671875" style="4" bestFit="1" customWidth="1"/>
    <col min="12545" max="12545" width="18.88671875" style="4" bestFit="1" customWidth="1"/>
    <col min="12546" max="12546" width="22.88671875" style="4" bestFit="1" customWidth="1"/>
    <col min="12547" max="12547" width="18.109375" style="4" bestFit="1" customWidth="1"/>
    <col min="12548" max="12548" width="15.33203125" style="4" bestFit="1" customWidth="1"/>
    <col min="12549" max="12549" width="14.33203125" style="4" bestFit="1" customWidth="1"/>
    <col min="12550" max="12550" width="12.6640625" style="4" bestFit="1" customWidth="1"/>
    <col min="12551" max="12551" width="11.5546875" style="4" bestFit="1" customWidth="1"/>
    <col min="12552" max="12552" width="9.109375" style="4"/>
    <col min="12553" max="12553" width="27" style="4" bestFit="1" customWidth="1"/>
    <col min="12554" max="12554" width="14.5546875" style="4" bestFit="1" customWidth="1"/>
    <col min="12555" max="12556" width="9.109375" style="4"/>
    <col min="12557" max="12557" width="27" style="4" bestFit="1" customWidth="1"/>
    <col min="12558" max="12799" width="9.109375" style="4"/>
    <col min="12800" max="12800" width="16.88671875" style="4" bestFit="1" customWidth="1"/>
    <col min="12801" max="12801" width="18.88671875" style="4" bestFit="1" customWidth="1"/>
    <col min="12802" max="12802" width="22.88671875" style="4" bestFit="1" customWidth="1"/>
    <col min="12803" max="12803" width="18.109375" style="4" bestFit="1" customWidth="1"/>
    <col min="12804" max="12804" width="15.33203125" style="4" bestFit="1" customWidth="1"/>
    <col min="12805" max="12805" width="14.33203125" style="4" bestFit="1" customWidth="1"/>
    <col min="12806" max="12806" width="12.6640625" style="4" bestFit="1" customWidth="1"/>
    <col min="12807" max="12807" width="11.5546875" style="4" bestFit="1" customWidth="1"/>
    <col min="12808" max="12808" width="9.109375" style="4"/>
    <col min="12809" max="12809" width="27" style="4" bestFit="1" customWidth="1"/>
    <col min="12810" max="12810" width="14.5546875" style="4" bestFit="1" customWidth="1"/>
    <col min="12811" max="12812" width="9.109375" style="4"/>
    <col min="12813" max="12813" width="27" style="4" bestFit="1" customWidth="1"/>
    <col min="12814" max="13055" width="9.109375" style="4"/>
    <col min="13056" max="13056" width="16.88671875" style="4" bestFit="1" customWidth="1"/>
    <col min="13057" max="13057" width="18.88671875" style="4" bestFit="1" customWidth="1"/>
    <col min="13058" max="13058" width="22.88671875" style="4" bestFit="1" customWidth="1"/>
    <col min="13059" max="13059" width="18.109375" style="4" bestFit="1" customWidth="1"/>
    <col min="13060" max="13060" width="15.33203125" style="4" bestFit="1" customWidth="1"/>
    <col min="13061" max="13061" width="14.33203125" style="4" bestFit="1" customWidth="1"/>
    <col min="13062" max="13062" width="12.6640625" style="4" bestFit="1" customWidth="1"/>
    <col min="13063" max="13063" width="11.5546875" style="4" bestFit="1" customWidth="1"/>
    <col min="13064" max="13064" width="9.109375" style="4"/>
    <col min="13065" max="13065" width="27" style="4" bestFit="1" customWidth="1"/>
    <col min="13066" max="13066" width="14.5546875" style="4" bestFit="1" customWidth="1"/>
    <col min="13067" max="13068" width="9.109375" style="4"/>
    <col min="13069" max="13069" width="27" style="4" bestFit="1" customWidth="1"/>
    <col min="13070" max="13311" width="9.109375" style="4"/>
    <col min="13312" max="13312" width="16.88671875" style="4" bestFit="1" customWidth="1"/>
    <col min="13313" max="13313" width="18.88671875" style="4" bestFit="1" customWidth="1"/>
    <col min="13314" max="13314" width="22.88671875" style="4" bestFit="1" customWidth="1"/>
    <col min="13315" max="13315" width="18.109375" style="4" bestFit="1" customWidth="1"/>
    <col min="13316" max="13316" width="15.33203125" style="4" bestFit="1" customWidth="1"/>
    <col min="13317" max="13317" width="14.33203125" style="4" bestFit="1" customWidth="1"/>
    <col min="13318" max="13318" width="12.6640625" style="4" bestFit="1" customWidth="1"/>
    <col min="13319" max="13319" width="11.5546875" style="4" bestFit="1" customWidth="1"/>
    <col min="13320" max="13320" width="9.109375" style="4"/>
    <col min="13321" max="13321" width="27" style="4" bestFit="1" customWidth="1"/>
    <col min="13322" max="13322" width="14.5546875" style="4" bestFit="1" customWidth="1"/>
    <col min="13323" max="13324" width="9.109375" style="4"/>
    <col min="13325" max="13325" width="27" style="4" bestFit="1" customWidth="1"/>
    <col min="13326" max="13567" width="9.109375" style="4"/>
    <col min="13568" max="13568" width="16.88671875" style="4" bestFit="1" customWidth="1"/>
    <col min="13569" max="13569" width="18.88671875" style="4" bestFit="1" customWidth="1"/>
    <col min="13570" max="13570" width="22.88671875" style="4" bestFit="1" customWidth="1"/>
    <col min="13571" max="13571" width="18.109375" style="4" bestFit="1" customWidth="1"/>
    <col min="13572" max="13572" width="15.33203125" style="4" bestFit="1" customWidth="1"/>
    <col min="13573" max="13573" width="14.33203125" style="4" bestFit="1" customWidth="1"/>
    <col min="13574" max="13574" width="12.6640625" style="4" bestFit="1" customWidth="1"/>
    <col min="13575" max="13575" width="11.5546875" style="4" bestFit="1" customWidth="1"/>
    <col min="13576" max="13576" width="9.109375" style="4"/>
    <col min="13577" max="13577" width="27" style="4" bestFit="1" customWidth="1"/>
    <col min="13578" max="13578" width="14.5546875" style="4" bestFit="1" customWidth="1"/>
    <col min="13579" max="13580" width="9.109375" style="4"/>
    <col min="13581" max="13581" width="27" style="4" bestFit="1" customWidth="1"/>
    <col min="13582" max="13823" width="9.109375" style="4"/>
    <col min="13824" max="13824" width="16.88671875" style="4" bestFit="1" customWidth="1"/>
    <col min="13825" max="13825" width="18.88671875" style="4" bestFit="1" customWidth="1"/>
    <col min="13826" max="13826" width="22.88671875" style="4" bestFit="1" customWidth="1"/>
    <col min="13827" max="13827" width="18.109375" style="4" bestFit="1" customWidth="1"/>
    <col min="13828" max="13828" width="15.33203125" style="4" bestFit="1" customWidth="1"/>
    <col min="13829" max="13829" width="14.33203125" style="4" bestFit="1" customWidth="1"/>
    <col min="13830" max="13830" width="12.6640625" style="4" bestFit="1" customWidth="1"/>
    <col min="13831" max="13831" width="11.5546875" style="4" bestFit="1" customWidth="1"/>
    <col min="13832" max="13832" width="9.109375" style="4"/>
    <col min="13833" max="13833" width="27" style="4" bestFit="1" customWidth="1"/>
    <col min="13834" max="13834" width="14.5546875" style="4" bestFit="1" customWidth="1"/>
    <col min="13835" max="13836" width="9.109375" style="4"/>
    <col min="13837" max="13837" width="27" style="4" bestFit="1" customWidth="1"/>
    <col min="13838" max="14079" width="9.109375" style="4"/>
    <col min="14080" max="14080" width="16.88671875" style="4" bestFit="1" customWidth="1"/>
    <col min="14081" max="14081" width="18.88671875" style="4" bestFit="1" customWidth="1"/>
    <col min="14082" max="14082" width="22.88671875" style="4" bestFit="1" customWidth="1"/>
    <col min="14083" max="14083" width="18.109375" style="4" bestFit="1" customWidth="1"/>
    <col min="14084" max="14084" width="15.33203125" style="4" bestFit="1" customWidth="1"/>
    <col min="14085" max="14085" width="14.33203125" style="4" bestFit="1" customWidth="1"/>
    <col min="14086" max="14086" width="12.6640625" style="4" bestFit="1" customWidth="1"/>
    <col min="14087" max="14087" width="11.5546875" style="4" bestFit="1" customWidth="1"/>
    <col min="14088" max="14088" width="9.109375" style="4"/>
    <col min="14089" max="14089" width="27" style="4" bestFit="1" customWidth="1"/>
    <col min="14090" max="14090" width="14.5546875" style="4" bestFit="1" customWidth="1"/>
    <col min="14091" max="14092" width="9.109375" style="4"/>
    <col min="14093" max="14093" width="27" style="4" bestFit="1" customWidth="1"/>
    <col min="14094" max="14335" width="9.109375" style="4"/>
    <col min="14336" max="14336" width="16.88671875" style="4" bestFit="1" customWidth="1"/>
    <col min="14337" max="14337" width="18.88671875" style="4" bestFit="1" customWidth="1"/>
    <col min="14338" max="14338" width="22.88671875" style="4" bestFit="1" customWidth="1"/>
    <col min="14339" max="14339" width="18.109375" style="4" bestFit="1" customWidth="1"/>
    <col min="14340" max="14340" width="15.33203125" style="4" bestFit="1" customWidth="1"/>
    <col min="14341" max="14341" width="14.33203125" style="4" bestFit="1" customWidth="1"/>
    <col min="14342" max="14342" width="12.6640625" style="4" bestFit="1" customWidth="1"/>
    <col min="14343" max="14343" width="11.5546875" style="4" bestFit="1" customWidth="1"/>
    <col min="14344" max="14344" width="9.109375" style="4"/>
    <col min="14345" max="14345" width="27" style="4" bestFit="1" customWidth="1"/>
    <col min="14346" max="14346" width="14.5546875" style="4" bestFit="1" customWidth="1"/>
    <col min="14347" max="14348" width="9.109375" style="4"/>
    <col min="14349" max="14349" width="27" style="4" bestFit="1" customWidth="1"/>
    <col min="14350" max="14591" width="9.109375" style="4"/>
    <col min="14592" max="14592" width="16.88671875" style="4" bestFit="1" customWidth="1"/>
    <col min="14593" max="14593" width="18.88671875" style="4" bestFit="1" customWidth="1"/>
    <col min="14594" max="14594" width="22.88671875" style="4" bestFit="1" customWidth="1"/>
    <col min="14595" max="14595" width="18.109375" style="4" bestFit="1" customWidth="1"/>
    <col min="14596" max="14596" width="15.33203125" style="4" bestFit="1" customWidth="1"/>
    <col min="14597" max="14597" width="14.33203125" style="4" bestFit="1" customWidth="1"/>
    <col min="14598" max="14598" width="12.6640625" style="4" bestFit="1" customWidth="1"/>
    <col min="14599" max="14599" width="11.5546875" style="4" bestFit="1" customWidth="1"/>
    <col min="14600" max="14600" width="9.109375" style="4"/>
    <col min="14601" max="14601" width="27" style="4" bestFit="1" customWidth="1"/>
    <col min="14602" max="14602" width="14.5546875" style="4" bestFit="1" customWidth="1"/>
    <col min="14603" max="14604" width="9.109375" style="4"/>
    <col min="14605" max="14605" width="27" style="4" bestFit="1" customWidth="1"/>
    <col min="14606" max="14847" width="9.109375" style="4"/>
    <col min="14848" max="14848" width="16.88671875" style="4" bestFit="1" customWidth="1"/>
    <col min="14849" max="14849" width="18.88671875" style="4" bestFit="1" customWidth="1"/>
    <col min="14850" max="14850" width="22.88671875" style="4" bestFit="1" customWidth="1"/>
    <col min="14851" max="14851" width="18.109375" style="4" bestFit="1" customWidth="1"/>
    <col min="14852" max="14852" width="15.33203125" style="4" bestFit="1" customWidth="1"/>
    <col min="14853" max="14853" width="14.33203125" style="4" bestFit="1" customWidth="1"/>
    <col min="14854" max="14854" width="12.6640625" style="4" bestFit="1" customWidth="1"/>
    <col min="14855" max="14855" width="11.5546875" style="4" bestFit="1" customWidth="1"/>
    <col min="14856" max="14856" width="9.109375" style="4"/>
    <col min="14857" max="14857" width="27" style="4" bestFit="1" customWidth="1"/>
    <col min="14858" max="14858" width="14.5546875" style="4" bestFit="1" customWidth="1"/>
    <col min="14859" max="14860" width="9.109375" style="4"/>
    <col min="14861" max="14861" width="27" style="4" bestFit="1" customWidth="1"/>
    <col min="14862" max="15103" width="9.109375" style="4"/>
    <col min="15104" max="15104" width="16.88671875" style="4" bestFit="1" customWidth="1"/>
    <col min="15105" max="15105" width="18.88671875" style="4" bestFit="1" customWidth="1"/>
    <col min="15106" max="15106" width="22.88671875" style="4" bestFit="1" customWidth="1"/>
    <col min="15107" max="15107" width="18.109375" style="4" bestFit="1" customWidth="1"/>
    <col min="15108" max="15108" width="15.33203125" style="4" bestFit="1" customWidth="1"/>
    <col min="15109" max="15109" width="14.33203125" style="4" bestFit="1" customWidth="1"/>
    <col min="15110" max="15110" width="12.6640625" style="4" bestFit="1" customWidth="1"/>
    <col min="15111" max="15111" width="11.5546875" style="4" bestFit="1" customWidth="1"/>
    <col min="15112" max="15112" width="9.109375" style="4"/>
    <col min="15113" max="15113" width="27" style="4" bestFit="1" customWidth="1"/>
    <col min="15114" max="15114" width="14.5546875" style="4" bestFit="1" customWidth="1"/>
    <col min="15115" max="15116" width="9.109375" style="4"/>
    <col min="15117" max="15117" width="27" style="4" bestFit="1" customWidth="1"/>
    <col min="15118" max="15359" width="9.109375" style="4"/>
    <col min="15360" max="15360" width="16.88671875" style="4" bestFit="1" customWidth="1"/>
    <col min="15361" max="15361" width="18.88671875" style="4" bestFit="1" customWidth="1"/>
    <col min="15362" max="15362" width="22.88671875" style="4" bestFit="1" customWidth="1"/>
    <col min="15363" max="15363" width="18.109375" style="4" bestFit="1" customWidth="1"/>
    <col min="15364" max="15364" width="15.33203125" style="4" bestFit="1" customWidth="1"/>
    <col min="15365" max="15365" width="14.33203125" style="4" bestFit="1" customWidth="1"/>
    <col min="15366" max="15366" width="12.6640625" style="4" bestFit="1" customWidth="1"/>
    <col min="15367" max="15367" width="11.5546875" style="4" bestFit="1" customWidth="1"/>
    <col min="15368" max="15368" width="9.109375" style="4"/>
    <col min="15369" max="15369" width="27" style="4" bestFit="1" customWidth="1"/>
    <col min="15370" max="15370" width="14.5546875" style="4" bestFit="1" customWidth="1"/>
    <col min="15371" max="15372" width="9.109375" style="4"/>
    <col min="15373" max="15373" width="27" style="4" bestFit="1" customWidth="1"/>
    <col min="15374" max="15615" width="9.109375" style="4"/>
    <col min="15616" max="15616" width="16.88671875" style="4" bestFit="1" customWidth="1"/>
    <col min="15617" max="15617" width="18.88671875" style="4" bestFit="1" customWidth="1"/>
    <col min="15618" max="15618" width="22.88671875" style="4" bestFit="1" customWidth="1"/>
    <col min="15619" max="15619" width="18.109375" style="4" bestFit="1" customWidth="1"/>
    <col min="15620" max="15620" width="15.33203125" style="4" bestFit="1" customWidth="1"/>
    <col min="15621" max="15621" width="14.33203125" style="4" bestFit="1" customWidth="1"/>
    <col min="15622" max="15622" width="12.6640625" style="4" bestFit="1" customWidth="1"/>
    <col min="15623" max="15623" width="11.5546875" style="4" bestFit="1" customWidth="1"/>
    <col min="15624" max="15624" width="9.109375" style="4"/>
    <col min="15625" max="15625" width="27" style="4" bestFit="1" customWidth="1"/>
    <col min="15626" max="15626" width="14.5546875" style="4" bestFit="1" customWidth="1"/>
    <col min="15627" max="15628" width="9.109375" style="4"/>
    <col min="15629" max="15629" width="27" style="4" bestFit="1" customWidth="1"/>
    <col min="15630" max="15871" width="9.109375" style="4"/>
    <col min="15872" max="15872" width="16.88671875" style="4" bestFit="1" customWidth="1"/>
    <col min="15873" max="15873" width="18.88671875" style="4" bestFit="1" customWidth="1"/>
    <col min="15874" max="15874" width="22.88671875" style="4" bestFit="1" customWidth="1"/>
    <col min="15875" max="15875" width="18.109375" style="4" bestFit="1" customWidth="1"/>
    <col min="15876" max="15876" width="15.33203125" style="4" bestFit="1" customWidth="1"/>
    <col min="15877" max="15877" width="14.33203125" style="4" bestFit="1" customWidth="1"/>
    <col min="15878" max="15878" width="12.6640625" style="4" bestFit="1" customWidth="1"/>
    <col min="15879" max="15879" width="11.5546875" style="4" bestFit="1" customWidth="1"/>
    <col min="15880" max="15880" width="9.109375" style="4"/>
    <col min="15881" max="15881" width="27" style="4" bestFit="1" customWidth="1"/>
    <col min="15882" max="15882" width="14.5546875" style="4" bestFit="1" customWidth="1"/>
    <col min="15883" max="15884" width="9.109375" style="4"/>
    <col min="15885" max="15885" width="27" style="4" bestFit="1" customWidth="1"/>
    <col min="15886" max="16127" width="9.109375" style="4"/>
    <col min="16128" max="16128" width="16.88671875" style="4" bestFit="1" customWidth="1"/>
    <col min="16129" max="16129" width="18.88671875" style="4" bestFit="1" customWidth="1"/>
    <col min="16130" max="16130" width="22.88671875" style="4" bestFit="1" customWidth="1"/>
    <col min="16131" max="16131" width="18.109375" style="4" bestFit="1" customWidth="1"/>
    <col min="16132" max="16132" width="15.33203125" style="4" bestFit="1" customWidth="1"/>
    <col min="16133" max="16133" width="14.33203125" style="4" bestFit="1" customWidth="1"/>
    <col min="16134" max="16134" width="12.6640625" style="4" bestFit="1" customWidth="1"/>
    <col min="16135" max="16135" width="11.5546875" style="4" bestFit="1" customWidth="1"/>
    <col min="16136" max="16136" width="9.109375" style="4"/>
    <col min="16137" max="16137" width="27" style="4" bestFit="1" customWidth="1"/>
    <col min="16138" max="16138" width="14.5546875" style="4" bestFit="1" customWidth="1"/>
    <col min="16139" max="16140" width="9.109375" style="4"/>
    <col min="16141" max="16141" width="27" style="4" bestFit="1" customWidth="1"/>
    <col min="16142" max="16383" width="9.109375" style="4"/>
    <col min="16384" max="16384" width="9.109375" style="4" customWidth="1"/>
  </cols>
  <sheetData>
    <row r="1" spans="1:11" ht="28.8" x14ac:dyDescent="0.55000000000000004">
      <c r="A1" s="63" t="s">
        <v>100</v>
      </c>
      <c r="B1" s="73" t="s">
        <v>90</v>
      </c>
      <c r="C1" s="73"/>
      <c r="D1" s="73"/>
      <c r="E1" s="73"/>
      <c r="F1" s="73"/>
      <c r="G1" s="73"/>
      <c r="H1" s="73"/>
      <c r="I1" s="73"/>
      <c r="J1" s="73"/>
      <c r="K1" s="73"/>
    </row>
    <row r="2" spans="1:11" ht="15" thickBot="1" x14ac:dyDescent="0.35">
      <c r="A2" s="4" t="s">
        <v>0</v>
      </c>
    </row>
    <row r="3" spans="1:11" x14ac:dyDescent="0.3">
      <c r="A3" s="1" t="s">
        <v>1</v>
      </c>
      <c r="B3" s="2">
        <f>H10+H17+H23+H30</f>
        <v>0</v>
      </c>
      <c r="C3" s="1" t="s">
        <v>2</v>
      </c>
      <c r="D3" s="3">
        <v>1.25</v>
      </c>
      <c r="J3" s="24" t="s">
        <v>1</v>
      </c>
      <c r="K3" s="55">
        <f>B3*D3</f>
        <v>0</v>
      </c>
    </row>
    <row r="4" spans="1:11" x14ac:dyDescent="0.3">
      <c r="B4" s="6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J4" s="25" t="s">
        <v>60</v>
      </c>
      <c r="K4" s="56">
        <f>(B32*D32)/25</f>
        <v>0</v>
      </c>
    </row>
    <row r="5" spans="1:11" x14ac:dyDescent="0.3">
      <c r="B5" s="1" t="s">
        <v>64</v>
      </c>
      <c r="C5" s="7" t="s">
        <v>11</v>
      </c>
      <c r="D5" s="8">
        <v>0</v>
      </c>
      <c r="E5" s="7" t="s">
        <v>88</v>
      </c>
      <c r="F5" s="14">
        <v>0</v>
      </c>
      <c r="G5" s="2">
        <f>D5*F5</f>
        <v>0</v>
      </c>
      <c r="H5" s="2">
        <f>G5*12</f>
        <v>0</v>
      </c>
      <c r="J5" s="25" t="s">
        <v>12</v>
      </c>
      <c r="K5" s="56">
        <f>B41*D41</f>
        <v>0</v>
      </c>
    </row>
    <row r="6" spans="1:11" x14ac:dyDescent="0.3">
      <c r="B6" s="1" t="s">
        <v>13</v>
      </c>
      <c r="C6" s="7" t="s">
        <v>11</v>
      </c>
      <c r="D6" s="8">
        <v>0</v>
      </c>
      <c r="E6" s="7" t="s">
        <v>11</v>
      </c>
      <c r="F6" s="14">
        <v>0</v>
      </c>
      <c r="G6" s="2">
        <f>D6*F6</f>
        <v>0</v>
      </c>
      <c r="H6" s="2">
        <f>G6*12</f>
        <v>0</v>
      </c>
      <c r="J6" s="25" t="s">
        <v>86</v>
      </c>
      <c r="K6" s="57">
        <f>B49*D49</f>
        <v>0</v>
      </c>
    </row>
    <row r="7" spans="1:11" x14ac:dyDescent="0.3">
      <c r="B7" s="1" t="s">
        <v>14</v>
      </c>
      <c r="C7" s="7" t="s">
        <v>11</v>
      </c>
      <c r="D7" s="8">
        <v>0</v>
      </c>
      <c r="E7" s="7" t="s">
        <v>11</v>
      </c>
      <c r="F7" s="14">
        <v>0</v>
      </c>
      <c r="G7" s="2">
        <f>D7*F7</f>
        <v>0</v>
      </c>
      <c r="H7" s="2">
        <f>G7*12</f>
        <v>0</v>
      </c>
      <c r="J7" s="25" t="s">
        <v>58</v>
      </c>
      <c r="K7" s="57">
        <v>0</v>
      </c>
    </row>
    <row r="8" spans="1:11" x14ac:dyDescent="0.3">
      <c r="B8" s="1" t="s">
        <v>15</v>
      </c>
      <c r="C8" s="7" t="s">
        <v>11</v>
      </c>
      <c r="D8" s="8">
        <v>0</v>
      </c>
      <c r="E8" s="7" t="s">
        <v>11</v>
      </c>
      <c r="F8" s="14">
        <v>0</v>
      </c>
      <c r="G8" s="2">
        <f>D8*F8</f>
        <v>0</v>
      </c>
      <c r="H8" s="2">
        <f>G8*12</f>
        <v>0</v>
      </c>
      <c r="J8" s="25" t="s">
        <v>16</v>
      </c>
      <c r="K8" s="58" t="e">
        <f>'KY METHOD'!I8</f>
        <v>#DIV/0!</v>
      </c>
    </row>
    <row r="9" spans="1:11" x14ac:dyDescent="0.3">
      <c r="B9" s="1" t="s">
        <v>17</v>
      </c>
      <c r="C9" s="7" t="s">
        <v>11</v>
      </c>
      <c r="D9" s="8">
        <v>0</v>
      </c>
      <c r="E9" s="7" t="s">
        <v>11</v>
      </c>
      <c r="F9" s="14">
        <v>0</v>
      </c>
      <c r="G9" s="2">
        <f>D9*F9</f>
        <v>0</v>
      </c>
      <c r="H9" s="2">
        <f>G9*12</f>
        <v>0</v>
      </c>
      <c r="J9" s="25" t="s">
        <v>61</v>
      </c>
      <c r="K9" s="59">
        <f>ROUNDUP((SUM(K3:K5)), -2)</f>
        <v>0</v>
      </c>
    </row>
    <row r="10" spans="1:11" x14ac:dyDescent="0.3">
      <c r="B10" s="1"/>
      <c r="C10" s="9"/>
      <c r="D10" s="9"/>
      <c r="E10" s="9"/>
      <c r="F10" s="9"/>
      <c r="G10" s="10" t="s">
        <v>18</v>
      </c>
      <c r="H10" s="11">
        <f>SUM(H5:H9)</f>
        <v>0</v>
      </c>
      <c r="I10" s="12"/>
      <c r="J10" s="26" t="s">
        <v>87</v>
      </c>
      <c r="K10" s="60">
        <f>ROUNDUP(((K9*25)+(K6+K7)), -2)</f>
        <v>0</v>
      </c>
    </row>
    <row r="11" spans="1:11" x14ac:dyDescent="0.3">
      <c r="J11" s="25" t="s">
        <v>81</v>
      </c>
      <c r="K11" s="61" t="e">
        <f>ROUNDUP(K10*K8,-2)</f>
        <v>#DIV/0!</v>
      </c>
    </row>
    <row r="12" spans="1:11" ht="15" thickBot="1" x14ac:dyDescent="0.35">
      <c r="B12" s="1" t="s">
        <v>20</v>
      </c>
      <c r="C12" s="1" t="s">
        <v>21</v>
      </c>
      <c r="D12" s="1" t="s">
        <v>22</v>
      </c>
      <c r="E12" s="1" t="s">
        <v>23</v>
      </c>
      <c r="F12" s="1" t="s">
        <v>8</v>
      </c>
      <c r="G12" s="1" t="s">
        <v>9</v>
      </c>
      <c r="H12" s="1"/>
      <c r="J12" s="54" t="s">
        <v>83</v>
      </c>
      <c r="K12" s="62" t="e">
        <f>SUM(K10:K11)</f>
        <v>#DIV/0!</v>
      </c>
    </row>
    <row r="13" spans="1:11" x14ac:dyDescent="0.3">
      <c r="B13" s="1" t="s">
        <v>25</v>
      </c>
      <c r="C13" s="14">
        <v>0</v>
      </c>
      <c r="D13" s="34">
        <v>0</v>
      </c>
      <c r="E13" s="14">
        <v>0</v>
      </c>
      <c r="F13" s="35">
        <f>C13*D13*E13</f>
        <v>0</v>
      </c>
      <c r="G13" s="35">
        <f>F13*12</f>
        <v>0</v>
      </c>
      <c r="H13" s="9"/>
      <c r="J13" s="13" t="s">
        <v>19</v>
      </c>
    </row>
    <row r="14" spans="1:11" x14ac:dyDescent="0.3">
      <c r="B14" s="1" t="s">
        <v>59</v>
      </c>
      <c r="C14" s="14">
        <v>0</v>
      </c>
      <c r="D14" s="34">
        <v>0</v>
      </c>
      <c r="E14" s="14">
        <v>0</v>
      </c>
      <c r="F14" s="35">
        <f t="shared" ref="F14:F16" si="0">C14*D14*E14</f>
        <v>0</v>
      </c>
      <c r="G14" s="35">
        <f t="shared" ref="G14:G16" si="1">F14*12</f>
        <v>0</v>
      </c>
      <c r="H14" s="9"/>
      <c r="J14" s="14" t="s">
        <v>24</v>
      </c>
    </row>
    <row r="15" spans="1:11" x14ac:dyDescent="0.3">
      <c r="B15" s="1" t="s">
        <v>98</v>
      </c>
      <c r="C15" s="14">
        <v>0</v>
      </c>
      <c r="D15" s="34">
        <v>0</v>
      </c>
      <c r="E15" s="14">
        <v>0</v>
      </c>
      <c r="F15" s="35">
        <f t="shared" si="0"/>
        <v>0</v>
      </c>
      <c r="G15" s="35">
        <f t="shared" si="1"/>
        <v>0</v>
      </c>
      <c r="H15" s="9"/>
      <c r="J15" s="7" t="s">
        <v>26</v>
      </c>
    </row>
    <row r="16" spans="1:11" x14ac:dyDescent="0.3">
      <c r="B16" s="1" t="s">
        <v>97</v>
      </c>
      <c r="C16" s="14">
        <v>0</v>
      </c>
      <c r="D16" s="34">
        <v>0</v>
      </c>
      <c r="E16" s="14">
        <v>0</v>
      </c>
      <c r="F16" s="35">
        <f t="shared" si="0"/>
        <v>0</v>
      </c>
      <c r="G16" s="35">
        <f t="shared" si="1"/>
        <v>0</v>
      </c>
      <c r="H16" s="9"/>
      <c r="J16" s="15" t="s">
        <v>27</v>
      </c>
    </row>
    <row r="17" spans="1:11" x14ac:dyDescent="0.3">
      <c r="B17" s="1"/>
      <c r="C17" s="9"/>
      <c r="D17" s="9"/>
      <c r="E17" s="9"/>
      <c r="F17" s="9"/>
      <c r="G17" s="10" t="s">
        <v>18</v>
      </c>
      <c r="H17" s="11">
        <f>SUM(G13:G16)</f>
        <v>0</v>
      </c>
      <c r="J17" s="10" t="s">
        <v>29</v>
      </c>
    </row>
    <row r="18" spans="1:11" x14ac:dyDescent="0.3">
      <c r="B18" s="5"/>
      <c r="C18" s="5"/>
      <c r="D18" s="5"/>
      <c r="E18" s="5"/>
      <c r="F18" s="5"/>
      <c r="G18" s="5"/>
      <c r="H18" s="16"/>
      <c r="I18" s="12"/>
    </row>
    <row r="19" spans="1:11" x14ac:dyDescent="0.3">
      <c r="B19" s="1" t="s">
        <v>30</v>
      </c>
      <c r="C19" s="1" t="s">
        <v>31</v>
      </c>
      <c r="D19" s="1" t="s">
        <v>32</v>
      </c>
      <c r="E19" s="1" t="s">
        <v>33</v>
      </c>
      <c r="F19" s="1" t="s">
        <v>34</v>
      </c>
      <c r="G19" s="1"/>
      <c r="H19" s="17"/>
      <c r="I19" s="12"/>
    </row>
    <row r="20" spans="1:11" x14ac:dyDescent="0.3">
      <c r="B20" s="1" t="s">
        <v>96</v>
      </c>
      <c r="C20" s="14">
        <v>0</v>
      </c>
      <c r="D20" s="34">
        <v>0</v>
      </c>
      <c r="E20" s="35">
        <f>C20*D20</f>
        <v>0</v>
      </c>
      <c r="F20" s="35">
        <f>E20*12</f>
        <v>0</v>
      </c>
      <c r="G20" s="18"/>
      <c r="H20" s="19"/>
      <c r="I20" s="12"/>
      <c r="K20" s="12"/>
    </row>
    <row r="21" spans="1:11" x14ac:dyDescent="0.3">
      <c r="B21" s="1" t="s">
        <v>63</v>
      </c>
      <c r="C21" s="14">
        <v>0</v>
      </c>
      <c r="D21" s="34">
        <v>0</v>
      </c>
      <c r="E21" s="35">
        <f t="shared" ref="E21:E22" si="2">C21*D21</f>
        <v>0</v>
      </c>
      <c r="F21" s="35">
        <f>E21*12</f>
        <v>0</v>
      </c>
      <c r="G21" s="18"/>
      <c r="H21" s="19"/>
      <c r="I21" s="12"/>
      <c r="K21" s="12"/>
    </row>
    <row r="22" spans="1:11" x14ac:dyDescent="0.3">
      <c r="B22" s="1" t="s">
        <v>35</v>
      </c>
      <c r="C22" s="14">
        <v>0</v>
      </c>
      <c r="D22" s="34">
        <v>0</v>
      </c>
      <c r="E22" s="35">
        <f t="shared" si="2"/>
        <v>0</v>
      </c>
      <c r="F22" s="35">
        <f>E22*12</f>
        <v>0</v>
      </c>
      <c r="G22" s="18"/>
      <c r="H22" s="19"/>
      <c r="I22" s="12"/>
      <c r="K22" s="12"/>
    </row>
    <row r="23" spans="1:11" x14ac:dyDescent="0.3">
      <c r="B23" s="18"/>
      <c r="C23" s="18"/>
      <c r="D23" s="20"/>
      <c r="E23" s="19"/>
      <c r="F23" s="19"/>
      <c r="G23" s="10" t="s">
        <v>18</v>
      </c>
      <c r="H23" s="11">
        <f>SUM(F20:F22)</f>
        <v>0</v>
      </c>
      <c r="I23" s="12"/>
      <c r="K23" s="12"/>
    </row>
    <row r="24" spans="1:11" x14ac:dyDescent="0.3">
      <c r="K24" s="12"/>
    </row>
    <row r="25" spans="1:11" x14ac:dyDescent="0.3">
      <c r="B25" s="1" t="s">
        <v>36</v>
      </c>
      <c r="C25" s="1" t="s">
        <v>37</v>
      </c>
      <c r="D25" s="1" t="s">
        <v>38</v>
      </c>
      <c r="E25" s="1" t="s">
        <v>7</v>
      </c>
      <c r="F25" s="1" t="s">
        <v>8</v>
      </c>
      <c r="G25" s="1" t="s">
        <v>9</v>
      </c>
      <c r="H25" s="1"/>
      <c r="K25" s="12"/>
    </row>
    <row r="26" spans="1:11" x14ac:dyDescent="0.3">
      <c r="B26" s="1" t="s">
        <v>39</v>
      </c>
      <c r="C26" s="34">
        <v>0</v>
      </c>
      <c r="D26" s="7" t="s">
        <v>40</v>
      </c>
      <c r="E26" s="14">
        <v>0</v>
      </c>
      <c r="F26" s="35">
        <f>C26*E26</f>
        <v>0</v>
      </c>
      <c r="G26" s="35">
        <f>F26*12</f>
        <v>0</v>
      </c>
      <c r="H26" s="9"/>
    </row>
    <row r="27" spans="1:11" x14ac:dyDescent="0.3">
      <c r="B27" s="1" t="s">
        <v>41</v>
      </c>
      <c r="C27" s="34">
        <v>0</v>
      </c>
      <c r="D27" s="7" t="s">
        <v>42</v>
      </c>
      <c r="E27" s="14">
        <v>0</v>
      </c>
      <c r="F27" s="35">
        <f>C27*E27</f>
        <v>0</v>
      </c>
      <c r="G27" s="35">
        <f>F27*12</f>
        <v>0</v>
      </c>
      <c r="H27" s="9"/>
    </row>
    <row r="28" spans="1:11" x14ac:dyDescent="0.3">
      <c r="B28" s="1" t="s">
        <v>65</v>
      </c>
      <c r="C28" s="34">
        <v>0</v>
      </c>
      <c r="D28" s="7" t="s">
        <v>11</v>
      </c>
      <c r="E28" s="14">
        <v>0</v>
      </c>
      <c r="F28" s="35">
        <f>C28*E28</f>
        <v>0</v>
      </c>
      <c r="G28" s="35">
        <f>F28*12</f>
        <v>0</v>
      </c>
      <c r="H28" s="9"/>
    </row>
    <row r="29" spans="1:11" x14ac:dyDescent="0.3">
      <c r="B29" s="1" t="s">
        <v>28</v>
      </c>
      <c r="C29" s="34">
        <v>0</v>
      </c>
      <c r="D29" s="7" t="s">
        <v>11</v>
      </c>
      <c r="E29" s="14">
        <v>0</v>
      </c>
      <c r="F29" s="35">
        <f>C29*E29</f>
        <v>0</v>
      </c>
      <c r="G29" s="35">
        <f>F29*12</f>
        <v>0</v>
      </c>
      <c r="H29" s="9"/>
    </row>
    <row r="30" spans="1:11" x14ac:dyDescent="0.3">
      <c r="B30" s="1"/>
      <c r="C30" s="9"/>
      <c r="D30" s="9"/>
      <c r="E30" s="9"/>
      <c r="F30" s="9"/>
      <c r="G30" s="10" t="s">
        <v>18</v>
      </c>
      <c r="H30" s="11">
        <f>SUM(G26:G29)</f>
        <v>0</v>
      </c>
    </row>
    <row r="32" spans="1:11" x14ac:dyDescent="0.3">
      <c r="A32" s="1" t="s">
        <v>10</v>
      </c>
      <c r="B32" s="2">
        <f>H37*(25/C39)+H37</f>
        <v>0</v>
      </c>
      <c r="C32" s="1" t="s">
        <v>43</v>
      </c>
      <c r="D32" s="3">
        <v>1</v>
      </c>
    </row>
    <row r="33" spans="1:8" x14ac:dyDescent="0.3">
      <c r="B33" s="6" t="s">
        <v>44</v>
      </c>
      <c r="C33" s="1" t="s">
        <v>45</v>
      </c>
      <c r="D33" s="1" t="s">
        <v>46</v>
      </c>
      <c r="E33" s="1" t="s">
        <v>47</v>
      </c>
      <c r="F33" s="1" t="s">
        <v>48</v>
      </c>
      <c r="G33" s="1"/>
      <c r="H33" s="1"/>
    </row>
    <row r="34" spans="1:8" x14ac:dyDescent="0.3">
      <c r="B34" s="1" t="s">
        <v>91</v>
      </c>
      <c r="C34" s="14">
        <v>0</v>
      </c>
      <c r="D34" s="34">
        <v>0</v>
      </c>
      <c r="E34" s="14">
        <v>0</v>
      </c>
      <c r="F34" s="35">
        <f>C34*D34*E34</f>
        <v>0</v>
      </c>
      <c r="G34" s="9"/>
      <c r="H34" s="9"/>
    </row>
    <row r="35" spans="1:8" x14ac:dyDescent="0.3">
      <c r="B35" s="1" t="s">
        <v>92</v>
      </c>
      <c r="C35" s="14">
        <v>0</v>
      </c>
      <c r="D35" s="34">
        <v>0</v>
      </c>
      <c r="E35" s="14">
        <v>0</v>
      </c>
      <c r="F35" s="35">
        <f>C35*D35*E35</f>
        <v>0</v>
      </c>
      <c r="G35" s="9"/>
      <c r="H35" s="9"/>
    </row>
    <row r="36" spans="1:8" x14ac:dyDescent="0.3">
      <c r="B36" s="1" t="s">
        <v>93</v>
      </c>
      <c r="C36" s="14">
        <v>0</v>
      </c>
      <c r="D36" s="34">
        <v>0</v>
      </c>
      <c r="E36" s="14">
        <v>0</v>
      </c>
      <c r="F36" s="35">
        <f>C36*D36*E36</f>
        <v>0</v>
      </c>
      <c r="G36" s="9"/>
      <c r="H36" s="9"/>
    </row>
    <row r="37" spans="1:8" x14ac:dyDescent="0.3">
      <c r="B37" s="1"/>
      <c r="C37" s="9"/>
      <c r="D37" s="9"/>
      <c r="E37" s="9"/>
      <c r="F37" s="9"/>
      <c r="G37" s="10" t="s">
        <v>18</v>
      </c>
      <c r="H37" s="11">
        <f>SUM(F34:F36)</f>
        <v>0</v>
      </c>
    </row>
    <row r="39" spans="1:8" x14ac:dyDescent="0.3">
      <c r="B39" s="1" t="s">
        <v>49</v>
      </c>
      <c r="C39" s="14">
        <v>5</v>
      </c>
      <c r="D39" s="7" t="s">
        <v>50</v>
      </c>
    </row>
    <row r="41" spans="1:8" x14ac:dyDescent="0.3">
      <c r="A41" s="1" t="s">
        <v>51</v>
      </c>
      <c r="B41" s="2">
        <f>G47</f>
        <v>0</v>
      </c>
      <c r="C41" s="1" t="s">
        <v>52</v>
      </c>
      <c r="D41" s="3">
        <v>1.25</v>
      </c>
    </row>
    <row r="42" spans="1:8" x14ac:dyDescent="0.3">
      <c r="B42" s="21" t="s">
        <v>53</v>
      </c>
      <c r="C42" s="22" t="s">
        <v>54</v>
      </c>
      <c r="D42" s="22" t="s">
        <v>55</v>
      </c>
      <c r="E42" s="22" t="s">
        <v>34</v>
      </c>
      <c r="F42" s="22"/>
      <c r="G42" s="23"/>
    </row>
    <row r="43" spans="1:8" x14ac:dyDescent="0.3">
      <c r="B43" s="22" t="s">
        <v>56</v>
      </c>
      <c r="C43" s="34">
        <v>0</v>
      </c>
      <c r="D43" s="14">
        <v>0</v>
      </c>
      <c r="E43" s="35">
        <f>C43*D43</f>
        <v>0</v>
      </c>
      <c r="F43" s="9"/>
      <c r="G43" s="9"/>
    </row>
    <row r="44" spans="1:8" x14ac:dyDescent="0.3">
      <c r="B44" s="22" t="s">
        <v>94</v>
      </c>
      <c r="C44" s="34">
        <v>0</v>
      </c>
      <c r="D44" s="14">
        <v>0</v>
      </c>
      <c r="E44" s="35">
        <f t="shared" ref="E44:E46" si="3">C44*D44</f>
        <v>0</v>
      </c>
      <c r="F44" s="9"/>
      <c r="G44" s="9"/>
    </row>
    <row r="45" spans="1:8" x14ac:dyDescent="0.3">
      <c r="B45" s="22" t="s">
        <v>95</v>
      </c>
      <c r="C45" s="34">
        <v>0</v>
      </c>
      <c r="D45" s="14">
        <v>0</v>
      </c>
      <c r="E45" s="35">
        <f t="shared" si="3"/>
        <v>0</v>
      </c>
      <c r="F45" s="9"/>
      <c r="G45" s="9"/>
    </row>
    <row r="46" spans="1:8" x14ac:dyDescent="0.3">
      <c r="B46" s="22" t="s">
        <v>99</v>
      </c>
      <c r="C46" s="34">
        <v>0</v>
      </c>
      <c r="D46" s="14">
        <v>0</v>
      </c>
      <c r="E46" s="35">
        <f t="shared" si="3"/>
        <v>0</v>
      </c>
      <c r="F46" s="9"/>
      <c r="G46" s="9"/>
    </row>
    <row r="47" spans="1:8" x14ac:dyDescent="0.3">
      <c r="B47" s="22"/>
      <c r="C47" s="9"/>
      <c r="D47" s="9">
        <v>0</v>
      </c>
      <c r="E47" s="9"/>
      <c r="F47" s="10" t="s">
        <v>57</v>
      </c>
      <c r="G47" s="11">
        <f>SUM(E43:E45)</f>
        <v>0</v>
      </c>
    </row>
    <row r="49" spans="1:5" x14ac:dyDescent="0.3">
      <c r="A49" s="27" t="s">
        <v>86</v>
      </c>
      <c r="B49" s="28">
        <f>E59</f>
        <v>0</v>
      </c>
      <c r="C49" s="29" t="s">
        <v>52</v>
      </c>
      <c r="D49" s="33">
        <v>1</v>
      </c>
      <c r="E49" s="9"/>
    </row>
    <row r="50" spans="1:5" x14ac:dyDescent="0.3">
      <c r="B50" s="29" t="s">
        <v>53</v>
      </c>
      <c r="C50" s="29" t="s">
        <v>62</v>
      </c>
      <c r="D50" s="29"/>
      <c r="E50" s="29"/>
    </row>
    <row r="51" spans="1:5" x14ac:dyDescent="0.3">
      <c r="B51" s="29"/>
      <c r="C51" s="30">
        <v>0</v>
      </c>
      <c r="D51" s="9"/>
      <c r="E51" s="9"/>
    </row>
    <row r="52" spans="1:5" x14ac:dyDescent="0.3">
      <c r="B52" s="29"/>
      <c r="C52" s="30">
        <v>0</v>
      </c>
      <c r="D52" s="9"/>
      <c r="E52" s="9"/>
    </row>
    <row r="53" spans="1:5" x14ac:dyDescent="0.3">
      <c r="B53" s="29"/>
      <c r="C53" s="30">
        <v>0</v>
      </c>
      <c r="D53" s="9"/>
      <c r="E53" s="9"/>
    </row>
    <row r="54" spans="1:5" x14ac:dyDescent="0.3">
      <c r="B54" s="29"/>
      <c r="C54" s="30">
        <v>0</v>
      </c>
      <c r="D54" s="9"/>
      <c r="E54" s="9"/>
    </row>
    <row r="55" spans="1:5" x14ac:dyDescent="0.3">
      <c r="B55" s="29"/>
      <c r="C55" s="30">
        <v>0</v>
      </c>
      <c r="D55" s="9"/>
      <c r="E55" s="9"/>
    </row>
    <row r="56" spans="1:5" x14ac:dyDescent="0.3">
      <c r="B56" s="29"/>
      <c r="C56" s="30">
        <v>0</v>
      </c>
      <c r="D56" s="9"/>
      <c r="E56" s="9"/>
    </row>
    <row r="57" spans="1:5" x14ac:dyDescent="0.3">
      <c r="B57" s="29"/>
      <c r="C57" s="30">
        <v>0</v>
      </c>
      <c r="D57" s="9"/>
      <c r="E57" s="9"/>
    </row>
    <row r="58" spans="1:5" x14ac:dyDescent="0.3">
      <c r="B58" s="29"/>
      <c r="C58" s="30">
        <v>0</v>
      </c>
      <c r="D58" s="9"/>
      <c r="E58" s="9"/>
    </row>
    <row r="59" spans="1:5" x14ac:dyDescent="0.3">
      <c r="B59" s="9"/>
      <c r="C59" s="9"/>
      <c r="D59" s="31" t="s">
        <v>57</v>
      </c>
      <c r="E59" s="32">
        <f>SUM(C51:C58)</f>
        <v>0</v>
      </c>
    </row>
  </sheetData>
  <mergeCells count="1">
    <mergeCell ref="B1:K1"/>
  </mergeCells>
  <pageMargins left="0.2" right="0.2" top="0.5" bottom="0.5" header="0.3" footer="0.3"/>
  <pageSetup scale="72" fitToHeight="0" orientation="landscape" r:id="rId1"/>
  <headerFooter>
    <oddFooter>&amp;C&amp;9Page &amp;P&amp;R&amp;9&amp;A</oddFooter>
  </headerFooter>
  <rowBreaks count="1" manualBreakCount="1">
    <brk id="4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15"/>
  <sheetViews>
    <sheetView tabSelected="1" view="pageLayout" zoomScaleNormal="100" workbookViewId="0">
      <selection activeCell="A21" sqref="A21"/>
    </sheetView>
  </sheetViews>
  <sheetFormatPr defaultColWidth="9.109375" defaultRowHeight="14.4" x14ac:dyDescent="0.3"/>
  <cols>
    <col min="1" max="1" width="27.44140625" style="4" customWidth="1"/>
    <col min="2" max="2" width="14.6640625" style="4" bestFit="1" customWidth="1"/>
    <col min="3" max="3" width="24.6640625" style="4" bestFit="1" customWidth="1"/>
    <col min="4" max="4" width="25.33203125" style="4" bestFit="1" customWidth="1"/>
    <col min="5" max="5" width="20.6640625" style="4" bestFit="1" customWidth="1"/>
    <col min="6" max="6" width="15.33203125" style="4" bestFit="1" customWidth="1"/>
    <col min="7" max="7" width="3.88671875" style="4" customWidth="1"/>
    <col min="8" max="8" width="12.5546875" style="4" bestFit="1" customWidth="1"/>
    <col min="9" max="9" width="12.5546875" style="4" customWidth="1"/>
    <col min="10" max="16384" width="9.109375" style="4"/>
  </cols>
  <sheetData>
    <row r="1" spans="1:9" ht="16.2" thickBot="1" x14ac:dyDescent="0.35">
      <c r="A1" s="64" t="s">
        <v>100</v>
      </c>
      <c r="B1" s="75" t="s">
        <v>66</v>
      </c>
      <c r="C1" s="75"/>
      <c r="D1" s="75"/>
      <c r="E1" s="75"/>
      <c r="F1" s="75"/>
    </row>
    <row r="2" spans="1:9" ht="15" thickBot="1" x14ac:dyDescent="0.35">
      <c r="A2" s="65"/>
      <c r="B2" s="65"/>
    </row>
    <row r="3" spans="1:9" ht="15" thickBot="1" x14ac:dyDescent="0.35">
      <c r="A3" s="74" t="s">
        <v>67</v>
      </c>
      <c r="B3" s="74"/>
      <c r="E3" s="36" t="s">
        <v>68</v>
      </c>
      <c r="G3" s="37"/>
      <c r="H3" s="37"/>
    </row>
    <row r="4" spans="1:9" ht="15" thickBot="1" x14ac:dyDescent="0.35">
      <c r="A4" s="38" t="s">
        <v>69</v>
      </c>
      <c r="B4" s="39">
        <v>25</v>
      </c>
    </row>
    <row r="5" spans="1:9" ht="15" thickBot="1" x14ac:dyDescent="0.35">
      <c r="A5" s="40" t="s">
        <v>89</v>
      </c>
      <c r="B5" s="51">
        <f>'COST WORKSHEET (DMP)'!K9</f>
        <v>0</v>
      </c>
    </row>
    <row r="6" spans="1:9" ht="15" thickBot="1" x14ac:dyDescent="0.35">
      <c r="A6" s="40" t="s">
        <v>70</v>
      </c>
      <c r="B6" s="52">
        <f>B5*C6</f>
        <v>0</v>
      </c>
      <c r="C6" s="4">
        <v>6.41</v>
      </c>
    </row>
    <row r="7" spans="1:9" ht="15" thickBot="1" x14ac:dyDescent="0.35">
      <c r="A7" s="40" t="s">
        <v>84</v>
      </c>
      <c r="B7" s="53">
        <f>B6/10</f>
        <v>0</v>
      </c>
      <c r="C7" s="41">
        <v>10</v>
      </c>
      <c r="I7" s="4" t="s">
        <v>82</v>
      </c>
    </row>
    <row r="8" spans="1:9" ht="15" thickBot="1" x14ac:dyDescent="0.35">
      <c r="A8" s="40" t="s">
        <v>71</v>
      </c>
      <c r="B8" s="42">
        <f>ROUNDUP(B5*B4+B6,-2)</f>
        <v>0</v>
      </c>
      <c r="H8" s="43">
        <f>B6-'COST WORKSHEET (DMP)'!K6-'COST WORKSHEET (DMP)'!K7</f>
        <v>0</v>
      </c>
      <c r="I8" s="4" t="e">
        <f>H8/'COST WORKSHEET (DMP)'!K10</f>
        <v>#DIV/0!</v>
      </c>
    </row>
    <row r="9" spans="1:9" ht="15" thickBot="1" x14ac:dyDescent="0.35">
      <c r="A9" s="40" t="s">
        <v>72</v>
      </c>
      <c r="B9" s="44">
        <v>6.8000000000000005E-2</v>
      </c>
    </row>
    <row r="10" spans="1:9" ht="15" thickBot="1" x14ac:dyDescent="0.35">
      <c r="A10" s="40" t="s">
        <v>73</v>
      </c>
      <c r="B10" s="45">
        <f>B9-B11</f>
        <v>5.8000000000000003E-2</v>
      </c>
    </row>
    <row r="11" spans="1:9" ht="15" thickBot="1" x14ac:dyDescent="0.35">
      <c r="A11" s="40" t="s">
        <v>74</v>
      </c>
      <c r="B11" s="44">
        <v>0.01</v>
      </c>
    </row>
    <row r="12" spans="1:9" ht="15" thickBot="1" x14ac:dyDescent="0.35">
      <c r="A12" s="46" t="s">
        <v>75</v>
      </c>
      <c r="B12" s="44">
        <v>2.5000000000000001E-2</v>
      </c>
      <c r="C12" s="47"/>
      <c r="D12" s="47"/>
      <c r="E12" s="47"/>
    </row>
    <row r="14" spans="1:9" x14ac:dyDescent="0.3">
      <c r="A14" s="72"/>
      <c r="B14" s="72"/>
      <c r="C14" s="72"/>
      <c r="D14" s="72"/>
      <c r="E14" s="72"/>
      <c r="F14" s="72"/>
    </row>
    <row r="15" spans="1:9" ht="15" thickBot="1" x14ac:dyDescent="0.35">
      <c r="A15" s="48" t="s">
        <v>76</v>
      </c>
      <c r="B15" s="48" t="s">
        <v>77</v>
      </c>
      <c r="C15" s="48" t="s">
        <v>78</v>
      </c>
      <c r="D15" s="48" t="s">
        <v>79</v>
      </c>
      <c r="E15" s="48" t="s">
        <v>85</v>
      </c>
      <c r="F15" s="48" t="s">
        <v>80</v>
      </c>
    </row>
    <row r="16" spans="1:9" x14ac:dyDescent="0.3">
      <c r="A16" s="69">
        <v>1</v>
      </c>
      <c r="B16" s="70">
        <f>B8*B10</f>
        <v>0</v>
      </c>
      <c r="C16" s="71">
        <f t="shared" ref="C16:C79" si="0">$B$5</f>
        <v>0</v>
      </c>
      <c r="D16" s="71">
        <f>C16</f>
        <v>0</v>
      </c>
      <c r="E16" s="71">
        <f t="shared" ref="E16:E79" si="1">IF((MOD(A16,$C$7)=0),$B$7*(1+$B$12)^A16,0)</f>
        <v>0</v>
      </c>
      <c r="F16" s="71">
        <f>B8-D16-E16</f>
        <v>0</v>
      </c>
      <c r="G16" s="43"/>
      <c r="H16" s="50"/>
    </row>
    <row r="17" spans="1:8" x14ac:dyDescent="0.3">
      <c r="A17" s="66">
        <v>2</v>
      </c>
      <c r="B17" s="67">
        <f t="shared" ref="B17:B80" si="2">F16*($B$10)</f>
        <v>0</v>
      </c>
      <c r="C17" s="68">
        <f t="shared" si="0"/>
        <v>0</v>
      </c>
      <c r="D17" s="68">
        <f t="shared" ref="D17:D80" si="3">$B$5*((1+$B$12)^A17)</f>
        <v>0</v>
      </c>
      <c r="E17" s="68">
        <f t="shared" si="1"/>
        <v>0</v>
      </c>
      <c r="F17" s="68">
        <f t="shared" ref="F17:F80" si="4">F16+B17-D17-E17</f>
        <v>0</v>
      </c>
      <c r="G17" s="43"/>
      <c r="H17" s="43"/>
    </row>
    <row r="18" spans="1:8" x14ac:dyDescent="0.3">
      <c r="A18" s="66">
        <v>3</v>
      </c>
      <c r="B18" s="67">
        <f t="shared" si="2"/>
        <v>0</v>
      </c>
      <c r="C18" s="68">
        <f t="shared" si="0"/>
        <v>0</v>
      </c>
      <c r="D18" s="68">
        <f t="shared" si="3"/>
        <v>0</v>
      </c>
      <c r="E18" s="68">
        <f t="shared" si="1"/>
        <v>0</v>
      </c>
      <c r="F18" s="68">
        <f t="shared" si="4"/>
        <v>0</v>
      </c>
      <c r="G18" s="43"/>
      <c r="H18" s="43"/>
    </row>
    <row r="19" spans="1:8" x14ac:dyDescent="0.3">
      <c r="A19" s="66">
        <v>4</v>
      </c>
      <c r="B19" s="67">
        <f t="shared" si="2"/>
        <v>0</v>
      </c>
      <c r="C19" s="68">
        <f t="shared" si="0"/>
        <v>0</v>
      </c>
      <c r="D19" s="68">
        <f t="shared" si="3"/>
        <v>0</v>
      </c>
      <c r="E19" s="68">
        <f t="shared" si="1"/>
        <v>0</v>
      </c>
      <c r="F19" s="68">
        <f t="shared" si="4"/>
        <v>0</v>
      </c>
      <c r="G19" s="43"/>
      <c r="H19" s="43"/>
    </row>
    <row r="20" spans="1:8" x14ac:dyDescent="0.3">
      <c r="A20" s="66">
        <v>5</v>
      </c>
      <c r="B20" s="67">
        <f t="shared" si="2"/>
        <v>0</v>
      </c>
      <c r="C20" s="68">
        <f t="shared" si="0"/>
        <v>0</v>
      </c>
      <c r="D20" s="68">
        <f t="shared" si="3"/>
        <v>0</v>
      </c>
      <c r="E20" s="68">
        <f t="shared" si="1"/>
        <v>0</v>
      </c>
      <c r="F20" s="68">
        <f t="shared" si="4"/>
        <v>0</v>
      </c>
      <c r="G20" s="43"/>
      <c r="H20" s="43"/>
    </row>
    <row r="21" spans="1:8" x14ac:dyDescent="0.3">
      <c r="A21" s="66">
        <v>6</v>
      </c>
      <c r="B21" s="67">
        <f t="shared" si="2"/>
        <v>0</v>
      </c>
      <c r="C21" s="68">
        <f t="shared" si="0"/>
        <v>0</v>
      </c>
      <c r="D21" s="68">
        <f t="shared" si="3"/>
        <v>0</v>
      </c>
      <c r="E21" s="68">
        <f t="shared" si="1"/>
        <v>0</v>
      </c>
      <c r="F21" s="68">
        <f t="shared" si="4"/>
        <v>0</v>
      </c>
      <c r="G21" s="43"/>
      <c r="H21" s="43"/>
    </row>
    <row r="22" spans="1:8" x14ac:dyDescent="0.3">
      <c r="A22" s="66">
        <v>7</v>
      </c>
      <c r="B22" s="67">
        <f t="shared" si="2"/>
        <v>0</v>
      </c>
      <c r="C22" s="68">
        <f t="shared" si="0"/>
        <v>0</v>
      </c>
      <c r="D22" s="68">
        <f t="shared" si="3"/>
        <v>0</v>
      </c>
      <c r="E22" s="68">
        <f t="shared" si="1"/>
        <v>0</v>
      </c>
      <c r="F22" s="68">
        <f t="shared" si="4"/>
        <v>0</v>
      </c>
      <c r="G22" s="43"/>
      <c r="H22" s="43"/>
    </row>
    <row r="23" spans="1:8" x14ac:dyDescent="0.3">
      <c r="A23" s="66">
        <v>8</v>
      </c>
      <c r="B23" s="67">
        <f t="shared" si="2"/>
        <v>0</v>
      </c>
      <c r="C23" s="68">
        <f t="shared" si="0"/>
        <v>0</v>
      </c>
      <c r="D23" s="68">
        <f t="shared" si="3"/>
        <v>0</v>
      </c>
      <c r="E23" s="68">
        <f t="shared" si="1"/>
        <v>0</v>
      </c>
      <c r="F23" s="68">
        <f t="shared" si="4"/>
        <v>0</v>
      </c>
      <c r="G23" s="43"/>
      <c r="H23" s="43"/>
    </row>
    <row r="24" spans="1:8" x14ac:dyDescent="0.3">
      <c r="A24" s="66">
        <v>9</v>
      </c>
      <c r="B24" s="67">
        <f t="shared" si="2"/>
        <v>0</v>
      </c>
      <c r="C24" s="68">
        <f t="shared" si="0"/>
        <v>0</v>
      </c>
      <c r="D24" s="68">
        <f t="shared" si="3"/>
        <v>0</v>
      </c>
      <c r="E24" s="68">
        <f t="shared" si="1"/>
        <v>0</v>
      </c>
      <c r="F24" s="68">
        <f t="shared" si="4"/>
        <v>0</v>
      </c>
      <c r="G24" s="43"/>
      <c r="H24" s="43"/>
    </row>
    <row r="25" spans="1:8" x14ac:dyDescent="0.3">
      <c r="A25" s="66">
        <v>10</v>
      </c>
      <c r="B25" s="67">
        <f t="shared" si="2"/>
        <v>0</v>
      </c>
      <c r="C25" s="68">
        <f t="shared" si="0"/>
        <v>0</v>
      </c>
      <c r="D25" s="68">
        <f t="shared" si="3"/>
        <v>0</v>
      </c>
      <c r="E25" s="68">
        <f t="shared" si="1"/>
        <v>0</v>
      </c>
      <c r="F25" s="68">
        <f t="shared" si="4"/>
        <v>0</v>
      </c>
      <c r="G25" s="43"/>
      <c r="H25" s="43"/>
    </row>
    <row r="26" spans="1:8" x14ac:dyDescent="0.3">
      <c r="A26" s="66">
        <v>11</v>
      </c>
      <c r="B26" s="67">
        <f t="shared" si="2"/>
        <v>0</v>
      </c>
      <c r="C26" s="68">
        <f t="shared" si="0"/>
        <v>0</v>
      </c>
      <c r="D26" s="68">
        <f t="shared" si="3"/>
        <v>0</v>
      </c>
      <c r="E26" s="68">
        <f t="shared" si="1"/>
        <v>0</v>
      </c>
      <c r="F26" s="68">
        <f t="shared" si="4"/>
        <v>0</v>
      </c>
      <c r="G26" s="43"/>
      <c r="H26" s="43"/>
    </row>
    <row r="27" spans="1:8" x14ac:dyDescent="0.3">
      <c r="A27" s="66">
        <v>12</v>
      </c>
      <c r="B27" s="67">
        <f t="shared" si="2"/>
        <v>0</v>
      </c>
      <c r="C27" s="68">
        <f t="shared" si="0"/>
        <v>0</v>
      </c>
      <c r="D27" s="68">
        <f t="shared" si="3"/>
        <v>0</v>
      </c>
      <c r="E27" s="68">
        <f t="shared" si="1"/>
        <v>0</v>
      </c>
      <c r="F27" s="68">
        <f t="shared" si="4"/>
        <v>0</v>
      </c>
      <c r="G27" s="43"/>
      <c r="H27" s="43"/>
    </row>
    <row r="28" spans="1:8" x14ac:dyDescent="0.3">
      <c r="A28" s="66">
        <v>13</v>
      </c>
      <c r="B28" s="67">
        <f t="shared" si="2"/>
        <v>0</v>
      </c>
      <c r="C28" s="68">
        <f t="shared" si="0"/>
        <v>0</v>
      </c>
      <c r="D28" s="68">
        <f t="shared" si="3"/>
        <v>0</v>
      </c>
      <c r="E28" s="68">
        <f t="shared" si="1"/>
        <v>0</v>
      </c>
      <c r="F28" s="68">
        <f t="shared" si="4"/>
        <v>0</v>
      </c>
      <c r="G28" s="43"/>
      <c r="H28" s="43"/>
    </row>
    <row r="29" spans="1:8" x14ac:dyDescent="0.3">
      <c r="A29" s="66">
        <v>14</v>
      </c>
      <c r="B29" s="67">
        <f t="shared" si="2"/>
        <v>0</v>
      </c>
      <c r="C29" s="68">
        <f t="shared" si="0"/>
        <v>0</v>
      </c>
      <c r="D29" s="68">
        <f t="shared" si="3"/>
        <v>0</v>
      </c>
      <c r="E29" s="68">
        <f t="shared" si="1"/>
        <v>0</v>
      </c>
      <c r="F29" s="68">
        <f t="shared" si="4"/>
        <v>0</v>
      </c>
      <c r="G29" s="43"/>
      <c r="H29" s="43"/>
    </row>
    <row r="30" spans="1:8" x14ac:dyDescent="0.3">
      <c r="A30" s="66">
        <v>15</v>
      </c>
      <c r="B30" s="67">
        <f t="shared" si="2"/>
        <v>0</v>
      </c>
      <c r="C30" s="68">
        <f t="shared" si="0"/>
        <v>0</v>
      </c>
      <c r="D30" s="68">
        <f t="shared" si="3"/>
        <v>0</v>
      </c>
      <c r="E30" s="68">
        <f t="shared" si="1"/>
        <v>0</v>
      </c>
      <c r="F30" s="68">
        <f t="shared" si="4"/>
        <v>0</v>
      </c>
      <c r="G30" s="43"/>
      <c r="H30" s="43"/>
    </row>
    <row r="31" spans="1:8" x14ac:dyDescent="0.3">
      <c r="A31" s="66">
        <v>16</v>
      </c>
      <c r="B31" s="67">
        <f t="shared" si="2"/>
        <v>0</v>
      </c>
      <c r="C31" s="68">
        <f t="shared" si="0"/>
        <v>0</v>
      </c>
      <c r="D31" s="68">
        <f t="shared" si="3"/>
        <v>0</v>
      </c>
      <c r="E31" s="68">
        <f t="shared" si="1"/>
        <v>0</v>
      </c>
      <c r="F31" s="68">
        <f t="shared" si="4"/>
        <v>0</v>
      </c>
      <c r="G31" s="43"/>
      <c r="H31" s="43"/>
    </row>
    <row r="32" spans="1:8" x14ac:dyDescent="0.3">
      <c r="A32" s="66">
        <v>17</v>
      </c>
      <c r="B32" s="67">
        <f t="shared" si="2"/>
        <v>0</v>
      </c>
      <c r="C32" s="68">
        <f t="shared" si="0"/>
        <v>0</v>
      </c>
      <c r="D32" s="68">
        <f t="shared" si="3"/>
        <v>0</v>
      </c>
      <c r="E32" s="68">
        <f t="shared" si="1"/>
        <v>0</v>
      </c>
      <c r="F32" s="68">
        <f t="shared" si="4"/>
        <v>0</v>
      </c>
      <c r="G32" s="43"/>
      <c r="H32" s="43"/>
    </row>
    <row r="33" spans="1:8" x14ac:dyDescent="0.3">
      <c r="A33" s="66">
        <v>18</v>
      </c>
      <c r="B33" s="67">
        <f t="shared" si="2"/>
        <v>0</v>
      </c>
      <c r="C33" s="68">
        <f t="shared" si="0"/>
        <v>0</v>
      </c>
      <c r="D33" s="68">
        <f t="shared" si="3"/>
        <v>0</v>
      </c>
      <c r="E33" s="68">
        <f t="shared" si="1"/>
        <v>0</v>
      </c>
      <c r="F33" s="68">
        <f t="shared" si="4"/>
        <v>0</v>
      </c>
      <c r="G33" s="43"/>
      <c r="H33" s="43"/>
    </row>
    <row r="34" spans="1:8" x14ac:dyDescent="0.3">
      <c r="A34" s="66">
        <v>19</v>
      </c>
      <c r="B34" s="67">
        <f t="shared" si="2"/>
        <v>0</v>
      </c>
      <c r="C34" s="68">
        <f t="shared" si="0"/>
        <v>0</v>
      </c>
      <c r="D34" s="68">
        <f t="shared" si="3"/>
        <v>0</v>
      </c>
      <c r="E34" s="68">
        <f t="shared" si="1"/>
        <v>0</v>
      </c>
      <c r="F34" s="68">
        <f t="shared" si="4"/>
        <v>0</v>
      </c>
      <c r="G34" s="43"/>
      <c r="H34" s="43"/>
    </row>
    <row r="35" spans="1:8" x14ac:dyDescent="0.3">
      <c r="A35" s="66">
        <v>20</v>
      </c>
      <c r="B35" s="67">
        <f t="shared" si="2"/>
        <v>0</v>
      </c>
      <c r="C35" s="68">
        <f t="shared" si="0"/>
        <v>0</v>
      </c>
      <c r="D35" s="68">
        <f t="shared" si="3"/>
        <v>0</v>
      </c>
      <c r="E35" s="68">
        <f t="shared" si="1"/>
        <v>0</v>
      </c>
      <c r="F35" s="68">
        <f t="shared" si="4"/>
        <v>0</v>
      </c>
      <c r="G35" s="43"/>
      <c r="H35" s="43"/>
    </row>
    <row r="36" spans="1:8" x14ac:dyDescent="0.3">
      <c r="A36" s="66">
        <v>21</v>
      </c>
      <c r="B36" s="67">
        <f t="shared" si="2"/>
        <v>0</v>
      </c>
      <c r="C36" s="68">
        <f t="shared" si="0"/>
        <v>0</v>
      </c>
      <c r="D36" s="68">
        <f t="shared" si="3"/>
        <v>0</v>
      </c>
      <c r="E36" s="68">
        <f t="shared" si="1"/>
        <v>0</v>
      </c>
      <c r="F36" s="68">
        <f t="shared" si="4"/>
        <v>0</v>
      </c>
      <c r="G36" s="43"/>
      <c r="H36" s="43"/>
    </row>
    <row r="37" spans="1:8" x14ac:dyDescent="0.3">
      <c r="A37" s="66">
        <v>22</v>
      </c>
      <c r="B37" s="67">
        <f t="shared" si="2"/>
        <v>0</v>
      </c>
      <c r="C37" s="68">
        <f t="shared" si="0"/>
        <v>0</v>
      </c>
      <c r="D37" s="68">
        <f t="shared" si="3"/>
        <v>0</v>
      </c>
      <c r="E37" s="68">
        <f t="shared" si="1"/>
        <v>0</v>
      </c>
      <c r="F37" s="68">
        <f t="shared" si="4"/>
        <v>0</v>
      </c>
      <c r="G37" s="43"/>
      <c r="H37" s="43"/>
    </row>
    <row r="38" spans="1:8" x14ac:dyDescent="0.3">
      <c r="A38" s="66">
        <v>23</v>
      </c>
      <c r="B38" s="67">
        <f t="shared" si="2"/>
        <v>0</v>
      </c>
      <c r="C38" s="68">
        <f t="shared" si="0"/>
        <v>0</v>
      </c>
      <c r="D38" s="68">
        <f t="shared" si="3"/>
        <v>0</v>
      </c>
      <c r="E38" s="68">
        <f t="shared" si="1"/>
        <v>0</v>
      </c>
      <c r="F38" s="68">
        <f t="shared" si="4"/>
        <v>0</v>
      </c>
      <c r="G38" s="43"/>
      <c r="H38" s="43"/>
    </row>
    <row r="39" spans="1:8" x14ac:dyDescent="0.3">
      <c r="A39" s="66">
        <v>24</v>
      </c>
      <c r="B39" s="67">
        <f t="shared" si="2"/>
        <v>0</v>
      </c>
      <c r="C39" s="68">
        <f t="shared" si="0"/>
        <v>0</v>
      </c>
      <c r="D39" s="68">
        <f t="shared" si="3"/>
        <v>0</v>
      </c>
      <c r="E39" s="68">
        <f t="shared" si="1"/>
        <v>0</v>
      </c>
      <c r="F39" s="68">
        <f t="shared" si="4"/>
        <v>0</v>
      </c>
      <c r="G39" s="43"/>
      <c r="H39" s="43"/>
    </row>
    <row r="40" spans="1:8" x14ac:dyDescent="0.3">
      <c r="A40" s="66">
        <v>25</v>
      </c>
      <c r="B40" s="67">
        <f t="shared" si="2"/>
        <v>0</v>
      </c>
      <c r="C40" s="68">
        <f t="shared" si="0"/>
        <v>0</v>
      </c>
      <c r="D40" s="68">
        <f t="shared" si="3"/>
        <v>0</v>
      </c>
      <c r="E40" s="68">
        <f t="shared" si="1"/>
        <v>0</v>
      </c>
      <c r="F40" s="68">
        <f t="shared" si="4"/>
        <v>0</v>
      </c>
      <c r="G40" s="43"/>
      <c r="H40" s="43"/>
    </row>
    <row r="41" spans="1:8" x14ac:dyDescent="0.3">
      <c r="A41" s="66">
        <v>26</v>
      </c>
      <c r="B41" s="67">
        <f t="shared" si="2"/>
        <v>0</v>
      </c>
      <c r="C41" s="68">
        <f t="shared" si="0"/>
        <v>0</v>
      </c>
      <c r="D41" s="68">
        <f t="shared" si="3"/>
        <v>0</v>
      </c>
      <c r="E41" s="68">
        <f t="shared" si="1"/>
        <v>0</v>
      </c>
      <c r="F41" s="68">
        <f t="shared" si="4"/>
        <v>0</v>
      </c>
      <c r="G41" s="43"/>
      <c r="H41" s="43"/>
    </row>
    <row r="42" spans="1:8" x14ac:dyDescent="0.3">
      <c r="A42" s="66">
        <v>27</v>
      </c>
      <c r="B42" s="67">
        <f t="shared" si="2"/>
        <v>0</v>
      </c>
      <c r="C42" s="68">
        <f t="shared" si="0"/>
        <v>0</v>
      </c>
      <c r="D42" s="68">
        <f t="shared" si="3"/>
        <v>0</v>
      </c>
      <c r="E42" s="68">
        <f t="shared" si="1"/>
        <v>0</v>
      </c>
      <c r="F42" s="68">
        <f t="shared" si="4"/>
        <v>0</v>
      </c>
      <c r="G42" s="43"/>
      <c r="H42" s="43"/>
    </row>
    <row r="43" spans="1:8" x14ac:dyDescent="0.3">
      <c r="A43" s="66">
        <v>28</v>
      </c>
      <c r="B43" s="67">
        <f t="shared" si="2"/>
        <v>0</v>
      </c>
      <c r="C43" s="68">
        <f t="shared" si="0"/>
        <v>0</v>
      </c>
      <c r="D43" s="68">
        <f t="shared" si="3"/>
        <v>0</v>
      </c>
      <c r="E43" s="68">
        <f t="shared" si="1"/>
        <v>0</v>
      </c>
      <c r="F43" s="68">
        <f t="shared" si="4"/>
        <v>0</v>
      </c>
      <c r="G43" s="43"/>
      <c r="H43" s="43"/>
    </row>
    <row r="44" spans="1:8" x14ac:dyDescent="0.3">
      <c r="A44" s="66">
        <v>29</v>
      </c>
      <c r="B44" s="67">
        <f t="shared" si="2"/>
        <v>0</v>
      </c>
      <c r="C44" s="68">
        <f t="shared" si="0"/>
        <v>0</v>
      </c>
      <c r="D44" s="68">
        <f t="shared" si="3"/>
        <v>0</v>
      </c>
      <c r="E44" s="68">
        <f t="shared" si="1"/>
        <v>0</v>
      </c>
      <c r="F44" s="68">
        <f t="shared" si="4"/>
        <v>0</v>
      </c>
      <c r="G44" s="43"/>
      <c r="H44" s="43"/>
    </row>
    <row r="45" spans="1:8" x14ac:dyDescent="0.3">
      <c r="A45" s="66">
        <v>30</v>
      </c>
      <c r="B45" s="67">
        <f t="shared" si="2"/>
        <v>0</v>
      </c>
      <c r="C45" s="68">
        <f t="shared" si="0"/>
        <v>0</v>
      </c>
      <c r="D45" s="68">
        <f t="shared" si="3"/>
        <v>0</v>
      </c>
      <c r="E45" s="68">
        <f t="shared" si="1"/>
        <v>0</v>
      </c>
      <c r="F45" s="68">
        <f t="shared" si="4"/>
        <v>0</v>
      </c>
      <c r="G45" s="43"/>
      <c r="H45" s="43"/>
    </row>
    <row r="46" spans="1:8" x14ac:dyDescent="0.3">
      <c r="A46" s="66">
        <v>31</v>
      </c>
      <c r="B46" s="67">
        <f t="shared" si="2"/>
        <v>0</v>
      </c>
      <c r="C46" s="68">
        <f t="shared" si="0"/>
        <v>0</v>
      </c>
      <c r="D46" s="68">
        <f t="shared" si="3"/>
        <v>0</v>
      </c>
      <c r="E46" s="68">
        <f t="shared" si="1"/>
        <v>0</v>
      </c>
      <c r="F46" s="68">
        <f t="shared" si="4"/>
        <v>0</v>
      </c>
      <c r="G46" s="43"/>
      <c r="H46" s="43"/>
    </row>
    <row r="47" spans="1:8" x14ac:dyDescent="0.3">
      <c r="A47" s="66">
        <v>32</v>
      </c>
      <c r="B47" s="67">
        <f t="shared" si="2"/>
        <v>0</v>
      </c>
      <c r="C47" s="68">
        <f t="shared" si="0"/>
        <v>0</v>
      </c>
      <c r="D47" s="68">
        <f t="shared" si="3"/>
        <v>0</v>
      </c>
      <c r="E47" s="68">
        <f t="shared" si="1"/>
        <v>0</v>
      </c>
      <c r="F47" s="68">
        <f t="shared" si="4"/>
        <v>0</v>
      </c>
      <c r="G47" s="43"/>
      <c r="H47" s="43"/>
    </row>
    <row r="48" spans="1:8" x14ac:dyDescent="0.3">
      <c r="A48" s="66">
        <v>33</v>
      </c>
      <c r="B48" s="67">
        <f t="shared" si="2"/>
        <v>0</v>
      </c>
      <c r="C48" s="68">
        <f t="shared" si="0"/>
        <v>0</v>
      </c>
      <c r="D48" s="68">
        <f t="shared" si="3"/>
        <v>0</v>
      </c>
      <c r="E48" s="68">
        <f t="shared" si="1"/>
        <v>0</v>
      </c>
      <c r="F48" s="68">
        <f t="shared" si="4"/>
        <v>0</v>
      </c>
      <c r="G48" s="43"/>
      <c r="H48" s="43"/>
    </row>
    <row r="49" spans="1:8" x14ac:dyDescent="0.3">
      <c r="A49" s="66">
        <v>34</v>
      </c>
      <c r="B49" s="67">
        <f t="shared" si="2"/>
        <v>0</v>
      </c>
      <c r="C49" s="68">
        <f t="shared" si="0"/>
        <v>0</v>
      </c>
      <c r="D49" s="68">
        <f t="shared" si="3"/>
        <v>0</v>
      </c>
      <c r="E49" s="68">
        <f t="shared" si="1"/>
        <v>0</v>
      </c>
      <c r="F49" s="68">
        <f t="shared" si="4"/>
        <v>0</v>
      </c>
      <c r="G49" s="43"/>
      <c r="H49" s="43"/>
    </row>
    <row r="50" spans="1:8" x14ac:dyDescent="0.3">
      <c r="A50" s="66">
        <v>35</v>
      </c>
      <c r="B50" s="67">
        <f t="shared" si="2"/>
        <v>0</v>
      </c>
      <c r="C50" s="68">
        <f t="shared" si="0"/>
        <v>0</v>
      </c>
      <c r="D50" s="68">
        <f t="shared" si="3"/>
        <v>0</v>
      </c>
      <c r="E50" s="68">
        <f t="shared" si="1"/>
        <v>0</v>
      </c>
      <c r="F50" s="68">
        <f t="shared" si="4"/>
        <v>0</v>
      </c>
      <c r="G50" s="43"/>
      <c r="H50" s="43"/>
    </row>
    <row r="51" spans="1:8" x14ac:dyDescent="0.3">
      <c r="A51" s="66">
        <v>36</v>
      </c>
      <c r="B51" s="67">
        <f t="shared" si="2"/>
        <v>0</v>
      </c>
      <c r="C51" s="68">
        <f t="shared" si="0"/>
        <v>0</v>
      </c>
      <c r="D51" s="68">
        <f t="shared" si="3"/>
        <v>0</v>
      </c>
      <c r="E51" s="68">
        <f t="shared" si="1"/>
        <v>0</v>
      </c>
      <c r="F51" s="68">
        <f t="shared" si="4"/>
        <v>0</v>
      </c>
      <c r="G51" s="43"/>
      <c r="H51" s="43"/>
    </row>
    <row r="52" spans="1:8" x14ac:dyDescent="0.3">
      <c r="A52" s="66">
        <v>37</v>
      </c>
      <c r="B52" s="67">
        <f t="shared" si="2"/>
        <v>0</v>
      </c>
      <c r="C52" s="68">
        <f t="shared" si="0"/>
        <v>0</v>
      </c>
      <c r="D52" s="68">
        <f t="shared" si="3"/>
        <v>0</v>
      </c>
      <c r="E52" s="68">
        <f t="shared" si="1"/>
        <v>0</v>
      </c>
      <c r="F52" s="68">
        <f t="shared" si="4"/>
        <v>0</v>
      </c>
      <c r="G52" s="43"/>
      <c r="H52" s="43"/>
    </row>
    <row r="53" spans="1:8" x14ac:dyDescent="0.3">
      <c r="A53" s="66">
        <v>38</v>
      </c>
      <c r="B53" s="67">
        <f t="shared" si="2"/>
        <v>0</v>
      </c>
      <c r="C53" s="68">
        <f t="shared" si="0"/>
        <v>0</v>
      </c>
      <c r="D53" s="68">
        <f t="shared" si="3"/>
        <v>0</v>
      </c>
      <c r="E53" s="68">
        <f t="shared" si="1"/>
        <v>0</v>
      </c>
      <c r="F53" s="68">
        <f t="shared" si="4"/>
        <v>0</v>
      </c>
      <c r="G53" s="43"/>
      <c r="H53" s="43"/>
    </row>
    <row r="54" spans="1:8" x14ac:dyDescent="0.3">
      <c r="A54" s="66">
        <v>39</v>
      </c>
      <c r="B54" s="67">
        <f t="shared" si="2"/>
        <v>0</v>
      </c>
      <c r="C54" s="68">
        <f t="shared" si="0"/>
        <v>0</v>
      </c>
      <c r="D54" s="68">
        <f t="shared" si="3"/>
        <v>0</v>
      </c>
      <c r="E54" s="68">
        <f t="shared" si="1"/>
        <v>0</v>
      </c>
      <c r="F54" s="68">
        <f t="shared" si="4"/>
        <v>0</v>
      </c>
      <c r="G54" s="43"/>
      <c r="H54" s="43"/>
    </row>
    <row r="55" spans="1:8" x14ac:dyDescent="0.3">
      <c r="A55" s="66">
        <v>40</v>
      </c>
      <c r="B55" s="67">
        <f t="shared" si="2"/>
        <v>0</v>
      </c>
      <c r="C55" s="68">
        <f t="shared" si="0"/>
        <v>0</v>
      </c>
      <c r="D55" s="68">
        <f t="shared" si="3"/>
        <v>0</v>
      </c>
      <c r="E55" s="68">
        <f t="shared" si="1"/>
        <v>0</v>
      </c>
      <c r="F55" s="68">
        <f t="shared" si="4"/>
        <v>0</v>
      </c>
      <c r="G55" s="43"/>
      <c r="H55" s="43"/>
    </row>
    <row r="56" spans="1:8" x14ac:dyDescent="0.3">
      <c r="A56" s="66">
        <v>41</v>
      </c>
      <c r="B56" s="67">
        <f t="shared" si="2"/>
        <v>0</v>
      </c>
      <c r="C56" s="68">
        <f t="shared" si="0"/>
        <v>0</v>
      </c>
      <c r="D56" s="68">
        <f t="shared" si="3"/>
        <v>0</v>
      </c>
      <c r="E56" s="68">
        <f t="shared" si="1"/>
        <v>0</v>
      </c>
      <c r="F56" s="68">
        <f t="shared" si="4"/>
        <v>0</v>
      </c>
      <c r="G56" s="43"/>
      <c r="H56" s="43"/>
    </row>
    <row r="57" spans="1:8" x14ac:dyDescent="0.3">
      <c r="A57" s="66">
        <v>42</v>
      </c>
      <c r="B57" s="67">
        <f t="shared" si="2"/>
        <v>0</v>
      </c>
      <c r="C57" s="68">
        <f t="shared" si="0"/>
        <v>0</v>
      </c>
      <c r="D57" s="68">
        <f t="shared" si="3"/>
        <v>0</v>
      </c>
      <c r="E57" s="68">
        <f t="shared" si="1"/>
        <v>0</v>
      </c>
      <c r="F57" s="68">
        <f t="shared" si="4"/>
        <v>0</v>
      </c>
      <c r="G57" s="43"/>
      <c r="H57" s="43"/>
    </row>
    <row r="58" spans="1:8" x14ac:dyDescent="0.3">
      <c r="A58" s="66">
        <v>43</v>
      </c>
      <c r="B58" s="67">
        <f t="shared" si="2"/>
        <v>0</v>
      </c>
      <c r="C58" s="68">
        <f t="shared" si="0"/>
        <v>0</v>
      </c>
      <c r="D58" s="68">
        <f t="shared" si="3"/>
        <v>0</v>
      </c>
      <c r="E58" s="68">
        <f t="shared" si="1"/>
        <v>0</v>
      </c>
      <c r="F58" s="68">
        <f t="shared" si="4"/>
        <v>0</v>
      </c>
      <c r="G58" s="43"/>
      <c r="H58" s="43"/>
    </row>
    <row r="59" spans="1:8" x14ac:dyDescent="0.3">
      <c r="A59" s="66">
        <v>44</v>
      </c>
      <c r="B59" s="67">
        <f t="shared" si="2"/>
        <v>0</v>
      </c>
      <c r="C59" s="68">
        <f t="shared" si="0"/>
        <v>0</v>
      </c>
      <c r="D59" s="68">
        <f t="shared" si="3"/>
        <v>0</v>
      </c>
      <c r="E59" s="68">
        <f t="shared" si="1"/>
        <v>0</v>
      </c>
      <c r="F59" s="68">
        <f t="shared" si="4"/>
        <v>0</v>
      </c>
      <c r="G59" s="43"/>
      <c r="H59" s="43"/>
    </row>
    <row r="60" spans="1:8" x14ac:dyDescent="0.3">
      <c r="A60" s="66">
        <v>45</v>
      </c>
      <c r="B60" s="67">
        <f t="shared" si="2"/>
        <v>0</v>
      </c>
      <c r="C60" s="68">
        <f t="shared" si="0"/>
        <v>0</v>
      </c>
      <c r="D60" s="68">
        <f t="shared" si="3"/>
        <v>0</v>
      </c>
      <c r="E60" s="68">
        <f t="shared" si="1"/>
        <v>0</v>
      </c>
      <c r="F60" s="68">
        <f t="shared" si="4"/>
        <v>0</v>
      </c>
      <c r="G60" s="43"/>
      <c r="H60" s="43"/>
    </row>
    <row r="61" spans="1:8" x14ac:dyDescent="0.3">
      <c r="A61" s="66">
        <v>46</v>
      </c>
      <c r="B61" s="67">
        <f t="shared" si="2"/>
        <v>0</v>
      </c>
      <c r="C61" s="68">
        <f t="shared" si="0"/>
        <v>0</v>
      </c>
      <c r="D61" s="68">
        <f t="shared" si="3"/>
        <v>0</v>
      </c>
      <c r="E61" s="68">
        <f t="shared" si="1"/>
        <v>0</v>
      </c>
      <c r="F61" s="68">
        <f t="shared" si="4"/>
        <v>0</v>
      </c>
      <c r="G61" s="43"/>
      <c r="H61" s="43"/>
    </row>
    <row r="62" spans="1:8" x14ac:dyDescent="0.3">
      <c r="A62" s="66">
        <v>47</v>
      </c>
      <c r="B62" s="67">
        <f t="shared" si="2"/>
        <v>0</v>
      </c>
      <c r="C62" s="68">
        <f t="shared" si="0"/>
        <v>0</v>
      </c>
      <c r="D62" s="68">
        <f t="shared" si="3"/>
        <v>0</v>
      </c>
      <c r="E62" s="68">
        <f t="shared" si="1"/>
        <v>0</v>
      </c>
      <c r="F62" s="68">
        <f t="shared" si="4"/>
        <v>0</v>
      </c>
      <c r="G62" s="43"/>
      <c r="H62" s="43"/>
    </row>
    <row r="63" spans="1:8" x14ac:dyDescent="0.3">
      <c r="A63" s="66">
        <v>48</v>
      </c>
      <c r="B63" s="67">
        <f t="shared" si="2"/>
        <v>0</v>
      </c>
      <c r="C63" s="68">
        <f t="shared" si="0"/>
        <v>0</v>
      </c>
      <c r="D63" s="68">
        <f t="shared" si="3"/>
        <v>0</v>
      </c>
      <c r="E63" s="68">
        <f t="shared" si="1"/>
        <v>0</v>
      </c>
      <c r="F63" s="68">
        <f t="shared" si="4"/>
        <v>0</v>
      </c>
      <c r="G63" s="43"/>
      <c r="H63" s="43"/>
    </row>
    <row r="64" spans="1:8" x14ac:dyDescent="0.3">
      <c r="A64" s="66">
        <v>49</v>
      </c>
      <c r="B64" s="67">
        <f t="shared" si="2"/>
        <v>0</v>
      </c>
      <c r="C64" s="68">
        <f t="shared" si="0"/>
        <v>0</v>
      </c>
      <c r="D64" s="68">
        <f t="shared" si="3"/>
        <v>0</v>
      </c>
      <c r="E64" s="68">
        <f t="shared" si="1"/>
        <v>0</v>
      </c>
      <c r="F64" s="68">
        <f t="shared" si="4"/>
        <v>0</v>
      </c>
      <c r="G64" s="43"/>
      <c r="H64" s="43"/>
    </row>
    <row r="65" spans="1:8" x14ac:dyDescent="0.3">
      <c r="A65" s="66">
        <v>50</v>
      </c>
      <c r="B65" s="67">
        <f t="shared" si="2"/>
        <v>0</v>
      </c>
      <c r="C65" s="68">
        <f t="shared" si="0"/>
        <v>0</v>
      </c>
      <c r="D65" s="68">
        <f t="shared" si="3"/>
        <v>0</v>
      </c>
      <c r="E65" s="68">
        <f t="shared" si="1"/>
        <v>0</v>
      </c>
      <c r="F65" s="68">
        <f t="shared" si="4"/>
        <v>0</v>
      </c>
      <c r="G65" s="43"/>
      <c r="H65" s="43"/>
    </row>
    <row r="66" spans="1:8" x14ac:dyDescent="0.3">
      <c r="A66" s="66">
        <v>51</v>
      </c>
      <c r="B66" s="67">
        <f t="shared" si="2"/>
        <v>0</v>
      </c>
      <c r="C66" s="68">
        <f t="shared" si="0"/>
        <v>0</v>
      </c>
      <c r="D66" s="68">
        <f t="shared" si="3"/>
        <v>0</v>
      </c>
      <c r="E66" s="68">
        <f t="shared" si="1"/>
        <v>0</v>
      </c>
      <c r="F66" s="68">
        <f t="shared" si="4"/>
        <v>0</v>
      </c>
      <c r="G66" s="43"/>
      <c r="H66" s="43"/>
    </row>
    <row r="67" spans="1:8" x14ac:dyDescent="0.3">
      <c r="A67" s="66">
        <v>52</v>
      </c>
      <c r="B67" s="67">
        <f t="shared" si="2"/>
        <v>0</v>
      </c>
      <c r="C67" s="68">
        <f t="shared" si="0"/>
        <v>0</v>
      </c>
      <c r="D67" s="68">
        <f t="shared" si="3"/>
        <v>0</v>
      </c>
      <c r="E67" s="68">
        <f t="shared" si="1"/>
        <v>0</v>
      </c>
      <c r="F67" s="68">
        <f t="shared" si="4"/>
        <v>0</v>
      </c>
      <c r="G67" s="43"/>
      <c r="H67" s="43"/>
    </row>
    <row r="68" spans="1:8" x14ac:dyDescent="0.3">
      <c r="A68" s="66">
        <v>53</v>
      </c>
      <c r="B68" s="67">
        <f t="shared" si="2"/>
        <v>0</v>
      </c>
      <c r="C68" s="68">
        <f t="shared" si="0"/>
        <v>0</v>
      </c>
      <c r="D68" s="68">
        <f t="shared" si="3"/>
        <v>0</v>
      </c>
      <c r="E68" s="68">
        <f t="shared" si="1"/>
        <v>0</v>
      </c>
      <c r="F68" s="68">
        <f t="shared" si="4"/>
        <v>0</v>
      </c>
      <c r="G68" s="43"/>
      <c r="H68" s="43"/>
    </row>
    <row r="69" spans="1:8" x14ac:dyDescent="0.3">
      <c r="A69" s="66">
        <v>54</v>
      </c>
      <c r="B69" s="67">
        <f t="shared" si="2"/>
        <v>0</v>
      </c>
      <c r="C69" s="68">
        <f t="shared" si="0"/>
        <v>0</v>
      </c>
      <c r="D69" s="68">
        <f t="shared" si="3"/>
        <v>0</v>
      </c>
      <c r="E69" s="68">
        <f t="shared" si="1"/>
        <v>0</v>
      </c>
      <c r="F69" s="68">
        <f t="shared" si="4"/>
        <v>0</v>
      </c>
      <c r="G69" s="43"/>
      <c r="H69" s="43"/>
    </row>
    <row r="70" spans="1:8" x14ac:dyDescent="0.3">
      <c r="A70" s="66">
        <v>55</v>
      </c>
      <c r="B70" s="67">
        <f t="shared" si="2"/>
        <v>0</v>
      </c>
      <c r="C70" s="68">
        <f t="shared" si="0"/>
        <v>0</v>
      </c>
      <c r="D70" s="68">
        <f t="shared" si="3"/>
        <v>0</v>
      </c>
      <c r="E70" s="68">
        <f t="shared" si="1"/>
        <v>0</v>
      </c>
      <c r="F70" s="68">
        <f t="shared" si="4"/>
        <v>0</v>
      </c>
      <c r="G70" s="43"/>
      <c r="H70" s="43"/>
    </row>
    <row r="71" spans="1:8" x14ac:dyDescent="0.3">
      <c r="A71" s="66">
        <v>56</v>
      </c>
      <c r="B71" s="67">
        <f t="shared" si="2"/>
        <v>0</v>
      </c>
      <c r="C71" s="68">
        <f t="shared" si="0"/>
        <v>0</v>
      </c>
      <c r="D71" s="68">
        <f t="shared" si="3"/>
        <v>0</v>
      </c>
      <c r="E71" s="68">
        <f t="shared" si="1"/>
        <v>0</v>
      </c>
      <c r="F71" s="68">
        <f t="shared" si="4"/>
        <v>0</v>
      </c>
      <c r="G71" s="43"/>
      <c r="H71" s="43"/>
    </row>
    <row r="72" spans="1:8" x14ac:dyDescent="0.3">
      <c r="A72" s="66">
        <v>57</v>
      </c>
      <c r="B72" s="67">
        <f t="shared" si="2"/>
        <v>0</v>
      </c>
      <c r="C72" s="68">
        <f t="shared" si="0"/>
        <v>0</v>
      </c>
      <c r="D72" s="68">
        <f t="shared" si="3"/>
        <v>0</v>
      </c>
      <c r="E72" s="68">
        <f t="shared" si="1"/>
        <v>0</v>
      </c>
      <c r="F72" s="68">
        <f t="shared" si="4"/>
        <v>0</v>
      </c>
      <c r="G72" s="43"/>
      <c r="H72" s="43"/>
    </row>
    <row r="73" spans="1:8" x14ac:dyDescent="0.3">
      <c r="A73" s="66">
        <v>58</v>
      </c>
      <c r="B73" s="67">
        <f t="shared" si="2"/>
        <v>0</v>
      </c>
      <c r="C73" s="68">
        <f t="shared" si="0"/>
        <v>0</v>
      </c>
      <c r="D73" s="68">
        <f t="shared" si="3"/>
        <v>0</v>
      </c>
      <c r="E73" s="68">
        <f t="shared" si="1"/>
        <v>0</v>
      </c>
      <c r="F73" s="68">
        <f t="shared" si="4"/>
        <v>0</v>
      </c>
      <c r="G73" s="43"/>
      <c r="H73" s="43"/>
    </row>
    <row r="74" spans="1:8" x14ac:dyDescent="0.3">
      <c r="A74" s="66">
        <v>59</v>
      </c>
      <c r="B74" s="67">
        <f t="shared" si="2"/>
        <v>0</v>
      </c>
      <c r="C74" s="68">
        <f t="shared" si="0"/>
        <v>0</v>
      </c>
      <c r="D74" s="68">
        <f t="shared" si="3"/>
        <v>0</v>
      </c>
      <c r="E74" s="68">
        <f t="shared" si="1"/>
        <v>0</v>
      </c>
      <c r="F74" s="68">
        <f t="shared" si="4"/>
        <v>0</v>
      </c>
      <c r="G74" s="43"/>
      <c r="H74" s="43"/>
    </row>
    <row r="75" spans="1:8" x14ac:dyDescent="0.3">
      <c r="A75" s="66">
        <v>60</v>
      </c>
      <c r="B75" s="67">
        <f t="shared" si="2"/>
        <v>0</v>
      </c>
      <c r="C75" s="68">
        <f t="shared" si="0"/>
        <v>0</v>
      </c>
      <c r="D75" s="68">
        <f t="shared" si="3"/>
        <v>0</v>
      </c>
      <c r="E75" s="68">
        <f t="shared" si="1"/>
        <v>0</v>
      </c>
      <c r="F75" s="68">
        <f t="shared" si="4"/>
        <v>0</v>
      </c>
      <c r="G75" s="43"/>
      <c r="H75" s="43"/>
    </row>
    <row r="76" spans="1:8" x14ac:dyDescent="0.3">
      <c r="A76" s="66">
        <v>61</v>
      </c>
      <c r="B76" s="67">
        <f t="shared" si="2"/>
        <v>0</v>
      </c>
      <c r="C76" s="68">
        <f t="shared" si="0"/>
        <v>0</v>
      </c>
      <c r="D76" s="68">
        <f t="shared" si="3"/>
        <v>0</v>
      </c>
      <c r="E76" s="68">
        <f t="shared" si="1"/>
        <v>0</v>
      </c>
      <c r="F76" s="68">
        <f t="shared" si="4"/>
        <v>0</v>
      </c>
      <c r="G76" s="43"/>
      <c r="H76" s="43"/>
    </row>
    <row r="77" spans="1:8" x14ac:dyDescent="0.3">
      <c r="A77" s="66">
        <v>62</v>
      </c>
      <c r="B77" s="67">
        <f t="shared" si="2"/>
        <v>0</v>
      </c>
      <c r="C77" s="68">
        <f t="shared" si="0"/>
        <v>0</v>
      </c>
      <c r="D77" s="68">
        <f t="shared" si="3"/>
        <v>0</v>
      </c>
      <c r="E77" s="68">
        <f t="shared" si="1"/>
        <v>0</v>
      </c>
      <c r="F77" s="68">
        <f t="shared" si="4"/>
        <v>0</v>
      </c>
      <c r="G77" s="43"/>
      <c r="H77" s="43"/>
    </row>
    <row r="78" spans="1:8" x14ac:dyDescent="0.3">
      <c r="A78" s="66">
        <v>63</v>
      </c>
      <c r="B78" s="67">
        <f t="shared" si="2"/>
        <v>0</v>
      </c>
      <c r="C78" s="68">
        <f t="shared" si="0"/>
        <v>0</v>
      </c>
      <c r="D78" s="68">
        <f t="shared" si="3"/>
        <v>0</v>
      </c>
      <c r="E78" s="68">
        <f t="shared" si="1"/>
        <v>0</v>
      </c>
      <c r="F78" s="68">
        <f t="shared" si="4"/>
        <v>0</v>
      </c>
      <c r="G78" s="43"/>
      <c r="H78" s="43"/>
    </row>
    <row r="79" spans="1:8" x14ac:dyDescent="0.3">
      <c r="A79" s="66">
        <v>64</v>
      </c>
      <c r="B79" s="67">
        <f t="shared" si="2"/>
        <v>0</v>
      </c>
      <c r="C79" s="68">
        <f t="shared" si="0"/>
        <v>0</v>
      </c>
      <c r="D79" s="68">
        <f t="shared" si="3"/>
        <v>0</v>
      </c>
      <c r="E79" s="68">
        <f t="shared" si="1"/>
        <v>0</v>
      </c>
      <c r="F79" s="68">
        <f t="shared" si="4"/>
        <v>0</v>
      </c>
      <c r="G79" s="43"/>
      <c r="H79" s="43"/>
    </row>
    <row r="80" spans="1:8" x14ac:dyDescent="0.3">
      <c r="A80" s="66">
        <v>65</v>
      </c>
      <c r="B80" s="67">
        <f t="shared" si="2"/>
        <v>0</v>
      </c>
      <c r="C80" s="68">
        <f t="shared" ref="C80:C90" si="5">$B$5</f>
        <v>0</v>
      </c>
      <c r="D80" s="68">
        <f t="shared" si="3"/>
        <v>0</v>
      </c>
      <c r="E80" s="68">
        <f t="shared" ref="E80:E90" si="6">IF((MOD(A80,$C$7)=0),$B$7*(1+$B$12)^A80,0)</f>
        <v>0</v>
      </c>
      <c r="F80" s="68">
        <f t="shared" si="4"/>
        <v>0</v>
      </c>
      <c r="G80" s="43"/>
      <c r="H80" s="43"/>
    </row>
    <row r="81" spans="1:8" x14ac:dyDescent="0.3">
      <c r="A81" s="66">
        <v>66</v>
      </c>
      <c r="B81" s="67">
        <f t="shared" ref="B81:B90" si="7">F80*($B$10)</f>
        <v>0</v>
      </c>
      <c r="C81" s="68">
        <f t="shared" si="5"/>
        <v>0</v>
      </c>
      <c r="D81" s="68">
        <f t="shared" ref="D81:D90" si="8">$B$5*((1+$B$12)^A81)</f>
        <v>0</v>
      </c>
      <c r="E81" s="68">
        <f t="shared" si="6"/>
        <v>0</v>
      </c>
      <c r="F81" s="68">
        <f t="shared" ref="F81:F90" si="9">F80+B81-D81-E81</f>
        <v>0</v>
      </c>
      <c r="G81" s="43"/>
      <c r="H81" s="43"/>
    </row>
    <row r="82" spans="1:8" x14ac:dyDescent="0.3">
      <c r="A82" s="66">
        <v>67</v>
      </c>
      <c r="B82" s="67">
        <f t="shared" si="7"/>
        <v>0</v>
      </c>
      <c r="C82" s="68">
        <f t="shared" si="5"/>
        <v>0</v>
      </c>
      <c r="D82" s="68">
        <f t="shared" si="8"/>
        <v>0</v>
      </c>
      <c r="E82" s="68">
        <f t="shared" si="6"/>
        <v>0</v>
      </c>
      <c r="F82" s="68">
        <f t="shared" si="9"/>
        <v>0</v>
      </c>
      <c r="G82" s="43"/>
      <c r="H82" s="43"/>
    </row>
    <row r="83" spans="1:8" x14ac:dyDescent="0.3">
      <c r="A83" s="66">
        <v>68</v>
      </c>
      <c r="B83" s="67">
        <f t="shared" si="7"/>
        <v>0</v>
      </c>
      <c r="C83" s="68">
        <f t="shared" si="5"/>
        <v>0</v>
      </c>
      <c r="D83" s="68">
        <f t="shared" si="8"/>
        <v>0</v>
      </c>
      <c r="E83" s="68">
        <f t="shared" si="6"/>
        <v>0</v>
      </c>
      <c r="F83" s="68">
        <f t="shared" si="9"/>
        <v>0</v>
      </c>
      <c r="G83" s="43"/>
      <c r="H83" s="43"/>
    </row>
    <row r="84" spans="1:8" x14ac:dyDescent="0.3">
      <c r="A84" s="66">
        <v>69</v>
      </c>
      <c r="B84" s="67">
        <f t="shared" si="7"/>
        <v>0</v>
      </c>
      <c r="C84" s="68">
        <f t="shared" si="5"/>
        <v>0</v>
      </c>
      <c r="D84" s="68">
        <f t="shared" si="8"/>
        <v>0</v>
      </c>
      <c r="E84" s="68">
        <f t="shared" si="6"/>
        <v>0</v>
      </c>
      <c r="F84" s="68">
        <f t="shared" si="9"/>
        <v>0</v>
      </c>
      <c r="G84" s="43"/>
      <c r="H84" s="43"/>
    </row>
    <row r="85" spans="1:8" x14ac:dyDescent="0.3">
      <c r="A85" s="66">
        <v>70</v>
      </c>
      <c r="B85" s="67">
        <f t="shared" si="7"/>
        <v>0</v>
      </c>
      <c r="C85" s="68">
        <f t="shared" si="5"/>
        <v>0</v>
      </c>
      <c r="D85" s="68">
        <f t="shared" si="8"/>
        <v>0</v>
      </c>
      <c r="E85" s="68">
        <f t="shared" si="6"/>
        <v>0</v>
      </c>
      <c r="F85" s="68">
        <f t="shared" si="9"/>
        <v>0</v>
      </c>
      <c r="G85" s="43"/>
      <c r="H85" s="43"/>
    </row>
    <row r="86" spans="1:8" x14ac:dyDescent="0.3">
      <c r="A86" s="66">
        <v>71</v>
      </c>
      <c r="B86" s="67">
        <f t="shared" si="7"/>
        <v>0</v>
      </c>
      <c r="C86" s="68">
        <f t="shared" si="5"/>
        <v>0</v>
      </c>
      <c r="D86" s="68">
        <f t="shared" si="8"/>
        <v>0</v>
      </c>
      <c r="E86" s="68">
        <f t="shared" si="6"/>
        <v>0</v>
      </c>
      <c r="F86" s="68">
        <f t="shared" si="9"/>
        <v>0</v>
      </c>
      <c r="G86" s="43"/>
      <c r="H86" s="43"/>
    </row>
    <row r="87" spans="1:8" x14ac:dyDescent="0.3">
      <c r="A87" s="66">
        <v>72</v>
      </c>
      <c r="B87" s="67">
        <f t="shared" si="7"/>
        <v>0</v>
      </c>
      <c r="C87" s="68">
        <f t="shared" si="5"/>
        <v>0</v>
      </c>
      <c r="D87" s="68">
        <f t="shared" si="8"/>
        <v>0</v>
      </c>
      <c r="E87" s="68">
        <f t="shared" si="6"/>
        <v>0</v>
      </c>
      <c r="F87" s="68">
        <f t="shared" si="9"/>
        <v>0</v>
      </c>
      <c r="G87" s="43"/>
      <c r="H87" s="43"/>
    </row>
    <row r="88" spans="1:8" x14ac:dyDescent="0.3">
      <c r="A88" s="66">
        <v>73</v>
      </c>
      <c r="B88" s="67">
        <f t="shared" si="7"/>
        <v>0</v>
      </c>
      <c r="C88" s="68">
        <f t="shared" si="5"/>
        <v>0</v>
      </c>
      <c r="D88" s="68">
        <f t="shared" si="8"/>
        <v>0</v>
      </c>
      <c r="E88" s="68">
        <f t="shared" si="6"/>
        <v>0</v>
      </c>
      <c r="F88" s="68">
        <f t="shared" si="9"/>
        <v>0</v>
      </c>
      <c r="G88" s="43"/>
      <c r="H88" s="43"/>
    </row>
    <row r="89" spans="1:8" x14ac:dyDescent="0.3">
      <c r="A89" s="66">
        <v>74</v>
      </c>
      <c r="B89" s="67">
        <f t="shared" si="7"/>
        <v>0</v>
      </c>
      <c r="C89" s="68">
        <f t="shared" si="5"/>
        <v>0</v>
      </c>
      <c r="D89" s="68">
        <f t="shared" si="8"/>
        <v>0</v>
      </c>
      <c r="E89" s="68">
        <f t="shared" si="6"/>
        <v>0</v>
      </c>
      <c r="F89" s="68">
        <f t="shared" si="9"/>
        <v>0</v>
      </c>
      <c r="G89" s="43"/>
      <c r="H89" s="43"/>
    </row>
    <row r="90" spans="1:8" x14ac:dyDescent="0.3">
      <c r="A90" s="66">
        <v>75</v>
      </c>
      <c r="B90" s="67">
        <f t="shared" si="7"/>
        <v>0</v>
      </c>
      <c r="C90" s="68">
        <f t="shared" si="5"/>
        <v>0</v>
      </c>
      <c r="D90" s="68">
        <f t="shared" si="8"/>
        <v>0</v>
      </c>
      <c r="E90" s="68">
        <f t="shared" si="6"/>
        <v>0</v>
      </c>
      <c r="F90" s="68">
        <f t="shared" si="9"/>
        <v>0</v>
      </c>
      <c r="G90" s="43"/>
      <c r="H90" s="43"/>
    </row>
    <row r="91" spans="1:8" x14ac:dyDescent="0.3">
      <c r="B91" s="49"/>
      <c r="C91" s="43"/>
      <c r="D91" s="43"/>
      <c r="E91" s="43"/>
      <c r="F91" s="43"/>
      <c r="G91" s="43"/>
      <c r="H91" s="43"/>
    </row>
    <row r="92" spans="1:8" x14ac:dyDescent="0.3">
      <c r="B92" s="49"/>
      <c r="C92" s="43"/>
      <c r="D92" s="43"/>
      <c r="E92" s="43"/>
      <c r="F92" s="43"/>
      <c r="G92" s="43"/>
      <c r="H92" s="43"/>
    </row>
    <row r="93" spans="1:8" x14ac:dyDescent="0.3">
      <c r="B93" s="49"/>
      <c r="C93" s="43"/>
      <c r="D93" s="43"/>
      <c r="E93" s="43"/>
      <c r="F93" s="43"/>
      <c r="G93" s="43"/>
      <c r="H93" s="43"/>
    </row>
    <row r="94" spans="1:8" x14ac:dyDescent="0.3">
      <c r="B94" s="49"/>
      <c r="C94" s="43"/>
      <c r="D94" s="43"/>
      <c r="E94" s="43"/>
      <c r="F94" s="43"/>
      <c r="G94" s="43"/>
      <c r="H94" s="43"/>
    </row>
    <row r="95" spans="1:8" x14ac:dyDescent="0.3">
      <c r="B95" s="49"/>
      <c r="C95" s="43"/>
      <c r="D95" s="43"/>
      <c r="E95" s="43"/>
      <c r="F95" s="43"/>
      <c r="G95" s="43"/>
      <c r="H95" s="43"/>
    </row>
    <row r="96" spans="1:8" x14ac:dyDescent="0.3">
      <c r="B96" s="49"/>
      <c r="C96" s="43"/>
      <c r="D96" s="43"/>
      <c r="E96" s="43"/>
      <c r="F96" s="43"/>
      <c r="G96" s="43"/>
      <c r="H96" s="43"/>
    </row>
    <row r="97" spans="2:8" x14ac:dyDescent="0.3">
      <c r="B97" s="49"/>
      <c r="C97" s="43"/>
      <c r="D97" s="43"/>
      <c r="E97" s="43"/>
      <c r="F97" s="43"/>
      <c r="G97" s="43"/>
      <c r="H97" s="43"/>
    </row>
    <row r="98" spans="2:8" x14ac:dyDescent="0.3">
      <c r="B98" s="49"/>
      <c r="C98" s="43"/>
      <c r="D98" s="43"/>
      <c r="E98" s="43"/>
      <c r="F98" s="43"/>
      <c r="G98" s="43"/>
      <c r="H98" s="43"/>
    </row>
    <row r="99" spans="2:8" x14ac:dyDescent="0.3">
      <c r="B99" s="49"/>
      <c r="C99" s="43"/>
      <c r="D99" s="43"/>
      <c r="E99" s="43"/>
      <c r="F99" s="43"/>
      <c r="G99" s="43"/>
      <c r="H99" s="43"/>
    </row>
    <row r="100" spans="2:8" x14ac:dyDescent="0.3">
      <c r="B100" s="49"/>
      <c r="C100" s="43"/>
      <c r="D100" s="43"/>
      <c r="E100" s="43"/>
      <c r="F100" s="43"/>
      <c r="G100" s="43"/>
      <c r="H100" s="43"/>
    </row>
    <row r="101" spans="2:8" x14ac:dyDescent="0.3">
      <c r="B101" s="49"/>
      <c r="C101" s="43"/>
      <c r="D101" s="43"/>
      <c r="E101" s="43"/>
      <c r="F101" s="43"/>
      <c r="G101" s="43"/>
      <c r="H101" s="43"/>
    </row>
    <row r="102" spans="2:8" x14ac:dyDescent="0.3">
      <c r="B102" s="49"/>
      <c r="C102" s="43"/>
      <c r="D102" s="43"/>
      <c r="E102" s="43"/>
      <c r="F102" s="43"/>
      <c r="G102" s="43"/>
      <c r="H102" s="43"/>
    </row>
    <row r="103" spans="2:8" x14ac:dyDescent="0.3">
      <c r="B103" s="49"/>
      <c r="C103" s="43"/>
      <c r="D103" s="43"/>
      <c r="E103" s="43"/>
      <c r="F103" s="43"/>
      <c r="G103" s="43"/>
      <c r="H103" s="43"/>
    </row>
    <row r="104" spans="2:8" x14ac:dyDescent="0.3">
      <c r="B104" s="49"/>
      <c r="C104" s="43"/>
      <c r="D104" s="43"/>
      <c r="E104" s="43"/>
      <c r="F104" s="43"/>
      <c r="G104" s="43"/>
      <c r="H104" s="43"/>
    </row>
    <row r="105" spans="2:8" x14ac:dyDescent="0.3">
      <c r="B105" s="49"/>
      <c r="C105" s="43"/>
      <c r="D105" s="43"/>
      <c r="E105" s="43"/>
      <c r="F105" s="43"/>
      <c r="G105" s="43"/>
      <c r="H105" s="43"/>
    </row>
    <row r="106" spans="2:8" x14ac:dyDescent="0.3">
      <c r="B106" s="49"/>
      <c r="C106" s="43"/>
      <c r="D106" s="43"/>
      <c r="E106" s="43"/>
      <c r="F106" s="43"/>
      <c r="G106" s="43"/>
      <c r="H106" s="43"/>
    </row>
    <row r="107" spans="2:8" x14ac:dyDescent="0.3">
      <c r="B107" s="49"/>
      <c r="C107" s="43"/>
      <c r="D107" s="43"/>
      <c r="E107" s="43"/>
      <c r="F107" s="43"/>
      <c r="G107" s="43"/>
      <c r="H107" s="43"/>
    </row>
    <row r="108" spans="2:8" x14ac:dyDescent="0.3">
      <c r="B108" s="49"/>
      <c r="C108" s="43"/>
      <c r="D108" s="43"/>
      <c r="E108" s="43"/>
      <c r="F108" s="43"/>
      <c r="G108" s="43"/>
      <c r="H108" s="43"/>
    </row>
    <row r="109" spans="2:8" x14ac:dyDescent="0.3">
      <c r="B109" s="49"/>
      <c r="C109" s="43"/>
      <c r="D109" s="43"/>
      <c r="E109" s="43"/>
      <c r="F109" s="43"/>
      <c r="G109" s="43"/>
      <c r="H109" s="43"/>
    </row>
    <row r="110" spans="2:8" x14ac:dyDescent="0.3">
      <c r="B110" s="49"/>
      <c r="C110" s="43"/>
      <c r="D110" s="43"/>
      <c r="E110" s="43"/>
      <c r="F110" s="43"/>
      <c r="G110" s="43"/>
      <c r="H110" s="43"/>
    </row>
    <row r="111" spans="2:8" x14ac:dyDescent="0.3">
      <c r="B111" s="49"/>
      <c r="C111" s="43"/>
      <c r="D111" s="43"/>
      <c r="E111" s="43"/>
      <c r="F111" s="43"/>
      <c r="G111" s="43"/>
      <c r="H111" s="43"/>
    </row>
    <row r="112" spans="2:8" x14ac:dyDescent="0.3">
      <c r="B112" s="49"/>
      <c r="C112" s="43"/>
      <c r="D112" s="43"/>
      <c r="E112" s="43"/>
      <c r="F112" s="43"/>
      <c r="G112" s="43"/>
      <c r="H112" s="43"/>
    </row>
    <row r="113" spans="2:8" x14ac:dyDescent="0.3">
      <c r="B113" s="49"/>
      <c r="C113" s="43"/>
      <c r="D113" s="43"/>
      <c r="E113" s="43"/>
      <c r="F113" s="43"/>
      <c r="G113" s="43"/>
      <c r="H113" s="43"/>
    </row>
    <row r="114" spans="2:8" x14ac:dyDescent="0.3">
      <c r="B114" s="49"/>
      <c r="C114" s="43"/>
      <c r="D114" s="43"/>
      <c r="E114" s="43"/>
      <c r="F114" s="43"/>
      <c r="G114" s="43"/>
      <c r="H114" s="43"/>
    </row>
    <row r="115" spans="2:8" x14ac:dyDescent="0.3">
      <c r="B115" s="49"/>
      <c r="C115" s="43"/>
      <c r="D115" s="43"/>
      <c r="E115" s="43"/>
      <c r="F115" s="43"/>
      <c r="G115" s="43"/>
      <c r="H115" s="43"/>
    </row>
    <row r="116" spans="2:8" x14ac:dyDescent="0.3">
      <c r="B116" s="49"/>
      <c r="C116" s="43"/>
      <c r="D116" s="43"/>
      <c r="E116" s="43"/>
      <c r="F116" s="43"/>
      <c r="G116" s="43"/>
      <c r="H116" s="43"/>
    </row>
    <row r="117" spans="2:8" x14ac:dyDescent="0.3">
      <c r="B117" s="49"/>
      <c r="C117" s="43"/>
      <c r="D117" s="43"/>
      <c r="E117" s="43"/>
      <c r="F117" s="43"/>
      <c r="G117" s="43"/>
      <c r="H117" s="43"/>
    </row>
    <row r="118" spans="2:8" x14ac:dyDescent="0.3">
      <c r="B118" s="49"/>
      <c r="C118" s="43"/>
      <c r="D118" s="43"/>
      <c r="E118" s="43"/>
      <c r="F118" s="43"/>
      <c r="G118" s="43"/>
      <c r="H118" s="43"/>
    </row>
    <row r="119" spans="2:8" x14ac:dyDescent="0.3">
      <c r="B119" s="49"/>
      <c r="C119" s="43"/>
      <c r="D119" s="43"/>
      <c r="E119" s="43"/>
      <c r="F119" s="43"/>
      <c r="G119" s="43"/>
      <c r="H119" s="43"/>
    </row>
    <row r="120" spans="2:8" x14ac:dyDescent="0.3">
      <c r="B120" s="49"/>
      <c r="C120" s="43"/>
      <c r="D120" s="43"/>
      <c r="E120" s="43"/>
      <c r="F120" s="43"/>
      <c r="G120" s="43"/>
      <c r="H120" s="43"/>
    </row>
    <row r="121" spans="2:8" x14ac:dyDescent="0.3">
      <c r="B121" s="49"/>
      <c r="C121" s="43"/>
      <c r="D121" s="43"/>
      <c r="E121" s="43"/>
      <c r="F121" s="43"/>
      <c r="G121" s="43"/>
      <c r="H121" s="43"/>
    </row>
    <row r="122" spans="2:8" x14ac:dyDescent="0.3">
      <c r="B122" s="49"/>
      <c r="C122" s="43"/>
      <c r="D122" s="43"/>
      <c r="E122" s="43"/>
      <c r="F122" s="43"/>
      <c r="G122" s="43"/>
      <c r="H122" s="43"/>
    </row>
    <row r="123" spans="2:8" x14ac:dyDescent="0.3">
      <c r="B123" s="49"/>
      <c r="C123" s="43"/>
      <c r="D123" s="43"/>
      <c r="E123" s="43"/>
      <c r="F123" s="43"/>
      <c r="G123" s="43"/>
      <c r="H123" s="43"/>
    </row>
    <row r="124" spans="2:8" x14ac:dyDescent="0.3">
      <c r="B124" s="49"/>
      <c r="C124" s="43"/>
      <c r="D124" s="43"/>
      <c r="E124" s="43"/>
      <c r="F124" s="43"/>
      <c r="G124" s="43"/>
      <c r="H124" s="43"/>
    </row>
    <row r="125" spans="2:8" x14ac:dyDescent="0.3">
      <c r="B125" s="49"/>
      <c r="C125" s="43"/>
      <c r="D125" s="43"/>
      <c r="E125" s="43"/>
      <c r="F125" s="43"/>
      <c r="G125" s="43"/>
      <c r="H125" s="43"/>
    </row>
    <row r="126" spans="2:8" x14ac:dyDescent="0.3">
      <c r="B126" s="49"/>
      <c r="C126" s="43"/>
      <c r="D126" s="43"/>
      <c r="E126" s="43"/>
      <c r="F126" s="43"/>
      <c r="G126" s="43"/>
      <c r="H126" s="43"/>
    </row>
    <row r="127" spans="2:8" x14ac:dyDescent="0.3">
      <c r="B127" s="49"/>
      <c r="C127" s="43"/>
      <c r="D127" s="43"/>
      <c r="E127" s="43"/>
      <c r="F127" s="43"/>
      <c r="G127" s="43"/>
      <c r="H127" s="43"/>
    </row>
    <row r="128" spans="2:8" x14ac:dyDescent="0.3">
      <c r="B128" s="49"/>
      <c r="C128" s="43"/>
      <c r="D128" s="43"/>
      <c r="E128" s="43"/>
      <c r="F128" s="43"/>
      <c r="G128" s="43"/>
      <c r="H128" s="43"/>
    </row>
    <row r="129" spans="2:8" x14ac:dyDescent="0.3">
      <c r="B129" s="49"/>
      <c r="C129" s="43"/>
      <c r="D129" s="43"/>
      <c r="E129" s="43"/>
      <c r="F129" s="43"/>
      <c r="G129" s="43"/>
      <c r="H129" s="43"/>
    </row>
    <row r="130" spans="2:8" x14ac:dyDescent="0.3">
      <c r="B130" s="49"/>
      <c r="C130" s="43"/>
      <c r="D130" s="43"/>
      <c r="E130" s="43"/>
      <c r="F130" s="43"/>
      <c r="G130" s="43"/>
      <c r="H130" s="43"/>
    </row>
    <row r="131" spans="2:8" x14ac:dyDescent="0.3">
      <c r="B131" s="49"/>
      <c r="C131" s="43"/>
      <c r="D131" s="43"/>
      <c r="E131" s="43"/>
      <c r="F131" s="43"/>
      <c r="G131" s="43"/>
      <c r="H131" s="43"/>
    </row>
    <row r="132" spans="2:8" x14ac:dyDescent="0.3">
      <c r="B132" s="49"/>
      <c r="C132" s="43"/>
      <c r="D132" s="43"/>
      <c r="E132" s="43"/>
      <c r="F132" s="43"/>
      <c r="G132" s="43"/>
      <c r="H132" s="43"/>
    </row>
    <row r="133" spans="2:8" x14ac:dyDescent="0.3">
      <c r="B133" s="49"/>
      <c r="C133" s="43"/>
      <c r="D133" s="43"/>
      <c r="E133" s="43"/>
      <c r="F133" s="43"/>
      <c r="G133" s="43"/>
      <c r="H133" s="43"/>
    </row>
    <row r="134" spans="2:8" x14ac:dyDescent="0.3">
      <c r="B134" s="49"/>
      <c r="C134" s="43"/>
      <c r="D134" s="43"/>
      <c r="E134" s="43"/>
      <c r="F134" s="43"/>
      <c r="G134" s="43"/>
      <c r="H134" s="43"/>
    </row>
    <row r="135" spans="2:8" x14ac:dyDescent="0.3">
      <c r="B135" s="49"/>
      <c r="C135" s="43"/>
      <c r="D135" s="43"/>
      <c r="E135" s="43"/>
      <c r="F135" s="43"/>
      <c r="G135" s="43"/>
      <c r="H135" s="43"/>
    </row>
    <row r="136" spans="2:8" x14ac:dyDescent="0.3">
      <c r="B136" s="49"/>
      <c r="C136" s="43"/>
      <c r="D136" s="43"/>
      <c r="E136" s="43"/>
      <c r="F136" s="43"/>
      <c r="G136" s="43"/>
      <c r="H136" s="43"/>
    </row>
    <row r="137" spans="2:8" x14ac:dyDescent="0.3">
      <c r="B137" s="49"/>
      <c r="C137" s="43"/>
      <c r="D137" s="43"/>
      <c r="E137" s="43"/>
      <c r="F137" s="43"/>
      <c r="G137" s="43"/>
      <c r="H137" s="43"/>
    </row>
    <row r="138" spans="2:8" x14ac:dyDescent="0.3">
      <c r="B138" s="49"/>
      <c r="C138" s="43"/>
      <c r="D138" s="43"/>
      <c r="E138" s="43"/>
      <c r="F138" s="43"/>
      <c r="G138" s="43"/>
      <c r="H138" s="43"/>
    </row>
    <row r="139" spans="2:8" x14ac:dyDescent="0.3">
      <c r="B139" s="49"/>
      <c r="C139" s="43"/>
      <c r="D139" s="43"/>
      <c r="E139" s="43"/>
      <c r="F139" s="43"/>
      <c r="G139" s="43"/>
      <c r="H139" s="43"/>
    </row>
    <row r="140" spans="2:8" x14ac:dyDescent="0.3">
      <c r="B140" s="49"/>
      <c r="C140" s="43"/>
      <c r="D140" s="43"/>
      <c r="E140" s="43"/>
      <c r="F140" s="43"/>
      <c r="G140" s="43"/>
      <c r="H140" s="43"/>
    </row>
    <row r="141" spans="2:8" x14ac:dyDescent="0.3">
      <c r="B141" s="49"/>
      <c r="C141" s="43"/>
      <c r="D141" s="43"/>
      <c r="E141" s="43"/>
      <c r="F141" s="43"/>
      <c r="G141" s="43"/>
      <c r="H141" s="43"/>
    </row>
    <row r="142" spans="2:8" x14ac:dyDescent="0.3">
      <c r="B142" s="49"/>
      <c r="C142" s="43"/>
      <c r="D142" s="43"/>
      <c r="E142" s="43"/>
      <c r="F142" s="43"/>
      <c r="G142" s="43"/>
      <c r="H142" s="43"/>
    </row>
    <row r="143" spans="2:8" x14ac:dyDescent="0.3">
      <c r="B143" s="49"/>
      <c r="C143" s="43"/>
      <c r="D143" s="43"/>
      <c r="E143" s="43"/>
      <c r="F143" s="43"/>
      <c r="G143" s="43"/>
      <c r="H143" s="43"/>
    </row>
    <row r="144" spans="2:8" x14ac:dyDescent="0.3">
      <c r="B144" s="49"/>
      <c r="C144" s="43"/>
      <c r="D144" s="43"/>
      <c r="E144" s="43"/>
      <c r="F144" s="43"/>
      <c r="G144" s="43"/>
      <c r="H144" s="43"/>
    </row>
    <row r="145" spans="2:8" x14ac:dyDescent="0.3">
      <c r="B145" s="49"/>
      <c r="C145" s="43"/>
      <c r="D145" s="43"/>
      <c r="E145" s="43"/>
      <c r="F145" s="43"/>
      <c r="G145" s="43"/>
      <c r="H145" s="43"/>
    </row>
    <row r="146" spans="2:8" x14ac:dyDescent="0.3">
      <c r="B146" s="49"/>
      <c r="C146" s="43"/>
      <c r="D146" s="43"/>
      <c r="E146" s="43"/>
      <c r="F146" s="43"/>
      <c r="G146" s="43"/>
      <c r="H146" s="43"/>
    </row>
    <row r="147" spans="2:8" x14ac:dyDescent="0.3">
      <c r="B147" s="49"/>
      <c r="C147" s="43"/>
      <c r="D147" s="43"/>
      <c r="E147" s="43"/>
      <c r="F147" s="43"/>
      <c r="G147" s="43"/>
      <c r="H147" s="43"/>
    </row>
    <row r="148" spans="2:8" x14ac:dyDescent="0.3">
      <c r="B148" s="49"/>
      <c r="C148" s="43"/>
      <c r="D148" s="43"/>
      <c r="E148" s="43"/>
      <c r="F148" s="43"/>
      <c r="G148" s="43"/>
      <c r="H148" s="43"/>
    </row>
    <row r="149" spans="2:8" x14ac:dyDescent="0.3">
      <c r="B149" s="49"/>
      <c r="C149" s="43"/>
      <c r="D149" s="43"/>
      <c r="E149" s="43"/>
      <c r="F149" s="43"/>
      <c r="G149" s="43"/>
      <c r="H149" s="43"/>
    </row>
    <row r="150" spans="2:8" x14ac:dyDescent="0.3">
      <c r="B150" s="49"/>
      <c r="C150" s="43"/>
      <c r="D150" s="43"/>
      <c r="E150" s="43"/>
      <c r="F150" s="43"/>
      <c r="G150" s="43"/>
      <c r="H150" s="43"/>
    </row>
    <row r="151" spans="2:8" x14ac:dyDescent="0.3">
      <c r="B151" s="49"/>
      <c r="C151" s="43"/>
      <c r="D151" s="43"/>
      <c r="E151" s="43"/>
      <c r="F151" s="43"/>
      <c r="G151" s="43"/>
      <c r="H151" s="43"/>
    </row>
    <row r="152" spans="2:8" x14ac:dyDescent="0.3">
      <c r="B152" s="49"/>
      <c r="C152" s="43"/>
      <c r="D152" s="43"/>
      <c r="E152" s="43"/>
      <c r="F152" s="43"/>
      <c r="G152" s="43"/>
      <c r="H152" s="43"/>
    </row>
    <row r="153" spans="2:8" x14ac:dyDescent="0.3">
      <c r="B153" s="49"/>
      <c r="C153" s="43"/>
      <c r="D153" s="43"/>
      <c r="E153" s="43"/>
      <c r="F153" s="43"/>
      <c r="G153" s="43"/>
      <c r="H153" s="43"/>
    </row>
    <row r="154" spans="2:8" x14ac:dyDescent="0.3">
      <c r="B154" s="49"/>
      <c r="C154" s="43"/>
      <c r="D154" s="43"/>
      <c r="E154" s="43"/>
      <c r="F154" s="43"/>
      <c r="G154" s="43"/>
      <c r="H154" s="43"/>
    </row>
    <row r="155" spans="2:8" x14ac:dyDescent="0.3">
      <c r="B155" s="49"/>
      <c r="C155" s="43"/>
      <c r="D155" s="43"/>
      <c r="E155" s="43"/>
      <c r="F155" s="43"/>
      <c r="G155" s="43"/>
      <c r="H155" s="43"/>
    </row>
    <row r="156" spans="2:8" x14ac:dyDescent="0.3">
      <c r="B156" s="49"/>
      <c r="C156" s="43"/>
      <c r="D156" s="43"/>
      <c r="E156" s="43"/>
      <c r="F156" s="43"/>
      <c r="G156" s="43"/>
      <c r="H156" s="43"/>
    </row>
    <row r="157" spans="2:8" x14ac:dyDescent="0.3">
      <c r="B157" s="49"/>
      <c r="C157" s="43"/>
      <c r="D157" s="43"/>
      <c r="E157" s="43"/>
      <c r="F157" s="43"/>
      <c r="G157" s="43"/>
      <c r="H157" s="43"/>
    </row>
    <row r="158" spans="2:8" x14ac:dyDescent="0.3">
      <c r="B158" s="49"/>
      <c r="C158" s="43"/>
      <c r="D158" s="43"/>
      <c r="E158" s="43"/>
      <c r="F158" s="43"/>
      <c r="G158" s="43"/>
      <c r="H158" s="43"/>
    </row>
    <row r="159" spans="2:8" x14ac:dyDescent="0.3">
      <c r="B159" s="49"/>
      <c r="C159" s="43"/>
      <c r="D159" s="43"/>
      <c r="E159" s="43"/>
      <c r="F159" s="43"/>
      <c r="G159" s="43"/>
      <c r="H159" s="43"/>
    </row>
    <row r="160" spans="2:8" x14ac:dyDescent="0.3">
      <c r="B160" s="49"/>
      <c r="C160" s="43"/>
      <c r="D160" s="43"/>
      <c r="E160" s="43"/>
      <c r="F160" s="43"/>
      <c r="G160" s="43"/>
      <c r="H160" s="43"/>
    </row>
    <row r="161" spans="2:8" x14ac:dyDescent="0.3">
      <c r="B161" s="49"/>
      <c r="C161" s="43"/>
      <c r="D161" s="43"/>
      <c r="E161" s="43"/>
      <c r="F161" s="43"/>
      <c r="G161" s="43"/>
      <c r="H161" s="43"/>
    </row>
    <row r="162" spans="2:8" x14ac:dyDescent="0.3">
      <c r="B162" s="49"/>
      <c r="C162" s="43"/>
      <c r="D162" s="43"/>
      <c r="E162" s="43"/>
      <c r="F162" s="43"/>
      <c r="G162" s="43"/>
      <c r="H162" s="43"/>
    </row>
    <row r="163" spans="2:8" x14ac:dyDescent="0.3">
      <c r="B163" s="49"/>
      <c r="C163" s="43"/>
      <c r="D163" s="43"/>
      <c r="E163" s="43"/>
      <c r="F163" s="43"/>
      <c r="G163" s="43"/>
      <c r="H163" s="43"/>
    </row>
    <row r="164" spans="2:8" x14ac:dyDescent="0.3">
      <c r="B164" s="49"/>
      <c r="C164" s="43"/>
      <c r="D164" s="43"/>
      <c r="E164" s="43"/>
      <c r="F164" s="43"/>
      <c r="G164" s="43"/>
      <c r="H164" s="43"/>
    </row>
    <row r="165" spans="2:8" x14ac:dyDescent="0.3">
      <c r="B165" s="49"/>
      <c r="C165" s="43"/>
      <c r="D165" s="43"/>
      <c r="E165" s="43"/>
      <c r="F165" s="43"/>
      <c r="G165" s="43"/>
      <c r="H165" s="43"/>
    </row>
    <row r="166" spans="2:8" x14ac:dyDescent="0.3">
      <c r="B166" s="49"/>
      <c r="C166" s="43"/>
      <c r="D166" s="43"/>
      <c r="E166" s="43"/>
      <c r="F166" s="43"/>
      <c r="G166" s="43"/>
      <c r="H166" s="43"/>
    </row>
    <row r="167" spans="2:8" x14ac:dyDescent="0.3">
      <c r="B167" s="49"/>
      <c r="C167" s="43"/>
      <c r="D167" s="43"/>
      <c r="E167" s="43"/>
      <c r="F167" s="43"/>
      <c r="G167" s="43"/>
      <c r="H167" s="43"/>
    </row>
    <row r="168" spans="2:8" x14ac:dyDescent="0.3">
      <c r="B168" s="49"/>
      <c r="C168" s="43"/>
      <c r="D168" s="43"/>
      <c r="E168" s="43"/>
      <c r="F168" s="43"/>
      <c r="G168" s="43"/>
      <c r="H168" s="43"/>
    </row>
    <row r="169" spans="2:8" x14ac:dyDescent="0.3">
      <c r="B169" s="49"/>
      <c r="C169" s="43"/>
      <c r="D169" s="43"/>
      <c r="E169" s="43"/>
      <c r="F169" s="43"/>
      <c r="G169" s="43"/>
      <c r="H169" s="43"/>
    </row>
    <row r="170" spans="2:8" x14ac:dyDescent="0.3">
      <c r="B170" s="49"/>
      <c r="C170" s="43"/>
      <c r="D170" s="43"/>
      <c r="E170" s="43"/>
      <c r="F170" s="43"/>
      <c r="G170" s="43"/>
      <c r="H170" s="43"/>
    </row>
    <row r="171" spans="2:8" x14ac:dyDescent="0.3">
      <c r="B171" s="49"/>
      <c r="C171" s="43"/>
      <c r="D171" s="43"/>
      <c r="E171" s="43"/>
      <c r="F171" s="43"/>
      <c r="G171" s="43"/>
      <c r="H171" s="43"/>
    </row>
    <row r="172" spans="2:8" x14ac:dyDescent="0.3">
      <c r="B172" s="49"/>
      <c r="C172" s="43"/>
      <c r="D172" s="43"/>
      <c r="E172" s="43"/>
      <c r="F172" s="43"/>
      <c r="G172" s="43"/>
      <c r="H172" s="43"/>
    </row>
    <row r="173" spans="2:8" x14ac:dyDescent="0.3">
      <c r="B173" s="49"/>
      <c r="C173" s="43"/>
      <c r="D173" s="43"/>
      <c r="E173" s="43"/>
      <c r="F173" s="43"/>
      <c r="G173" s="43"/>
      <c r="H173" s="43"/>
    </row>
    <row r="174" spans="2:8" x14ac:dyDescent="0.3">
      <c r="B174" s="49"/>
      <c r="C174" s="43"/>
      <c r="D174" s="43"/>
      <c r="E174" s="43"/>
      <c r="F174" s="43"/>
      <c r="G174" s="43"/>
      <c r="H174" s="43"/>
    </row>
    <row r="175" spans="2:8" x14ac:dyDescent="0.3">
      <c r="B175" s="49"/>
      <c r="C175" s="43"/>
      <c r="D175" s="43"/>
      <c r="E175" s="43"/>
      <c r="F175" s="43"/>
      <c r="G175" s="43"/>
      <c r="H175" s="43"/>
    </row>
    <row r="176" spans="2:8" x14ac:dyDescent="0.3">
      <c r="B176" s="49"/>
      <c r="C176" s="43"/>
      <c r="D176" s="43"/>
      <c r="E176" s="43"/>
      <c r="F176" s="43"/>
      <c r="G176" s="43"/>
      <c r="H176" s="43"/>
    </row>
    <row r="177" spans="2:8" x14ac:dyDescent="0.3">
      <c r="B177" s="49"/>
      <c r="C177" s="43"/>
      <c r="D177" s="43"/>
      <c r="E177" s="43"/>
      <c r="F177" s="43"/>
      <c r="G177" s="43"/>
      <c r="H177" s="43"/>
    </row>
    <row r="178" spans="2:8" x14ac:dyDescent="0.3">
      <c r="B178" s="49"/>
      <c r="C178" s="43"/>
      <c r="D178" s="43"/>
      <c r="E178" s="43"/>
      <c r="F178" s="43"/>
      <c r="G178" s="43"/>
      <c r="H178" s="43"/>
    </row>
    <row r="179" spans="2:8" x14ac:dyDescent="0.3">
      <c r="B179" s="49"/>
      <c r="C179" s="43"/>
      <c r="D179" s="43"/>
      <c r="E179" s="43"/>
      <c r="F179" s="43"/>
      <c r="G179" s="43"/>
      <c r="H179" s="43"/>
    </row>
    <row r="180" spans="2:8" x14ac:dyDescent="0.3">
      <c r="B180" s="49"/>
      <c r="C180" s="43"/>
      <c r="D180" s="43"/>
      <c r="E180" s="43"/>
      <c r="F180" s="43"/>
      <c r="G180" s="43"/>
      <c r="H180" s="43"/>
    </row>
    <row r="181" spans="2:8" x14ac:dyDescent="0.3">
      <c r="B181" s="49"/>
      <c r="C181" s="43"/>
      <c r="D181" s="43"/>
      <c r="E181" s="43"/>
      <c r="F181" s="43"/>
      <c r="G181" s="43"/>
      <c r="H181" s="43"/>
    </row>
    <row r="182" spans="2:8" x14ac:dyDescent="0.3">
      <c r="B182" s="49"/>
      <c r="C182" s="43"/>
      <c r="D182" s="43"/>
      <c r="E182" s="43"/>
      <c r="F182" s="43"/>
      <c r="G182" s="43"/>
      <c r="H182" s="43"/>
    </row>
    <row r="183" spans="2:8" x14ac:dyDescent="0.3">
      <c r="B183" s="49"/>
      <c r="C183" s="43"/>
      <c r="D183" s="43"/>
      <c r="E183" s="43"/>
      <c r="F183" s="43"/>
      <c r="G183" s="43"/>
      <c r="H183" s="43"/>
    </row>
    <row r="184" spans="2:8" x14ac:dyDescent="0.3">
      <c r="B184" s="49"/>
      <c r="C184" s="43"/>
      <c r="D184" s="43"/>
      <c r="E184" s="43"/>
      <c r="F184" s="43"/>
      <c r="G184" s="43"/>
      <c r="H184" s="43"/>
    </row>
    <row r="185" spans="2:8" x14ac:dyDescent="0.3">
      <c r="B185" s="49"/>
      <c r="C185" s="43"/>
      <c r="D185" s="43"/>
      <c r="E185" s="43"/>
      <c r="F185" s="43"/>
      <c r="G185" s="43"/>
      <c r="H185" s="43"/>
    </row>
    <row r="186" spans="2:8" x14ac:dyDescent="0.3">
      <c r="B186" s="49"/>
      <c r="C186" s="43"/>
      <c r="D186" s="43"/>
      <c r="E186" s="43"/>
      <c r="F186" s="43"/>
      <c r="G186" s="43"/>
      <c r="H186" s="43"/>
    </row>
    <row r="187" spans="2:8" x14ac:dyDescent="0.3">
      <c r="B187" s="49"/>
      <c r="C187" s="43"/>
      <c r="D187" s="43"/>
      <c r="E187" s="43"/>
      <c r="F187" s="43"/>
      <c r="G187" s="43"/>
      <c r="H187" s="43"/>
    </row>
    <row r="188" spans="2:8" x14ac:dyDescent="0.3">
      <c r="B188" s="49"/>
      <c r="C188" s="43"/>
      <c r="D188" s="43"/>
      <c r="E188" s="43"/>
      <c r="F188" s="43"/>
      <c r="G188" s="43"/>
      <c r="H188" s="43"/>
    </row>
    <row r="189" spans="2:8" x14ac:dyDescent="0.3">
      <c r="B189" s="49"/>
      <c r="C189" s="43"/>
      <c r="D189" s="43"/>
      <c r="E189" s="43"/>
      <c r="F189" s="43"/>
      <c r="G189" s="43"/>
      <c r="H189" s="43"/>
    </row>
    <row r="190" spans="2:8" x14ac:dyDescent="0.3">
      <c r="B190" s="49"/>
      <c r="C190" s="43"/>
      <c r="D190" s="43"/>
      <c r="E190" s="43"/>
      <c r="F190" s="43"/>
      <c r="G190" s="43"/>
      <c r="H190" s="43"/>
    </row>
    <row r="191" spans="2:8" x14ac:dyDescent="0.3">
      <c r="B191" s="49"/>
      <c r="C191" s="43"/>
      <c r="D191" s="43"/>
      <c r="E191" s="43"/>
      <c r="F191" s="43"/>
      <c r="G191" s="43"/>
      <c r="H191" s="43"/>
    </row>
    <row r="192" spans="2:8" x14ac:dyDescent="0.3">
      <c r="B192" s="49"/>
      <c r="C192" s="43"/>
      <c r="D192" s="43"/>
      <c r="E192" s="43"/>
      <c r="F192" s="43"/>
      <c r="G192" s="43"/>
      <c r="H192" s="43"/>
    </row>
    <row r="193" spans="2:8" x14ac:dyDescent="0.3">
      <c r="B193" s="49"/>
      <c r="C193" s="43"/>
      <c r="D193" s="43"/>
      <c r="E193" s="43"/>
      <c r="F193" s="43"/>
      <c r="G193" s="43"/>
      <c r="H193" s="43"/>
    </row>
    <row r="194" spans="2:8" x14ac:dyDescent="0.3">
      <c r="B194" s="49"/>
      <c r="C194" s="43"/>
      <c r="D194" s="43"/>
      <c r="E194" s="43"/>
      <c r="F194" s="43"/>
      <c r="G194" s="43"/>
      <c r="H194" s="43"/>
    </row>
    <row r="195" spans="2:8" x14ac:dyDescent="0.3">
      <c r="B195" s="49"/>
      <c r="C195" s="43"/>
      <c r="D195" s="43"/>
      <c r="E195" s="43"/>
      <c r="F195" s="43"/>
      <c r="G195" s="43"/>
      <c r="H195" s="43"/>
    </row>
    <row r="196" spans="2:8" x14ac:dyDescent="0.3">
      <c r="B196" s="49"/>
      <c r="C196" s="43"/>
      <c r="D196" s="43"/>
      <c r="E196" s="43"/>
      <c r="F196" s="43"/>
      <c r="G196" s="43"/>
      <c r="H196" s="43"/>
    </row>
    <row r="197" spans="2:8" x14ac:dyDescent="0.3">
      <c r="B197" s="49"/>
      <c r="C197" s="43"/>
      <c r="D197" s="43"/>
      <c r="E197" s="43"/>
      <c r="F197" s="43"/>
      <c r="G197" s="43"/>
      <c r="H197" s="43"/>
    </row>
    <row r="198" spans="2:8" x14ac:dyDescent="0.3">
      <c r="B198" s="49"/>
      <c r="C198" s="43"/>
      <c r="D198" s="43"/>
      <c r="E198" s="43"/>
      <c r="F198" s="43"/>
      <c r="G198" s="43"/>
      <c r="H198" s="43"/>
    </row>
    <row r="199" spans="2:8" x14ac:dyDescent="0.3">
      <c r="B199" s="49"/>
      <c r="C199" s="43"/>
      <c r="D199" s="43"/>
      <c r="E199" s="43"/>
      <c r="F199" s="43"/>
      <c r="G199" s="43"/>
      <c r="H199" s="43"/>
    </row>
    <row r="200" spans="2:8" x14ac:dyDescent="0.3">
      <c r="B200" s="49"/>
      <c r="C200" s="43"/>
      <c r="D200" s="43"/>
      <c r="E200" s="43"/>
      <c r="F200" s="43"/>
      <c r="G200" s="43"/>
      <c r="H200" s="43"/>
    </row>
    <row r="201" spans="2:8" x14ac:dyDescent="0.3">
      <c r="B201" s="49"/>
      <c r="C201" s="43"/>
      <c r="D201" s="43"/>
      <c r="E201" s="43"/>
      <c r="F201" s="43"/>
      <c r="G201" s="43"/>
      <c r="H201" s="43"/>
    </row>
    <row r="202" spans="2:8" x14ac:dyDescent="0.3">
      <c r="B202" s="49"/>
      <c r="C202" s="43"/>
      <c r="D202" s="43"/>
      <c r="E202" s="43"/>
      <c r="F202" s="43"/>
      <c r="G202" s="43"/>
      <c r="H202" s="43"/>
    </row>
    <row r="203" spans="2:8" x14ac:dyDescent="0.3">
      <c r="B203" s="49"/>
      <c r="C203" s="43"/>
      <c r="D203" s="43"/>
      <c r="E203" s="43"/>
      <c r="F203" s="43"/>
      <c r="G203" s="43"/>
      <c r="H203" s="43"/>
    </row>
    <row r="204" spans="2:8" x14ac:dyDescent="0.3">
      <c r="B204" s="49"/>
      <c r="C204" s="43"/>
      <c r="D204" s="43"/>
      <c r="E204" s="43"/>
      <c r="F204" s="43"/>
      <c r="G204" s="43"/>
      <c r="H204" s="43"/>
    </row>
    <row r="205" spans="2:8" x14ac:dyDescent="0.3">
      <c r="B205" s="49"/>
      <c r="C205" s="43"/>
      <c r="D205" s="43"/>
      <c r="E205" s="43"/>
      <c r="F205" s="43"/>
      <c r="G205" s="43"/>
      <c r="H205" s="43"/>
    </row>
    <row r="206" spans="2:8" x14ac:dyDescent="0.3">
      <c r="B206" s="49"/>
      <c r="C206" s="43"/>
      <c r="D206" s="43"/>
      <c r="E206" s="43"/>
      <c r="F206" s="43"/>
      <c r="G206" s="43"/>
      <c r="H206" s="43"/>
    </row>
    <row r="207" spans="2:8" x14ac:dyDescent="0.3">
      <c r="B207" s="49"/>
      <c r="C207" s="43"/>
      <c r="D207" s="43"/>
      <c r="E207" s="43"/>
      <c r="F207" s="43"/>
      <c r="G207" s="43"/>
      <c r="H207" s="43"/>
    </row>
    <row r="208" spans="2:8" x14ac:dyDescent="0.3">
      <c r="B208" s="49"/>
      <c r="C208" s="43"/>
      <c r="D208" s="43"/>
      <c r="E208" s="43"/>
      <c r="F208" s="43"/>
      <c r="G208" s="43"/>
      <c r="H208" s="43"/>
    </row>
    <row r="209" spans="2:8" x14ac:dyDescent="0.3">
      <c r="B209" s="49"/>
      <c r="C209" s="43"/>
      <c r="D209" s="43"/>
      <c r="E209" s="43"/>
      <c r="F209" s="43"/>
      <c r="G209" s="43"/>
      <c r="H209" s="43"/>
    </row>
    <row r="210" spans="2:8" x14ac:dyDescent="0.3">
      <c r="B210" s="49"/>
      <c r="C210" s="43"/>
      <c r="D210" s="43"/>
      <c r="E210" s="43"/>
      <c r="F210" s="43"/>
      <c r="G210" s="43"/>
      <c r="H210" s="43"/>
    </row>
    <row r="211" spans="2:8" x14ac:dyDescent="0.3">
      <c r="B211" s="49"/>
      <c r="C211" s="43"/>
      <c r="D211" s="43"/>
      <c r="E211" s="43"/>
      <c r="F211" s="43"/>
      <c r="G211" s="43"/>
      <c r="H211" s="43"/>
    </row>
    <row r="212" spans="2:8" x14ac:dyDescent="0.3">
      <c r="B212" s="49"/>
      <c r="C212" s="43"/>
      <c r="D212" s="43"/>
      <c r="E212" s="43"/>
      <c r="F212" s="43"/>
      <c r="G212" s="43"/>
      <c r="H212" s="43"/>
    </row>
    <row r="213" spans="2:8" x14ac:dyDescent="0.3">
      <c r="B213" s="49"/>
      <c r="C213" s="43"/>
      <c r="D213" s="43"/>
      <c r="E213" s="43"/>
      <c r="F213" s="43"/>
      <c r="G213" s="43"/>
      <c r="H213" s="43"/>
    </row>
    <row r="214" spans="2:8" x14ac:dyDescent="0.3">
      <c r="B214" s="49"/>
      <c r="C214" s="43"/>
      <c r="D214" s="43"/>
      <c r="E214" s="43"/>
      <c r="F214" s="43"/>
      <c r="G214" s="43"/>
      <c r="H214" s="43"/>
    </row>
    <row r="215" spans="2:8" x14ac:dyDescent="0.3">
      <c r="B215" s="49"/>
      <c r="C215" s="43"/>
      <c r="D215" s="43"/>
      <c r="E215" s="43"/>
      <c r="F215" s="43"/>
      <c r="G215" s="43"/>
      <c r="H215" s="43"/>
    </row>
    <row r="216" spans="2:8" x14ac:dyDescent="0.3">
      <c r="B216" s="49"/>
      <c r="C216" s="43"/>
      <c r="D216" s="43"/>
      <c r="E216" s="43"/>
      <c r="F216" s="43"/>
      <c r="G216" s="43"/>
      <c r="H216" s="43"/>
    </row>
    <row r="217" spans="2:8" x14ac:dyDescent="0.3">
      <c r="B217" s="49"/>
      <c r="C217" s="43"/>
      <c r="D217" s="43"/>
      <c r="E217" s="43"/>
      <c r="F217" s="43"/>
      <c r="G217" s="43"/>
      <c r="H217" s="43"/>
    </row>
    <row r="218" spans="2:8" x14ac:dyDescent="0.3">
      <c r="B218" s="49"/>
      <c r="C218" s="43"/>
      <c r="D218" s="43"/>
      <c r="E218" s="43"/>
      <c r="F218" s="43"/>
      <c r="G218" s="43"/>
      <c r="H218" s="43"/>
    </row>
    <row r="219" spans="2:8" x14ac:dyDescent="0.3">
      <c r="B219" s="49"/>
      <c r="C219" s="43"/>
      <c r="D219" s="43"/>
      <c r="E219" s="43"/>
      <c r="F219" s="43"/>
      <c r="G219" s="43"/>
      <c r="H219" s="43"/>
    </row>
    <row r="220" spans="2:8" x14ac:dyDescent="0.3">
      <c r="B220" s="49"/>
      <c r="C220" s="43"/>
      <c r="D220" s="43"/>
      <c r="E220" s="43"/>
      <c r="F220" s="43"/>
      <c r="G220" s="43"/>
      <c r="H220" s="43"/>
    </row>
    <row r="221" spans="2:8" x14ac:dyDescent="0.3">
      <c r="B221" s="49"/>
      <c r="C221" s="43"/>
      <c r="D221" s="43"/>
      <c r="E221" s="43"/>
      <c r="F221" s="43"/>
      <c r="G221" s="43"/>
      <c r="H221" s="43"/>
    </row>
    <row r="222" spans="2:8" x14ac:dyDescent="0.3">
      <c r="B222" s="49"/>
      <c r="C222" s="43"/>
      <c r="D222" s="43"/>
      <c r="E222" s="43"/>
      <c r="F222" s="43"/>
      <c r="G222" s="43"/>
      <c r="H222" s="43"/>
    </row>
    <row r="223" spans="2:8" x14ac:dyDescent="0.3">
      <c r="B223" s="49"/>
      <c r="C223" s="43"/>
      <c r="D223" s="43"/>
      <c r="E223" s="43"/>
      <c r="F223" s="43"/>
      <c r="G223" s="43"/>
      <c r="H223" s="43"/>
    </row>
    <row r="224" spans="2:8" x14ac:dyDescent="0.3">
      <c r="B224" s="49"/>
      <c r="C224" s="43"/>
      <c r="D224" s="43"/>
      <c r="E224" s="43"/>
      <c r="F224" s="43"/>
      <c r="G224" s="43"/>
      <c r="H224" s="43"/>
    </row>
    <row r="225" spans="2:8" x14ac:dyDescent="0.3">
      <c r="B225" s="49"/>
      <c r="C225" s="43"/>
      <c r="D225" s="43"/>
      <c r="E225" s="43"/>
      <c r="F225" s="43"/>
      <c r="G225" s="43"/>
      <c r="H225" s="43"/>
    </row>
    <row r="226" spans="2:8" x14ac:dyDescent="0.3">
      <c r="B226" s="49"/>
      <c r="C226" s="43"/>
      <c r="D226" s="43"/>
      <c r="E226" s="43"/>
      <c r="F226" s="43"/>
      <c r="G226" s="43"/>
      <c r="H226" s="43"/>
    </row>
    <row r="227" spans="2:8" x14ac:dyDescent="0.3">
      <c r="B227" s="49"/>
      <c r="C227" s="43"/>
      <c r="D227" s="43"/>
      <c r="E227" s="43"/>
      <c r="F227" s="43"/>
      <c r="G227" s="43"/>
      <c r="H227" s="43"/>
    </row>
    <row r="228" spans="2:8" x14ac:dyDescent="0.3">
      <c r="B228" s="49"/>
      <c r="C228" s="43"/>
      <c r="D228" s="43"/>
      <c r="E228" s="43"/>
      <c r="F228" s="43"/>
      <c r="G228" s="43"/>
      <c r="H228" s="43"/>
    </row>
    <row r="229" spans="2:8" x14ac:dyDescent="0.3">
      <c r="B229" s="49"/>
      <c r="C229" s="43"/>
      <c r="D229" s="43"/>
      <c r="E229" s="43"/>
      <c r="F229" s="43"/>
      <c r="G229" s="43"/>
      <c r="H229" s="43"/>
    </row>
    <row r="230" spans="2:8" x14ac:dyDescent="0.3">
      <c r="B230" s="49"/>
      <c r="C230" s="43"/>
      <c r="D230" s="43"/>
      <c r="E230" s="43"/>
      <c r="F230" s="43"/>
      <c r="G230" s="43"/>
      <c r="H230" s="43"/>
    </row>
    <row r="231" spans="2:8" x14ac:dyDescent="0.3">
      <c r="B231" s="49"/>
      <c r="C231" s="43"/>
      <c r="D231" s="43"/>
      <c r="E231" s="43"/>
      <c r="F231" s="43"/>
      <c r="G231" s="43"/>
      <c r="H231" s="43"/>
    </row>
    <row r="232" spans="2:8" x14ac:dyDescent="0.3">
      <c r="B232" s="49"/>
      <c r="C232" s="43"/>
      <c r="D232" s="43"/>
      <c r="E232" s="43"/>
      <c r="F232" s="43"/>
      <c r="G232" s="43"/>
      <c r="H232" s="43"/>
    </row>
    <row r="233" spans="2:8" x14ac:dyDescent="0.3">
      <c r="B233" s="49"/>
      <c r="C233" s="43"/>
      <c r="D233" s="43"/>
      <c r="E233" s="43"/>
      <c r="F233" s="43"/>
      <c r="G233" s="43"/>
      <c r="H233" s="43"/>
    </row>
    <row r="234" spans="2:8" x14ac:dyDescent="0.3">
      <c r="B234" s="49"/>
      <c r="C234" s="43"/>
      <c r="D234" s="43"/>
      <c r="E234" s="43"/>
      <c r="F234" s="43"/>
      <c r="G234" s="43"/>
      <c r="H234" s="43"/>
    </row>
    <row r="235" spans="2:8" x14ac:dyDescent="0.3">
      <c r="B235" s="49"/>
      <c r="C235" s="43"/>
      <c r="D235" s="43"/>
      <c r="E235" s="43"/>
      <c r="F235" s="43"/>
      <c r="G235" s="43"/>
      <c r="H235" s="43"/>
    </row>
    <row r="236" spans="2:8" x14ac:dyDescent="0.3">
      <c r="B236" s="49"/>
      <c r="C236" s="43"/>
      <c r="D236" s="43"/>
      <c r="E236" s="43"/>
      <c r="F236" s="43"/>
      <c r="G236" s="43"/>
      <c r="H236" s="43"/>
    </row>
    <row r="237" spans="2:8" x14ac:dyDescent="0.3">
      <c r="B237" s="49"/>
      <c r="C237" s="43"/>
      <c r="D237" s="43"/>
      <c r="E237" s="43"/>
      <c r="F237" s="43"/>
      <c r="G237" s="43"/>
      <c r="H237" s="43"/>
    </row>
    <row r="238" spans="2:8" x14ac:dyDescent="0.3">
      <c r="B238" s="49"/>
      <c r="C238" s="43"/>
      <c r="D238" s="43"/>
      <c r="E238" s="43"/>
      <c r="F238" s="43"/>
      <c r="G238" s="43"/>
      <c r="H238" s="43"/>
    </row>
    <row r="239" spans="2:8" x14ac:dyDescent="0.3">
      <c r="B239" s="49"/>
      <c r="C239" s="43"/>
      <c r="D239" s="43"/>
      <c r="E239" s="43"/>
      <c r="F239" s="43"/>
      <c r="G239" s="43"/>
      <c r="H239" s="43"/>
    </row>
    <row r="240" spans="2:8" x14ac:dyDescent="0.3">
      <c r="B240" s="49"/>
      <c r="C240" s="43"/>
      <c r="D240" s="43"/>
      <c r="E240" s="43"/>
      <c r="F240" s="43"/>
      <c r="G240" s="43"/>
      <c r="H240" s="43"/>
    </row>
    <row r="241" spans="2:8" x14ac:dyDescent="0.3">
      <c r="B241" s="49"/>
      <c r="C241" s="43"/>
      <c r="D241" s="43"/>
      <c r="E241" s="43"/>
      <c r="F241" s="43"/>
      <c r="G241" s="43"/>
      <c r="H241" s="43"/>
    </row>
    <row r="242" spans="2:8" x14ac:dyDescent="0.3">
      <c r="B242" s="49"/>
      <c r="C242" s="43"/>
      <c r="D242" s="43"/>
      <c r="E242" s="43"/>
      <c r="F242" s="43"/>
      <c r="G242" s="43"/>
      <c r="H242" s="43"/>
    </row>
    <row r="243" spans="2:8" x14ac:dyDescent="0.3">
      <c r="B243" s="49"/>
      <c r="C243" s="43"/>
      <c r="D243" s="43"/>
      <c r="E243" s="43"/>
      <c r="F243" s="43"/>
      <c r="G243" s="43"/>
      <c r="H243" s="43"/>
    </row>
    <row r="244" spans="2:8" x14ac:dyDescent="0.3">
      <c r="B244" s="49"/>
      <c r="C244" s="43"/>
      <c r="D244" s="43"/>
      <c r="E244" s="43"/>
      <c r="F244" s="43"/>
      <c r="G244" s="43"/>
      <c r="H244" s="43"/>
    </row>
    <row r="245" spans="2:8" x14ac:dyDescent="0.3">
      <c r="B245" s="49"/>
      <c r="C245" s="43"/>
      <c r="D245" s="43"/>
      <c r="E245" s="43"/>
      <c r="F245" s="43"/>
      <c r="G245" s="43"/>
      <c r="H245" s="43"/>
    </row>
    <row r="246" spans="2:8" x14ac:dyDescent="0.3">
      <c r="B246" s="49"/>
      <c r="C246" s="43"/>
      <c r="D246" s="43"/>
      <c r="E246" s="43"/>
      <c r="F246" s="43"/>
      <c r="G246" s="43"/>
      <c r="H246" s="43"/>
    </row>
    <row r="247" spans="2:8" x14ac:dyDescent="0.3">
      <c r="B247" s="49"/>
      <c r="C247" s="43"/>
      <c r="D247" s="43"/>
      <c r="E247" s="43"/>
      <c r="F247" s="43"/>
      <c r="G247" s="43"/>
      <c r="H247" s="43"/>
    </row>
    <row r="248" spans="2:8" x14ac:dyDescent="0.3">
      <c r="B248" s="49"/>
      <c r="C248" s="43"/>
      <c r="D248" s="43"/>
      <c r="E248" s="43"/>
      <c r="F248" s="43"/>
      <c r="G248" s="43"/>
      <c r="H248" s="43"/>
    </row>
    <row r="249" spans="2:8" x14ac:dyDescent="0.3">
      <c r="B249" s="49"/>
      <c r="C249" s="43"/>
      <c r="D249" s="43"/>
      <c r="E249" s="43"/>
      <c r="F249" s="43"/>
      <c r="G249" s="43"/>
      <c r="H249" s="43"/>
    </row>
    <row r="250" spans="2:8" x14ac:dyDescent="0.3">
      <c r="B250" s="49"/>
      <c r="C250" s="43"/>
      <c r="D250" s="43"/>
      <c r="E250" s="43"/>
      <c r="F250" s="43"/>
      <c r="G250" s="43"/>
      <c r="H250" s="43"/>
    </row>
    <row r="251" spans="2:8" x14ac:dyDescent="0.3">
      <c r="B251" s="49"/>
      <c r="C251" s="43"/>
      <c r="D251" s="43"/>
      <c r="E251" s="43"/>
      <c r="F251" s="43"/>
      <c r="G251" s="43"/>
      <c r="H251" s="43"/>
    </row>
    <row r="252" spans="2:8" x14ac:dyDescent="0.3">
      <c r="B252" s="49"/>
      <c r="C252" s="43"/>
      <c r="D252" s="43"/>
      <c r="E252" s="43"/>
      <c r="F252" s="43"/>
      <c r="G252" s="43"/>
      <c r="H252" s="43"/>
    </row>
    <row r="253" spans="2:8" x14ac:dyDescent="0.3">
      <c r="B253" s="49"/>
      <c r="C253" s="43"/>
      <c r="D253" s="43"/>
      <c r="E253" s="43"/>
      <c r="F253" s="43"/>
      <c r="G253" s="43"/>
      <c r="H253" s="43"/>
    </row>
    <row r="254" spans="2:8" x14ac:dyDescent="0.3">
      <c r="B254" s="49"/>
      <c r="C254" s="43"/>
      <c r="D254" s="43"/>
      <c r="E254" s="43"/>
      <c r="F254" s="43"/>
      <c r="G254" s="43"/>
      <c r="H254" s="43"/>
    </row>
    <row r="255" spans="2:8" x14ac:dyDescent="0.3">
      <c r="B255" s="49"/>
      <c r="C255" s="43"/>
      <c r="D255" s="43"/>
      <c r="E255" s="43"/>
      <c r="F255" s="43"/>
      <c r="G255" s="43"/>
      <c r="H255" s="43"/>
    </row>
    <row r="256" spans="2:8" x14ac:dyDescent="0.3">
      <c r="B256" s="49"/>
      <c r="C256" s="43"/>
      <c r="D256" s="43"/>
      <c r="E256" s="43"/>
      <c r="F256" s="43"/>
      <c r="G256" s="43"/>
      <c r="H256" s="43"/>
    </row>
    <row r="257" spans="2:8" x14ac:dyDescent="0.3">
      <c r="B257" s="49"/>
      <c r="C257" s="43"/>
      <c r="D257" s="43"/>
      <c r="E257" s="43"/>
      <c r="F257" s="43"/>
      <c r="G257" s="43"/>
      <c r="H257" s="43"/>
    </row>
    <row r="258" spans="2:8" x14ac:dyDescent="0.3">
      <c r="B258" s="49"/>
      <c r="C258" s="43"/>
      <c r="D258" s="43"/>
      <c r="E258" s="43"/>
      <c r="F258" s="43"/>
      <c r="G258" s="43"/>
      <c r="H258" s="43"/>
    </row>
    <row r="259" spans="2:8" x14ac:dyDescent="0.3">
      <c r="B259" s="49"/>
      <c r="C259" s="43"/>
      <c r="D259" s="43"/>
      <c r="E259" s="43"/>
      <c r="F259" s="43"/>
      <c r="G259" s="43"/>
      <c r="H259" s="43"/>
    </row>
    <row r="260" spans="2:8" x14ac:dyDescent="0.3">
      <c r="B260" s="49"/>
      <c r="C260" s="43"/>
      <c r="D260" s="43"/>
      <c r="E260" s="43"/>
      <c r="F260" s="43"/>
      <c r="G260" s="43"/>
      <c r="H260" s="43"/>
    </row>
    <row r="261" spans="2:8" x14ac:dyDescent="0.3">
      <c r="B261" s="49"/>
      <c r="C261" s="43"/>
      <c r="D261" s="43"/>
      <c r="E261" s="43"/>
      <c r="F261" s="43"/>
      <c r="G261" s="43"/>
      <c r="H261" s="43"/>
    </row>
    <row r="262" spans="2:8" x14ac:dyDescent="0.3">
      <c r="B262" s="49"/>
      <c r="C262" s="43"/>
      <c r="D262" s="43"/>
      <c r="E262" s="43"/>
      <c r="F262" s="43"/>
      <c r="G262" s="43"/>
      <c r="H262" s="43"/>
    </row>
    <row r="263" spans="2:8" x14ac:dyDescent="0.3">
      <c r="B263" s="49"/>
      <c r="C263" s="43"/>
      <c r="D263" s="43"/>
      <c r="E263" s="43"/>
      <c r="F263" s="43"/>
      <c r="G263" s="43"/>
      <c r="H263" s="43"/>
    </row>
    <row r="264" spans="2:8" x14ac:dyDescent="0.3">
      <c r="B264" s="49"/>
      <c r="C264" s="43"/>
      <c r="D264" s="43"/>
      <c r="E264" s="43"/>
      <c r="F264" s="43"/>
      <c r="G264" s="43"/>
      <c r="H264" s="43"/>
    </row>
    <row r="265" spans="2:8" x14ac:dyDescent="0.3">
      <c r="B265" s="49"/>
      <c r="C265" s="43"/>
      <c r="D265" s="43"/>
      <c r="E265" s="43"/>
      <c r="F265" s="43"/>
      <c r="G265" s="43"/>
      <c r="H265" s="43"/>
    </row>
    <row r="266" spans="2:8" x14ac:dyDescent="0.3">
      <c r="B266" s="49"/>
      <c r="C266" s="43"/>
      <c r="D266" s="43"/>
      <c r="E266" s="43"/>
      <c r="F266" s="43"/>
      <c r="G266" s="43"/>
      <c r="H266" s="43"/>
    </row>
    <row r="267" spans="2:8" x14ac:dyDescent="0.3">
      <c r="B267" s="49"/>
      <c r="C267" s="43"/>
      <c r="D267" s="43"/>
      <c r="E267" s="43"/>
      <c r="F267" s="43"/>
      <c r="G267" s="43"/>
      <c r="H267" s="43"/>
    </row>
    <row r="268" spans="2:8" x14ac:dyDescent="0.3">
      <c r="B268" s="49"/>
      <c r="C268" s="43"/>
      <c r="D268" s="43"/>
      <c r="E268" s="43"/>
      <c r="F268" s="43"/>
      <c r="G268" s="43"/>
      <c r="H268" s="43"/>
    </row>
    <row r="269" spans="2:8" x14ac:dyDescent="0.3">
      <c r="B269" s="49"/>
      <c r="C269" s="43"/>
      <c r="D269" s="43"/>
      <c r="E269" s="43"/>
      <c r="F269" s="43"/>
      <c r="G269" s="43"/>
      <c r="H269" s="43"/>
    </row>
    <row r="270" spans="2:8" x14ac:dyDescent="0.3">
      <c r="B270" s="49"/>
      <c r="C270" s="43"/>
      <c r="D270" s="43"/>
      <c r="E270" s="43"/>
      <c r="F270" s="43"/>
      <c r="G270" s="43"/>
      <c r="H270" s="43"/>
    </row>
    <row r="271" spans="2:8" x14ac:dyDescent="0.3">
      <c r="B271" s="49"/>
      <c r="C271" s="43"/>
      <c r="D271" s="43"/>
      <c r="E271" s="43"/>
      <c r="F271" s="43"/>
      <c r="G271" s="43"/>
      <c r="H271" s="43"/>
    </row>
    <row r="272" spans="2:8" x14ac:dyDescent="0.3">
      <c r="B272" s="49"/>
      <c r="C272" s="43"/>
      <c r="D272" s="43"/>
      <c r="E272" s="43"/>
      <c r="F272" s="43"/>
      <c r="G272" s="43"/>
      <c r="H272" s="43"/>
    </row>
    <row r="273" spans="2:8" x14ac:dyDescent="0.3">
      <c r="B273" s="49"/>
      <c r="C273" s="43"/>
      <c r="D273" s="43"/>
      <c r="E273" s="43"/>
      <c r="F273" s="43"/>
      <c r="G273" s="43"/>
      <c r="H273" s="43"/>
    </row>
    <row r="274" spans="2:8" x14ac:dyDescent="0.3">
      <c r="B274" s="49"/>
      <c r="C274" s="43"/>
      <c r="D274" s="43"/>
      <c r="E274" s="43"/>
      <c r="F274" s="43"/>
      <c r="G274" s="43"/>
      <c r="H274" s="43"/>
    </row>
    <row r="275" spans="2:8" x14ac:dyDescent="0.3">
      <c r="B275" s="49"/>
      <c r="C275" s="43"/>
      <c r="D275" s="43"/>
      <c r="E275" s="43"/>
      <c r="F275" s="43"/>
      <c r="G275" s="43"/>
      <c r="H275" s="43"/>
    </row>
    <row r="276" spans="2:8" x14ac:dyDescent="0.3">
      <c r="B276" s="49"/>
      <c r="C276" s="43"/>
      <c r="D276" s="43"/>
      <c r="E276" s="43"/>
      <c r="F276" s="43"/>
      <c r="G276" s="43"/>
      <c r="H276" s="43"/>
    </row>
    <row r="277" spans="2:8" x14ac:dyDescent="0.3">
      <c r="B277" s="49"/>
      <c r="C277" s="43"/>
      <c r="D277" s="43"/>
      <c r="E277" s="43"/>
      <c r="F277" s="43"/>
      <c r="G277" s="43"/>
      <c r="H277" s="43"/>
    </row>
    <row r="278" spans="2:8" x14ac:dyDescent="0.3">
      <c r="B278" s="49"/>
      <c r="C278" s="43"/>
      <c r="D278" s="43"/>
      <c r="E278" s="43"/>
      <c r="F278" s="43"/>
      <c r="G278" s="43"/>
      <c r="H278" s="43"/>
    </row>
    <row r="279" spans="2:8" x14ac:dyDescent="0.3">
      <c r="B279" s="49"/>
      <c r="C279" s="43"/>
      <c r="D279" s="43"/>
      <c r="E279" s="43"/>
      <c r="F279" s="43"/>
      <c r="G279" s="43"/>
      <c r="H279" s="43"/>
    </row>
    <row r="280" spans="2:8" x14ac:dyDescent="0.3">
      <c r="B280" s="49"/>
      <c r="C280" s="43"/>
      <c r="D280" s="43"/>
      <c r="E280" s="43"/>
      <c r="F280" s="43"/>
      <c r="G280" s="43"/>
      <c r="H280" s="43"/>
    </row>
    <row r="281" spans="2:8" x14ac:dyDescent="0.3">
      <c r="B281" s="49"/>
      <c r="C281" s="43"/>
      <c r="D281" s="43"/>
      <c r="E281" s="43"/>
      <c r="F281" s="43"/>
      <c r="G281" s="43"/>
      <c r="H281" s="43"/>
    </row>
    <row r="282" spans="2:8" x14ac:dyDescent="0.3">
      <c r="B282" s="49"/>
      <c r="C282" s="43"/>
      <c r="D282" s="43"/>
      <c r="E282" s="43"/>
      <c r="F282" s="43"/>
      <c r="G282" s="43"/>
      <c r="H282" s="43"/>
    </row>
    <row r="283" spans="2:8" x14ac:dyDescent="0.3">
      <c r="B283" s="49"/>
      <c r="C283" s="43"/>
      <c r="D283" s="43"/>
      <c r="E283" s="43"/>
      <c r="F283" s="43"/>
      <c r="G283" s="43"/>
      <c r="H283" s="43"/>
    </row>
    <row r="284" spans="2:8" x14ac:dyDescent="0.3">
      <c r="B284" s="49"/>
      <c r="C284" s="43"/>
      <c r="D284" s="43"/>
      <c r="E284" s="43"/>
      <c r="F284" s="43"/>
      <c r="G284" s="43"/>
      <c r="H284" s="43"/>
    </row>
    <row r="285" spans="2:8" x14ac:dyDescent="0.3">
      <c r="B285" s="49"/>
      <c r="C285" s="43"/>
      <c r="D285" s="43"/>
      <c r="E285" s="43"/>
      <c r="F285" s="43"/>
      <c r="G285" s="43"/>
      <c r="H285" s="43"/>
    </row>
    <row r="286" spans="2:8" x14ac:dyDescent="0.3">
      <c r="B286" s="49"/>
      <c r="C286" s="43"/>
      <c r="D286" s="43"/>
      <c r="E286" s="43"/>
      <c r="F286" s="43"/>
      <c r="G286" s="43"/>
      <c r="H286" s="43"/>
    </row>
    <row r="287" spans="2:8" x14ac:dyDescent="0.3">
      <c r="B287" s="49"/>
      <c r="C287" s="43"/>
      <c r="D287" s="43"/>
      <c r="E287" s="43"/>
      <c r="F287" s="43"/>
      <c r="G287" s="43"/>
      <c r="H287" s="43"/>
    </row>
    <row r="288" spans="2:8" x14ac:dyDescent="0.3">
      <c r="B288" s="49"/>
      <c r="C288" s="43"/>
      <c r="D288" s="43"/>
      <c r="E288" s="43"/>
      <c r="F288" s="43"/>
      <c r="G288" s="43"/>
      <c r="H288" s="43"/>
    </row>
    <row r="289" spans="2:8" x14ac:dyDescent="0.3">
      <c r="B289" s="49"/>
      <c r="C289" s="43"/>
      <c r="D289" s="43"/>
      <c r="E289" s="43"/>
      <c r="F289" s="43"/>
      <c r="G289" s="43"/>
      <c r="H289" s="43"/>
    </row>
    <row r="290" spans="2:8" x14ac:dyDescent="0.3">
      <c r="B290" s="49"/>
      <c r="C290" s="43"/>
      <c r="D290" s="43"/>
      <c r="E290" s="43"/>
      <c r="F290" s="43"/>
      <c r="G290" s="43"/>
      <c r="H290" s="43"/>
    </row>
    <row r="291" spans="2:8" x14ac:dyDescent="0.3">
      <c r="B291" s="49"/>
      <c r="C291" s="43"/>
      <c r="D291" s="43"/>
      <c r="E291" s="43"/>
      <c r="F291" s="43"/>
      <c r="G291" s="43"/>
      <c r="H291" s="43"/>
    </row>
    <row r="292" spans="2:8" x14ac:dyDescent="0.3">
      <c r="B292" s="49"/>
      <c r="C292" s="43"/>
      <c r="D292" s="43"/>
      <c r="E292" s="43"/>
      <c r="F292" s="43"/>
      <c r="G292" s="43"/>
      <c r="H292" s="43"/>
    </row>
    <row r="293" spans="2:8" x14ac:dyDescent="0.3">
      <c r="B293" s="49"/>
      <c r="C293" s="43"/>
      <c r="D293" s="43"/>
      <c r="E293" s="43"/>
      <c r="F293" s="43"/>
      <c r="G293" s="43"/>
      <c r="H293" s="43"/>
    </row>
    <row r="294" spans="2:8" x14ac:dyDescent="0.3">
      <c r="B294" s="49"/>
      <c r="C294" s="43"/>
      <c r="D294" s="43"/>
      <c r="E294" s="43"/>
      <c r="F294" s="43"/>
      <c r="G294" s="43"/>
      <c r="H294" s="43"/>
    </row>
    <row r="295" spans="2:8" x14ac:dyDescent="0.3">
      <c r="B295" s="49"/>
      <c r="C295" s="43"/>
      <c r="D295" s="43"/>
      <c r="E295" s="43"/>
      <c r="F295" s="43"/>
      <c r="G295" s="43"/>
      <c r="H295" s="43"/>
    </row>
    <row r="296" spans="2:8" x14ac:dyDescent="0.3">
      <c r="B296" s="49"/>
      <c r="C296" s="43"/>
      <c r="D296" s="43"/>
      <c r="E296" s="43"/>
      <c r="F296" s="43"/>
      <c r="G296" s="43"/>
      <c r="H296" s="43"/>
    </row>
    <row r="297" spans="2:8" x14ac:dyDescent="0.3">
      <c r="B297" s="49"/>
      <c r="C297" s="43"/>
      <c r="D297" s="43"/>
      <c r="E297" s="43"/>
      <c r="F297" s="43"/>
      <c r="G297" s="43"/>
      <c r="H297" s="43"/>
    </row>
    <row r="298" spans="2:8" x14ac:dyDescent="0.3">
      <c r="B298" s="49"/>
      <c r="C298" s="43"/>
      <c r="D298" s="43"/>
      <c r="E298" s="43"/>
      <c r="F298" s="43"/>
      <c r="G298" s="43"/>
      <c r="H298" s="43"/>
    </row>
    <row r="299" spans="2:8" x14ac:dyDescent="0.3">
      <c r="B299" s="49"/>
      <c r="C299" s="43"/>
      <c r="D299" s="43"/>
      <c r="E299" s="43"/>
      <c r="F299" s="43"/>
      <c r="G299" s="43"/>
      <c r="H299" s="43"/>
    </row>
    <row r="300" spans="2:8" x14ac:dyDescent="0.3">
      <c r="B300" s="49"/>
      <c r="C300" s="43"/>
      <c r="D300" s="43"/>
      <c r="E300" s="43"/>
      <c r="F300" s="43"/>
      <c r="G300" s="43"/>
      <c r="H300" s="43"/>
    </row>
    <row r="301" spans="2:8" x14ac:dyDescent="0.3">
      <c r="B301" s="49"/>
      <c r="C301" s="43"/>
      <c r="D301" s="43"/>
      <c r="E301" s="43"/>
      <c r="F301" s="43"/>
      <c r="G301" s="43"/>
      <c r="H301" s="43"/>
    </row>
    <row r="302" spans="2:8" x14ac:dyDescent="0.3">
      <c r="B302" s="49"/>
      <c r="C302" s="43"/>
      <c r="D302" s="43"/>
      <c r="E302" s="43"/>
      <c r="F302" s="43"/>
      <c r="G302" s="43"/>
      <c r="H302" s="43"/>
    </row>
    <row r="303" spans="2:8" x14ac:dyDescent="0.3">
      <c r="B303" s="49"/>
      <c r="C303" s="43"/>
      <c r="D303" s="43"/>
      <c r="E303" s="43"/>
      <c r="F303" s="43"/>
      <c r="G303" s="43"/>
      <c r="H303" s="43"/>
    </row>
    <row r="304" spans="2:8" x14ac:dyDescent="0.3">
      <c r="B304" s="49"/>
      <c r="C304" s="43"/>
      <c r="D304" s="43"/>
      <c r="E304" s="43"/>
      <c r="F304" s="43"/>
      <c r="G304" s="43"/>
      <c r="H304" s="43"/>
    </row>
    <row r="305" spans="2:8" x14ac:dyDescent="0.3">
      <c r="B305" s="49"/>
      <c r="C305" s="43"/>
      <c r="D305" s="43"/>
      <c r="E305" s="43"/>
      <c r="F305" s="43"/>
      <c r="G305" s="43"/>
      <c r="H305" s="43"/>
    </row>
    <row r="306" spans="2:8" x14ac:dyDescent="0.3">
      <c r="B306" s="49"/>
      <c r="C306" s="43"/>
      <c r="D306" s="43"/>
      <c r="E306" s="43"/>
      <c r="F306" s="43"/>
      <c r="G306" s="43"/>
      <c r="H306" s="43"/>
    </row>
    <row r="307" spans="2:8" x14ac:dyDescent="0.3">
      <c r="B307" s="49"/>
      <c r="C307" s="43"/>
      <c r="D307" s="43"/>
      <c r="E307" s="43"/>
      <c r="F307" s="43"/>
      <c r="G307" s="43"/>
      <c r="H307" s="43"/>
    </row>
    <row r="308" spans="2:8" x14ac:dyDescent="0.3">
      <c r="B308" s="49"/>
      <c r="C308" s="43"/>
      <c r="D308" s="43"/>
      <c r="E308" s="43"/>
      <c r="F308" s="43"/>
      <c r="G308" s="43"/>
      <c r="H308" s="43"/>
    </row>
    <row r="309" spans="2:8" x14ac:dyDescent="0.3">
      <c r="B309" s="49"/>
      <c r="C309" s="43"/>
      <c r="D309" s="43"/>
      <c r="E309" s="43"/>
      <c r="F309" s="43"/>
      <c r="G309" s="43"/>
      <c r="H309" s="43"/>
    </row>
    <row r="310" spans="2:8" x14ac:dyDescent="0.3">
      <c r="B310" s="49"/>
      <c r="C310" s="43"/>
      <c r="D310" s="43"/>
      <c r="E310" s="43"/>
      <c r="F310" s="43"/>
      <c r="G310" s="43"/>
      <c r="H310" s="43"/>
    </row>
    <row r="311" spans="2:8" x14ac:dyDescent="0.3">
      <c r="B311" s="49"/>
      <c r="C311" s="43"/>
      <c r="D311" s="43"/>
      <c r="E311" s="43"/>
      <c r="F311" s="43"/>
      <c r="G311" s="43"/>
      <c r="H311" s="43"/>
    </row>
    <row r="312" spans="2:8" x14ac:dyDescent="0.3">
      <c r="B312" s="49"/>
      <c r="C312" s="43"/>
      <c r="D312" s="43"/>
      <c r="E312" s="43"/>
      <c r="F312" s="43"/>
      <c r="G312" s="43"/>
      <c r="H312" s="43"/>
    </row>
    <row r="313" spans="2:8" x14ac:dyDescent="0.3">
      <c r="B313" s="49"/>
      <c r="C313" s="43"/>
      <c r="D313" s="43"/>
      <c r="E313" s="43"/>
      <c r="F313" s="43"/>
      <c r="G313" s="43"/>
      <c r="H313" s="43"/>
    </row>
    <row r="314" spans="2:8" x14ac:dyDescent="0.3">
      <c r="B314" s="49"/>
      <c r="C314" s="43"/>
      <c r="D314" s="43"/>
      <c r="E314" s="43"/>
      <c r="F314" s="43"/>
      <c r="G314" s="43"/>
      <c r="H314" s="43"/>
    </row>
    <row r="315" spans="2:8" x14ac:dyDescent="0.3">
      <c r="B315" s="49"/>
      <c r="C315" s="43"/>
      <c r="D315" s="43"/>
      <c r="E315" s="43"/>
      <c r="F315" s="43"/>
      <c r="G315" s="43"/>
      <c r="H315" s="43"/>
    </row>
    <row r="316" spans="2:8" x14ac:dyDescent="0.3">
      <c r="B316" s="49"/>
      <c r="C316" s="43"/>
      <c r="D316" s="43"/>
      <c r="E316" s="43"/>
      <c r="F316" s="43"/>
      <c r="G316" s="43"/>
      <c r="H316" s="43"/>
    </row>
    <row r="317" spans="2:8" x14ac:dyDescent="0.3">
      <c r="B317" s="49"/>
      <c r="C317" s="43"/>
      <c r="D317" s="43"/>
      <c r="E317" s="43"/>
      <c r="F317" s="43"/>
      <c r="G317" s="43"/>
      <c r="H317" s="43"/>
    </row>
    <row r="318" spans="2:8" x14ac:dyDescent="0.3">
      <c r="B318" s="49"/>
      <c r="C318" s="43"/>
      <c r="D318" s="43"/>
      <c r="E318" s="43"/>
      <c r="F318" s="43"/>
      <c r="G318" s="43"/>
      <c r="H318" s="43"/>
    </row>
    <row r="319" spans="2:8" x14ac:dyDescent="0.3">
      <c r="B319" s="49"/>
      <c r="C319" s="43"/>
      <c r="D319" s="43"/>
      <c r="E319" s="43"/>
      <c r="F319" s="43"/>
      <c r="G319" s="43"/>
      <c r="H319" s="43"/>
    </row>
    <row r="320" spans="2:8" x14ac:dyDescent="0.3">
      <c r="B320" s="49"/>
      <c r="C320" s="43"/>
      <c r="D320" s="43"/>
      <c r="E320" s="43"/>
      <c r="F320" s="43"/>
      <c r="G320" s="43"/>
      <c r="H320" s="43"/>
    </row>
    <row r="321" spans="2:8" x14ac:dyDescent="0.3">
      <c r="B321" s="49"/>
      <c r="C321" s="43"/>
      <c r="D321" s="43"/>
      <c r="E321" s="43"/>
      <c r="F321" s="43"/>
      <c r="G321" s="43"/>
      <c r="H321" s="43"/>
    </row>
    <row r="322" spans="2:8" x14ac:dyDescent="0.3">
      <c r="B322" s="49"/>
      <c r="C322" s="43"/>
      <c r="D322" s="43"/>
      <c r="E322" s="43"/>
      <c r="F322" s="43"/>
      <c r="G322" s="43"/>
      <c r="H322" s="43"/>
    </row>
    <row r="323" spans="2:8" x14ac:dyDescent="0.3">
      <c r="B323" s="49"/>
      <c r="C323" s="43"/>
      <c r="D323" s="43"/>
      <c r="E323" s="43"/>
      <c r="F323" s="43"/>
      <c r="G323" s="43"/>
      <c r="H323" s="43"/>
    </row>
    <row r="324" spans="2:8" x14ac:dyDescent="0.3">
      <c r="B324" s="49"/>
      <c r="C324" s="43"/>
      <c r="D324" s="43"/>
      <c r="E324" s="43"/>
      <c r="F324" s="43"/>
      <c r="G324" s="43"/>
      <c r="H324" s="43"/>
    </row>
    <row r="325" spans="2:8" x14ac:dyDescent="0.3">
      <c r="B325" s="49"/>
      <c r="C325" s="43"/>
      <c r="D325" s="43"/>
      <c r="E325" s="43"/>
      <c r="F325" s="43"/>
      <c r="G325" s="43"/>
      <c r="H325" s="43"/>
    </row>
    <row r="326" spans="2:8" x14ac:dyDescent="0.3">
      <c r="B326" s="49"/>
      <c r="C326" s="43"/>
      <c r="D326" s="43"/>
      <c r="E326" s="43"/>
      <c r="F326" s="43"/>
      <c r="G326" s="43"/>
      <c r="H326" s="43"/>
    </row>
    <row r="327" spans="2:8" x14ac:dyDescent="0.3">
      <c r="B327" s="49"/>
      <c r="C327" s="43"/>
      <c r="D327" s="43"/>
      <c r="E327" s="43"/>
      <c r="F327" s="43"/>
      <c r="G327" s="43"/>
      <c r="H327" s="43"/>
    </row>
    <row r="328" spans="2:8" x14ac:dyDescent="0.3">
      <c r="B328" s="49"/>
      <c r="C328" s="43"/>
      <c r="D328" s="43"/>
      <c r="E328" s="43"/>
      <c r="F328" s="43"/>
      <c r="G328" s="43"/>
      <c r="H328" s="43"/>
    </row>
    <row r="329" spans="2:8" x14ac:dyDescent="0.3">
      <c r="B329" s="49"/>
      <c r="C329" s="43"/>
      <c r="D329" s="43"/>
      <c r="E329" s="43"/>
      <c r="F329" s="43"/>
      <c r="G329" s="43"/>
      <c r="H329" s="43"/>
    </row>
    <row r="330" spans="2:8" x14ac:dyDescent="0.3">
      <c r="B330" s="49"/>
      <c r="C330" s="43"/>
      <c r="D330" s="43"/>
      <c r="E330" s="43"/>
      <c r="F330" s="43"/>
      <c r="G330" s="43"/>
      <c r="H330" s="43"/>
    </row>
    <row r="331" spans="2:8" x14ac:dyDescent="0.3">
      <c r="B331" s="49"/>
      <c r="C331" s="43"/>
      <c r="D331" s="43"/>
      <c r="E331" s="43"/>
      <c r="F331" s="43"/>
      <c r="G331" s="43"/>
      <c r="H331" s="43"/>
    </row>
    <row r="332" spans="2:8" x14ac:dyDescent="0.3">
      <c r="B332" s="49"/>
      <c r="C332" s="43"/>
      <c r="D332" s="43"/>
      <c r="E332" s="43"/>
      <c r="F332" s="43"/>
      <c r="G332" s="43"/>
      <c r="H332" s="43"/>
    </row>
    <row r="333" spans="2:8" x14ac:dyDescent="0.3">
      <c r="B333" s="49"/>
      <c r="C333" s="43"/>
      <c r="D333" s="43"/>
      <c r="E333" s="43"/>
      <c r="F333" s="43"/>
      <c r="G333" s="43"/>
      <c r="H333" s="43"/>
    </row>
    <row r="334" spans="2:8" x14ac:dyDescent="0.3">
      <c r="B334" s="49"/>
      <c r="C334" s="43"/>
      <c r="D334" s="43"/>
      <c r="E334" s="43"/>
      <c r="F334" s="43"/>
      <c r="G334" s="43"/>
      <c r="H334" s="43"/>
    </row>
    <row r="335" spans="2:8" x14ac:dyDescent="0.3">
      <c r="B335" s="49"/>
      <c r="C335" s="43"/>
      <c r="D335" s="43"/>
      <c r="E335" s="43"/>
      <c r="F335" s="43"/>
      <c r="G335" s="43"/>
      <c r="H335" s="43"/>
    </row>
    <row r="336" spans="2:8" x14ac:dyDescent="0.3">
      <c r="B336" s="49"/>
      <c r="C336" s="43"/>
      <c r="D336" s="43"/>
      <c r="E336" s="43"/>
      <c r="F336" s="43"/>
      <c r="G336" s="43"/>
      <c r="H336" s="43"/>
    </row>
    <row r="337" spans="2:8" x14ac:dyDescent="0.3">
      <c r="B337" s="49"/>
      <c r="C337" s="43"/>
      <c r="D337" s="43"/>
      <c r="E337" s="43"/>
      <c r="F337" s="43"/>
      <c r="G337" s="43"/>
      <c r="H337" s="43"/>
    </row>
    <row r="338" spans="2:8" x14ac:dyDescent="0.3">
      <c r="B338" s="49"/>
      <c r="C338" s="43"/>
      <c r="D338" s="43"/>
      <c r="E338" s="43"/>
      <c r="F338" s="43"/>
      <c r="G338" s="43"/>
      <c r="H338" s="43"/>
    </row>
    <row r="339" spans="2:8" x14ac:dyDescent="0.3">
      <c r="B339" s="49"/>
      <c r="C339" s="43"/>
      <c r="D339" s="43"/>
      <c r="E339" s="43"/>
      <c r="F339" s="43"/>
      <c r="G339" s="43"/>
      <c r="H339" s="43"/>
    </row>
    <row r="340" spans="2:8" x14ac:dyDescent="0.3">
      <c r="B340" s="49"/>
      <c r="C340" s="43"/>
      <c r="D340" s="43"/>
      <c r="E340" s="43"/>
      <c r="F340" s="43"/>
      <c r="G340" s="43"/>
      <c r="H340" s="43"/>
    </row>
    <row r="341" spans="2:8" x14ac:dyDescent="0.3">
      <c r="B341" s="49"/>
      <c r="C341" s="43"/>
      <c r="D341" s="43"/>
      <c r="E341" s="43"/>
      <c r="F341" s="43"/>
      <c r="G341" s="43"/>
      <c r="H341" s="43"/>
    </row>
    <row r="342" spans="2:8" x14ac:dyDescent="0.3">
      <c r="B342" s="49"/>
      <c r="C342" s="43"/>
      <c r="D342" s="43"/>
      <c r="E342" s="43"/>
      <c r="F342" s="43"/>
      <c r="G342" s="43"/>
      <c r="H342" s="43"/>
    </row>
    <row r="343" spans="2:8" x14ac:dyDescent="0.3">
      <c r="B343" s="49"/>
      <c r="C343" s="43"/>
      <c r="D343" s="43"/>
      <c r="E343" s="43"/>
      <c r="F343" s="43"/>
      <c r="G343" s="43"/>
      <c r="H343" s="43"/>
    </row>
    <row r="344" spans="2:8" x14ac:dyDescent="0.3">
      <c r="B344" s="49"/>
      <c r="C344" s="43"/>
      <c r="D344" s="43"/>
      <c r="E344" s="43"/>
      <c r="F344" s="43"/>
      <c r="G344" s="43"/>
      <c r="H344" s="43"/>
    </row>
    <row r="345" spans="2:8" x14ac:dyDescent="0.3">
      <c r="B345" s="49"/>
      <c r="C345" s="43"/>
      <c r="D345" s="43"/>
      <c r="E345" s="43"/>
      <c r="F345" s="43"/>
      <c r="G345" s="43"/>
      <c r="H345" s="43"/>
    </row>
    <row r="346" spans="2:8" x14ac:dyDescent="0.3">
      <c r="B346" s="49"/>
      <c r="C346" s="43"/>
      <c r="D346" s="43"/>
      <c r="E346" s="43"/>
      <c r="F346" s="43"/>
      <c r="G346" s="43"/>
      <c r="H346" s="43"/>
    </row>
    <row r="347" spans="2:8" x14ac:dyDescent="0.3">
      <c r="B347" s="49"/>
      <c r="C347" s="43"/>
      <c r="D347" s="43"/>
      <c r="E347" s="43"/>
      <c r="F347" s="43"/>
      <c r="G347" s="43"/>
      <c r="H347" s="43"/>
    </row>
    <row r="348" spans="2:8" x14ac:dyDescent="0.3">
      <c r="B348" s="49"/>
      <c r="C348" s="43"/>
      <c r="D348" s="43"/>
      <c r="E348" s="43"/>
      <c r="F348" s="43"/>
      <c r="G348" s="43"/>
      <c r="H348" s="43"/>
    </row>
    <row r="349" spans="2:8" x14ac:dyDescent="0.3">
      <c r="B349" s="49"/>
      <c r="C349" s="43"/>
      <c r="D349" s="43"/>
      <c r="E349" s="43"/>
      <c r="F349" s="43"/>
      <c r="G349" s="43"/>
      <c r="H349" s="43"/>
    </row>
    <row r="350" spans="2:8" x14ac:dyDescent="0.3">
      <c r="B350" s="49"/>
      <c r="C350" s="43"/>
      <c r="D350" s="43"/>
      <c r="E350" s="43"/>
      <c r="F350" s="43"/>
      <c r="G350" s="43"/>
      <c r="H350" s="43"/>
    </row>
    <row r="351" spans="2:8" x14ac:dyDescent="0.3">
      <c r="B351" s="49"/>
      <c r="C351" s="43"/>
      <c r="D351" s="43"/>
      <c r="E351" s="43"/>
      <c r="F351" s="43"/>
      <c r="G351" s="43"/>
      <c r="H351" s="43"/>
    </row>
    <row r="352" spans="2:8" x14ac:dyDescent="0.3">
      <c r="B352" s="49"/>
      <c r="C352" s="43"/>
      <c r="D352" s="43"/>
      <c r="E352" s="43"/>
      <c r="F352" s="43"/>
      <c r="G352" s="43"/>
      <c r="H352" s="43"/>
    </row>
    <row r="353" spans="2:8" x14ac:dyDescent="0.3">
      <c r="B353" s="49"/>
      <c r="C353" s="43"/>
      <c r="D353" s="43"/>
      <c r="E353" s="43"/>
      <c r="F353" s="43"/>
      <c r="G353" s="43"/>
      <c r="H353" s="43"/>
    </row>
    <row r="354" spans="2:8" x14ac:dyDescent="0.3">
      <c r="B354" s="49"/>
      <c r="C354" s="43"/>
      <c r="D354" s="43"/>
      <c r="E354" s="43"/>
      <c r="F354" s="43"/>
      <c r="G354" s="43"/>
      <c r="H354" s="43"/>
    </row>
    <row r="355" spans="2:8" x14ac:dyDescent="0.3">
      <c r="B355" s="49"/>
      <c r="C355" s="43"/>
      <c r="D355" s="43"/>
      <c r="E355" s="43"/>
      <c r="F355" s="43"/>
      <c r="G355" s="43"/>
      <c r="H355" s="43"/>
    </row>
    <row r="356" spans="2:8" x14ac:dyDescent="0.3">
      <c r="B356" s="49"/>
      <c r="C356" s="43"/>
      <c r="D356" s="43"/>
      <c r="E356" s="43"/>
      <c r="F356" s="43"/>
      <c r="G356" s="43"/>
      <c r="H356" s="43"/>
    </row>
    <row r="357" spans="2:8" x14ac:dyDescent="0.3">
      <c r="B357" s="49"/>
      <c r="C357" s="43"/>
      <c r="D357" s="43"/>
      <c r="E357" s="43"/>
      <c r="F357" s="43"/>
      <c r="G357" s="43"/>
      <c r="H357" s="43"/>
    </row>
    <row r="358" spans="2:8" x14ac:dyDescent="0.3">
      <c r="B358" s="49"/>
      <c r="C358" s="43"/>
      <c r="D358" s="43"/>
      <c r="E358" s="43"/>
      <c r="F358" s="43"/>
      <c r="G358" s="43"/>
      <c r="H358" s="43"/>
    </row>
    <row r="359" spans="2:8" x14ac:dyDescent="0.3">
      <c r="B359" s="49"/>
      <c r="C359" s="43"/>
      <c r="D359" s="43"/>
      <c r="E359" s="43"/>
      <c r="F359" s="43"/>
      <c r="G359" s="43"/>
      <c r="H359" s="43"/>
    </row>
    <row r="360" spans="2:8" x14ac:dyDescent="0.3">
      <c r="B360" s="49"/>
      <c r="C360" s="43"/>
      <c r="D360" s="43"/>
      <c r="E360" s="43"/>
      <c r="F360" s="43"/>
      <c r="G360" s="43"/>
      <c r="H360" s="43"/>
    </row>
    <row r="361" spans="2:8" x14ac:dyDescent="0.3">
      <c r="B361" s="49"/>
      <c r="C361" s="43"/>
      <c r="D361" s="43"/>
      <c r="E361" s="43"/>
      <c r="F361" s="43"/>
      <c r="G361" s="43"/>
      <c r="H361" s="43"/>
    </row>
    <row r="362" spans="2:8" x14ac:dyDescent="0.3">
      <c r="B362" s="49"/>
      <c r="C362" s="43"/>
      <c r="D362" s="43"/>
      <c r="E362" s="43"/>
      <c r="F362" s="43"/>
      <c r="G362" s="43"/>
      <c r="H362" s="43"/>
    </row>
    <row r="363" spans="2:8" x14ac:dyDescent="0.3">
      <c r="B363" s="49"/>
      <c r="C363" s="43"/>
      <c r="D363" s="43"/>
      <c r="E363" s="43"/>
      <c r="F363" s="43"/>
      <c r="G363" s="43"/>
      <c r="H363" s="43"/>
    </row>
    <row r="364" spans="2:8" x14ac:dyDescent="0.3">
      <c r="B364" s="49"/>
      <c r="C364" s="43"/>
      <c r="D364" s="43"/>
      <c r="E364" s="43"/>
      <c r="F364" s="43"/>
      <c r="G364" s="43"/>
      <c r="H364" s="43"/>
    </row>
    <row r="365" spans="2:8" x14ac:dyDescent="0.3">
      <c r="B365" s="49"/>
      <c r="C365" s="43"/>
      <c r="D365" s="43"/>
      <c r="E365" s="43"/>
      <c r="F365" s="43"/>
      <c r="G365" s="43"/>
      <c r="H365" s="43"/>
    </row>
    <row r="366" spans="2:8" x14ac:dyDescent="0.3">
      <c r="B366" s="49"/>
      <c r="C366" s="43"/>
      <c r="D366" s="43"/>
      <c r="E366" s="43"/>
      <c r="F366" s="43"/>
      <c r="G366" s="43"/>
      <c r="H366" s="43"/>
    </row>
    <row r="367" spans="2:8" x14ac:dyDescent="0.3">
      <c r="B367" s="49"/>
      <c r="C367" s="43"/>
      <c r="D367" s="43"/>
      <c r="E367" s="43"/>
      <c r="F367" s="43"/>
      <c r="G367" s="43"/>
      <c r="H367" s="43"/>
    </row>
    <row r="368" spans="2:8" x14ac:dyDescent="0.3">
      <c r="B368" s="49"/>
      <c r="C368" s="43"/>
      <c r="D368" s="43"/>
      <c r="E368" s="43"/>
      <c r="F368" s="43"/>
      <c r="G368" s="43"/>
      <c r="H368" s="43"/>
    </row>
    <row r="369" spans="2:8" x14ac:dyDescent="0.3">
      <c r="B369" s="49"/>
      <c r="C369" s="43"/>
      <c r="D369" s="43"/>
      <c r="E369" s="43"/>
      <c r="F369" s="43"/>
      <c r="G369" s="43"/>
      <c r="H369" s="43"/>
    </row>
    <row r="370" spans="2:8" x14ac:dyDescent="0.3">
      <c r="B370" s="49"/>
      <c r="C370" s="43"/>
      <c r="D370" s="43"/>
      <c r="E370" s="43"/>
      <c r="F370" s="43"/>
      <c r="G370" s="43"/>
      <c r="H370" s="43"/>
    </row>
    <row r="371" spans="2:8" x14ac:dyDescent="0.3">
      <c r="B371" s="49"/>
      <c r="C371" s="43"/>
      <c r="D371" s="43"/>
      <c r="E371" s="43"/>
      <c r="F371" s="43"/>
      <c r="G371" s="43"/>
      <c r="H371" s="43"/>
    </row>
    <row r="372" spans="2:8" x14ac:dyDescent="0.3">
      <c r="B372" s="49"/>
      <c r="C372" s="43"/>
      <c r="D372" s="43"/>
      <c r="E372" s="43"/>
      <c r="F372" s="43"/>
      <c r="G372" s="43"/>
      <c r="H372" s="43"/>
    </row>
    <row r="373" spans="2:8" x14ac:dyDescent="0.3">
      <c r="B373" s="49"/>
      <c r="C373" s="43"/>
      <c r="D373" s="43"/>
      <c r="E373" s="43"/>
      <c r="F373" s="43"/>
      <c r="G373" s="43"/>
      <c r="H373" s="43"/>
    </row>
    <row r="374" spans="2:8" x14ac:dyDescent="0.3">
      <c r="B374" s="49"/>
      <c r="C374" s="43"/>
      <c r="D374" s="43"/>
      <c r="E374" s="43"/>
      <c r="F374" s="43"/>
      <c r="G374" s="43"/>
      <c r="H374" s="43"/>
    </row>
    <row r="375" spans="2:8" x14ac:dyDescent="0.3">
      <c r="B375" s="49"/>
      <c r="C375" s="43"/>
      <c r="D375" s="43"/>
      <c r="E375" s="43"/>
      <c r="F375" s="43"/>
      <c r="G375" s="43"/>
      <c r="H375" s="43"/>
    </row>
    <row r="376" spans="2:8" x14ac:dyDescent="0.3">
      <c r="B376" s="49"/>
      <c r="C376" s="43"/>
      <c r="D376" s="43"/>
      <c r="E376" s="43"/>
      <c r="F376" s="43"/>
      <c r="G376" s="43"/>
      <c r="H376" s="43"/>
    </row>
    <row r="377" spans="2:8" x14ac:dyDescent="0.3">
      <c r="B377" s="49"/>
      <c r="C377" s="43"/>
      <c r="D377" s="43"/>
      <c r="E377" s="43"/>
      <c r="F377" s="43"/>
      <c r="G377" s="43"/>
      <c r="H377" s="43"/>
    </row>
    <row r="378" spans="2:8" x14ac:dyDescent="0.3">
      <c r="B378" s="49"/>
      <c r="C378" s="43"/>
      <c r="D378" s="43"/>
      <c r="E378" s="43"/>
      <c r="F378" s="43"/>
      <c r="G378" s="43"/>
      <c r="H378" s="43"/>
    </row>
    <row r="379" spans="2:8" x14ac:dyDescent="0.3">
      <c r="B379" s="49"/>
      <c r="C379" s="43"/>
      <c r="D379" s="43"/>
      <c r="E379" s="43"/>
      <c r="F379" s="43"/>
      <c r="G379" s="43"/>
      <c r="H379" s="43"/>
    </row>
    <row r="380" spans="2:8" x14ac:dyDescent="0.3">
      <c r="B380" s="49"/>
      <c r="C380" s="43"/>
      <c r="D380" s="43"/>
      <c r="E380" s="43"/>
      <c r="F380" s="43"/>
      <c r="G380" s="43"/>
      <c r="H380" s="43"/>
    </row>
    <row r="381" spans="2:8" x14ac:dyDescent="0.3">
      <c r="B381" s="49"/>
      <c r="C381" s="43"/>
      <c r="D381" s="43"/>
      <c r="E381" s="43"/>
      <c r="F381" s="43"/>
      <c r="G381" s="43"/>
      <c r="H381" s="43"/>
    </row>
    <row r="382" spans="2:8" x14ac:dyDescent="0.3">
      <c r="B382" s="49"/>
      <c r="C382" s="43"/>
      <c r="D382" s="43"/>
      <c r="E382" s="43"/>
      <c r="F382" s="43"/>
      <c r="G382" s="43"/>
      <c r="H382" s="43"/>
    </row>
    <row r="383" spans="2:8" x14ac:dyDescent="0.3">
      <c r="B383" s="49"/>
      <c r="C383" s="43"/>
      <c r="D383" s="43"/>
      <c r="E383" s="43"/>
      <c r="F383" s="43"/>
      <c r="G383" s="43"/>
      <c r="H383" s="43"/>
    </row>
    <row r="384" spans="2:8" x14ac:dyDescent="0.3">
      <c r="B384" s="49"/>
      <c r="C384" s="43"/>
      <c r="D384" s="43"/>
      <c r="E384" s="43"/>
      <c r="F384" s="43"/>
      <c r="G384" s="43"/>
      <c r="H384" s="43"/>
    </row>
    <row r="385" spans="2:8" x14ac:dyDescent="0.3">
      <c r="B385" s="49"/>
      <c r="C385" s="43"/>
      <c r="D385" s="43"/>
      <c r="E385" s="43"/>
      <c r="F385" s="43"/>
      <c r="G385" s="43"/>
      <c r="H385" s="43"/>
    </row>
    <row r="386" spans="2:8" x14ac:dyDescent="0.3">
      <c r="B386" s="49"/>
      <c r="C386" s="43"/>
      <c r="D386" s="43"/>
      <c r="E386" s="43"/>
      <c r="F386" s="43"/>
      <c r="G386" s="43"/>
      <c r="H386" s="43"/>
    </row>
    <row r="387" spans="2:8" x14ac:dyDescent="0.3">
      <c r="B387" s="49"/>
      <c r="C387" s="43"/>
      <c r="D387" s="43"/>
      <c r="E387" s="43"/>
      <c r="F387" s="43"/>
      <c r="G387" s="43"/>
      <c r="H387" s="43"/>
    </row>
    <row r="388" spans="2:8" x14ac:dyDescent="0.3">
      <c r="B388" s="49"/>
      <c r="C388" s="43"/>
      <c r="D388" s="43"/>
      <c r="E388" s="43"/>
      <c r="F388" s="43"/>
      <c r="G388" s="43"/>
      <c r="H388" s="43"/>
    </row>
    <row r="389" spans="2:8" x14ac:dyDescent="0.3">
      <c r="B389" s="49"/>
      <c r="C389" s="43"/>
      <c r="D389" s="43"/>
      <c r="E389" s="43"/>
      <c r="F389" s="43"/>
      <c r="G389" s="43"/>
      <c r="H389" s="43"/>
    </row>
    <row r="390" spans="2:8" x14ac:dyDescent="0.3">
      <c r="B390" s="49"/>
      <c r="C390" s="43"/>
      <c r="D390" s="43"/>
      <c r="E390" s="43"/>
      <c r="F390" s="43"/>
      <c r="G390" s="43"/>
      <c r="H390" s="43"/>
    </row>
    <row r="391" spans="2:8" x14ac:dyDescent="0.3">
      <c r="B391" s="49"/>
      <c r="C391" s="43"/>
      <c r="D391" s="43"/>
      <c r="E391" s="43"/>
      <c r="F391" s="43"/>
      <c r="G391" s="43"/>
      <c r="H391" s="43"/>
    </row>
    <row r="392" spans="2:8" x14ac:dyDescent="0.3">
      <c r="B392" s="49"/>
      <c r="C392" s="43"/>
      <c r="D392" s="43"/>
      <c r="E392" s="43"/>
      <c r="F392" s="43"/>
      <c r="G392" s="43"/>
      <c r="H392" s="43"/>
    </row>
    <row r="393" spans="2:8" x14ac:dyDescent="0.3">
      <c r="B393" s="49"/>
      <c r="C393" s="43"/>
      <c r="D393" s="43"/>
      <c r="E393" s="43"/>
      <c r="F393" s="43"/>
      <c r="G393" s="43"/>
      <c r="H393" s="43"/>
    </row>
    <row r="394" spans="2:8" x14ac:dyDescent="0.3">
      <c r="B394" s="49"/>
      <c r="C394" s="43"/>
      <c r="D394" s="43"/>
      <c r="E394" s="43"/>
      <c r="F394" s="43"/>
      <c r="G394" s="43"/>
      <c r="H394" s="43"/>
    </row>
    <row r="395" spans="2:8" x14ac:dyDescent="0.3">
      <c r="B395" s="49"/>
      <c r="C395" s="43"/>
      <c r="D395" s="43"/>
      <c r="E395" s="43"/>
      <c r="F395" s="43"/>
      <c r="G395" s="43"/>
      <c r="H395" s="43"/>
    </row>
    <row r="396" spans="2:8" x14ac:dyDescent="0.3">
      <c r="B396" s="49"/>
      <c r="C396" s="43"/>
      <c r="D396" s="43"/>
      <c r="E396" s="43"/>
      <c r="F396" s="43"/>
      <c r="G396" s="43"/>
      <c r="H396" s="43"/>
    </row>
    <row r="397" spans="2:8" x14ac:dyDescent="0.3">
      <c r="B397" s="49"/>
      <c r="C397" s="43"/>
      <c r="D397" s="43"/>
      <c r="E397" s="43"/>
      <c r="F397" s="43"/>
      <c r="G397" s="43"/>
      <c r="H397" s="43"/>
    </row>
    <row r="398" spans="2:8" x14ac:dyDescent="0.3">
      <c r="B398" s="49"/>
      <c r="C398" s="43"/>
      <c r="D398" s="43"/>
      <c r="E398" s="43"/>
      <c r="F398" s="43"/>
      <c r="G398" s="43"/>
      <c r="H398" s="43"/>
    </row>
    <row r="399" spans="2:8" x14ac:dyDescent="0.3">
      <c r="B399" s="49"/>
      <c r="C399" s="43"/>
      <c r="D399" s="43"/>
      <c r="E399" s="43"/>
      <c r="F399" s="43"/>
      <c r="G399" s="43"/>
      <c r="H399" s="43"/>
    </row>
    <row r="400" spans="2:8" x14ac:dyDescent="0.3">
      <c r="B400" s="49"/>
      <c r="C400" s="43"/>
      <c r="D400" s="43"/>
      <c r="E400" s="43"/>
      <c r="F400" s="43"/>
      <c r="G400" s="43"/>
      <c r="H400" s="43"/>
    </row>
    <row r="401" spans="2:8" x14ac:dyDescent="0.3">
      <c r="B401" s="49"/>
      <c r="C401" s="43"/>
      <c r="D401" s="43"/>
      <c r="E401" s="43"/>
      <c r="F401" s="43"/>
      <c r="G401" s="43"/>
      <c r="H401" s="43"/>
    </row>
    <row r="402" spans="2:8" x14ac:dyDescent="0.3">
      <c r="B402" s="49"/>
      <c r="C402" s="43"/>
      <c r="D402" s="43"/>
      <c r="E402" s="43"/>
      <c r="F402" s="43"/>
      <c r="G402" s="43"/>
      <c r="H402" s="43"/>
    </row>
    <row r="403" spans="2:8" x14ac:dyDescent="0.3">
      <c r="B403" s="49"/>
      <c r="C403" s="43"/>
      <c r="D403" s="43"/>
      <c r="E403" s="43"/>
      <c r="F403" s="43"/>
      <c r="G403" s="43"/>
      <c r="H403" s="43"/>
    </row>
    <row r="404" spans="2:8" x14ac:dyDescent="0.3">
      <c r="B404" s="49"/>
      <c r="C404" s="43"/>
      <c r="D404" s="43"/>
      <c r="E404" s="43"/>
      <c r="F404" s="43"/>
      <c r="G404" s="43"/>
      <c r="H404" s="43"/>
    </row>
    <row r="405" spans="2:8" x14ac:dyDescent="0.3">
      <c r="B405" s="49"/>
      <c r="C405" s="43"/>
      <c r="D405" s="43"/>
      <c r="E405" s="43"/>
      <c r="F405" s="43"/>
      <c r="G405" s="43"/>
      <c r="H405" s="43"/>
    </row>
    <row r="406" spans="2:8" x14ac:dyDescent="0.3">
      <c r="B406" s="49"/>
      <c r="C406" s="43"/>
      <c r="D406" s="43"/>
      <c r="E406" s="43"/>
      <c r="F406" s="43"/>
      <c r="G406" s="43"/>
      <c r="H406" s="43"/>
    </row>
    <row r="407" spans="2:8" x14ac:dyDescent="0.3">
      <c r="B407" s="49"/>
      <c r="C407" s="43"/>
      <c r="D407" s="43"/>
      <c r="E407" s="43"/>
      <c r="F407" s="43"/>
      <c r="G407" s="43"/>
      <c r="H407" s="43"/>
    </row>
    <row r="408" spans="2:8" x14ac:dyDescent="0.3">
      <c r="B408" s="49"/>
      <c r="C408" s="43"/>
      <c r="D408" s="43"/>
      <c r="E408" s="43"/>
      <c r="F408" s="43"/>
      <c r="G408" s="43"/>
      <c r="H408" s="43"/>
    </row>
    <row r="409" spans="2:8" x14ac:dyDescent="0.3">
      <c r="B409" s="49"/>
      <c r="C409" s="43"/>
      <c r="D409" s="43"/>
      <c r="E409" s="43"/>
      <c r="F409" s="43"/>
      <c r="G409" s="43"/>
      <c r="H409" s="43"/>
    </row>
    <row r="410" spans="2:8" x14ac:dyDescent="0.3">
      <c r="B410" s="49"/>
      <c r="C410" s="43"/>
      <c r="D410" s="43"/>
      <c r="E410" s="43"/>
      <c r="F410" s="43"/>
      <c r="G410" s="43"/>
      <c r="H410" s="43"/>
    </row>
    <row r="411" spans="2:8" x14ac:dyDescent="0.3">
      <c r="B411" s="49"/>
      <c r="C411" s="43"/>
      <c r="D411" s="43"/>
      <c r="E411" s="43"/>
      <c r="F411" s="43"/>
      <c r="G411" s="43"/>
      <c r="H411" s="43"/>
    </row>
    <row r="412" spans="2:8" x14ac:dyDescent="0.3">
      <c r="B412" s="49"/>
      <c r="C412" s="43"/>
      <c r="D412" s="43"/>
      <c r="E412" s="43"/>
      <c r="F412" s="43"/>
      <c r="G412" s="43"/>
      <c r="H412" s="43"/>
    </row>
    <row r="413" spans="2:8" x14ac:dyDescent="0.3">
      <c r="B413" s="49"/>
      <c r="C413" s="43"/>
      <c r="D413" s="43"/>
      <c r="E413" s="43"/>
      <c r="F413" s="43"/>
      <c r="G413" s="43"/>
      <c r="H413" s="43"/>
    </row>
    <row r="414" spans="2:8" x14ac:dyDescent="0.3">
      <c r="B414" s="49"/>
      <c r="C414" s="43"/>
      <c r="D414" s="43"/>
      <c r="E414" s="43"/>
      <c r="F414" s="43"/>
      <c r="G414" s="43"/>
      <c r="H414" s="43"/>
    </row>
    <row r="415" spans="2:8" x14ac:dyDescent="0.3">
      <c r="B415" s="49"/>
      <c r="C415" s="43"/>
      <c r="D415" s="43"/>
      <c r="E415" s="43"/>
      <c r="F415" s="43"/>
      <c r="G415" s="43"/>
      <c r="H415" s="43"/>
    </row>
    <row r="416" spans="2:8" x14ac:dyDescent="0.3">
      <c r="B416" s="49"/>
      <c r="C416" s="43"/>
      <c r="D416" s="43"/>
      <c r="E416" s="43"/>
      <c r="F416" s="43"/>
      <c r="G416" s="43"/>
      <c r="H416" s="43"/>
    </row>
    <row r="417" spans="2:8" x14ac:dyDescent="0.3">
      <c r="B417" s="49"/>
      <c r="C417" s="43"/>
      <c r="D417" s="43"/>
      <c r="E417" s="43"/>
      <c r="F417" s="43"/>
      <c r="G417" s="43"/>
      <c r="H417" s="43"/>
    </row>
    <row r="418" spans="2:8" x14ac:dyDescent="0.3">
      <c r="B418" s="49"/>
      <c r="C418" s="43"/>
      <c r="D418" s="43"/>
      <c r="E418" s="43"/>
      <c r="F418" s="43"/>
      <c r="G418" s="43"/>
      <c r="H418" s="43"/>
    </row>
    <row r="419" spans="2:8" x14ac:dyDescent="0.3">
      <c r="B419" s="49"/>
      <c r="C419" s="43"/>
      <c r="D419" s="43"/>
      <c r="E419" s="43"/>
      <c r="F419" s="43"/>
      <c r="G419" s="43"/>
      <c r="H419" s="43"/>
    </row>
    <row r="420" spans="2:8" x14ac:dyDescent="0.3">
      <c r="B420" s="49"/>
      <c r="C420" s="43"/>
      <c r="D420" s="43"/>
      <c r="E420" s="43"/>
      <c r="F420" s="43"/>
      <c r="G420" s="43"/>
      <c r="H420" s="43"/>
    </row>
    <row r="421" spans="2:8" x14ac:dyDescent="0.3">
      <c r="B421" s="49"/>
      <c r="C421" s="43"/>
      <c r="D421" s="43"/>
      <c r="E421" s="43"/>
      <c r="F421" s="43"/>
      <c r="G421" s="43"/>
      <c r="H421" s="43"/>
    </row>
    <row r="422" spans="2:8" x14ac:dyDescent="0.3">
      <c r="B422" s="49"/>
      <c r="C422" s="43"/>
      <c r="D422" s="43"/>
      <c r="E422" s="43"/>
      <c r="F422" s="43"/>
      <c r="G422" s="43"/>
      <c r="H422" s="43"/>
    </row>
    <row r="423" spans="2:8" x14ac:dyDescent="0.3">
      <c r="B423" s="49"/>
      <c r="C423" s="43"/>
      <c r="D423" s="43"/>
      <c r="E423" s="43"/>
      <c r="F423" s="43"/>
      <c r="G423" s="43"/>
      <c r="H423" s="43"/>
    </row>
    <row r="424" spans="2:8" x14ac:dyDescent="0.3">
      <c r="B424" s="49"/>
      <c r="C424" s="43"/>
      <c r="D424" s="43"/>
      <c r="E424" s="43"/>
      <c r="F424" s="43"/>
      <c r="G424" s="43"/>
      <c r="H424" s="43"/>
    </row>
    <row r="425" spans="2:8" x14ac:dyDescent="0.3">
      <c r="B425" s="49"/>
      <c r="C425" s="43"/>
      <c r="D425" s="43"/>
      <c r="E425" s="43"/>
      <c r="F425" s="43"/>
      <c r="G425" s="43"/>
      <c r="H425" s="43"/>
    </row>
    <row r="426" spans="2:8" x14ac:dyDescent="0.3">
      <c r="B426" s="49"/>
      <c r="C426" s="43"/>
      <c r="D426" s="43"/>
      <c r="E426" s="43"/>
      <c r="F426" s="43"/>
      <c r="G426" s="43"/>
      <c r="H426" s="43"/>
    </row>
    <row r="427" spans="2:8" x14ac:dyDescent="0.3">
      <c r="B427" s="49"/>
      <c r="C427" s="43"/>
      <c r="D427" s="43"/>
      <c r="E427" s="43"/>
      <c r="F427" s="43"/>
      <c r="G427" s="43"/>
      <c r="H427" s="43"/>
    </row>
    <row r="428" spans="2:8" x14ac:dyDescent="0.3">
      <c r="B428" s="49"/>
      <c r="C428" s="43"/>
      <c r="D428" s="43"/>
      <c r="E428" s="43"/>
      <c r="F428" s="43"/>
      <c r="G428" s="43"/>
      <c r="H428" s="43"/>
    </row>
    <row r="429" spans="2:8" x14ac:dyDescent="0.3">
      <c r="B429" s="49"/>
      <c r="C429" s="43"/>
      <c r="D429" s="43"/>
      <c r="E429" s="43"/>
      <c r="F429" s="43"/>
      <c r="G429" s="43"/>
      <c r="H429" s="43"/>
    </row>
    <row r="430" spans="2:8" x14ac:dyDescent="0.3">
      <c r="B430" s="49"/>
      <c r="C430" s="43"/>
      <c r="D430" s="43"/>
      <c r="E430" s="43"/>
      <c r="F430" s="43"/>
      <c r="G430" s="43"/>
      <c r="H430" s="43"/>
    </row>
    <row r="431" spans="2:8" x14ac:dyDescent="0.3">
      <c r="B431" s="49"/>
      <c r="C431" s="43"/>
      <c r="D431" s="43"/>
      <c r="E431" s="43"/>
      <c r="F431" s="43"/>
      <c r="G431" s="43"/>
      <c r="H431" s="43"/>
    </row>
    <row r="432" spans="2:8" x14ac:dyDescent="0.3">
      <c r="B432" s="49"/>
      <c r="C432" s="43"/>
      <c r="D432" s="43"/>
      <c r="E432" s="43"/>
      <c r="F432" s="43"/>
      <c r="G432" s="43"/>
      <c r="H432" s="43"/>
    </row>
    <row r="433" spans="2:8" x14ac:dyDescent="0.3">
      <c r="B433" s="49"/>
      <c r="C433" s="43"/>
      <c r="D433" s="43"/>
      <c r="E433" s="43"/>
      <c r="F433" s="43"/>
      <c r="G433" s="43"/>
      <c r="H433" s="43"/>
    </row>
    <row r="434" spans="2:8" x14ac:dyDescent="0.3">
      <c r="B434" s="49"/>
      <c r="C434" s="43"/>
      <c r="D434" s="43"/>
      <c r="E434" s="43"/>
      <c r="F434" s="43"/>
      <c r="G434" s="43"/>
      <c r="H434" s="43"/>
    </row>
    <row r="435" spans="2:8" x14ac:dyDescent="0.3">
      <c r="B435" s="49"/>
      <c r="C435" s="43"/>
      <c r="D435" s="43"/>
      <c r="E435" s="43"/>
      <c r="F435" s="43"/>
      <c r="G435" s="43"/>
      <c r="H435" s="43"/>
    </row>
    <row r="436" spans="2:8" x14ac:dyDescent="0.3">
      <c r="B436" s="49"/>
      <c r="C436" s="43"/>
      <c r="D436" s="43"/>
      <c r="E436" s="43"/>
      <c r="F436" s="43"/>
      <c r="G436" s="43"/>
      <c r="H436" s="43"/>
    </row>
    <row r="437" spans="2:8" x14ac:dyDescent="0.3">
      <c r="B437" s="49"/>
      <c r="C437" s="43"/>
      <c r="D437" s="43"/>
      <c r="E437" s="43"/>
      <c r="F437" s="43"/>
      <c r="G437" s="43"/>
      <c r="H437" s="43"/>
    </row>
    <row r="438" spans="2:8" x14ac:dyDescent="0.3">
      <c r="B438" s="49"/>
      <c r="C438" s="43"/>
      <c r="D438" s="43"/>
      <c r="E438" s="43"/>
      <c r="F438" s="43"/>
      <c r="G438" s="43"/>
      <c r="H438" s="43"/>
    </row>
    <row r="439" spans="2:8" x14ac:dyDescent="0.3">
      <c r="B439" s="49"/>
      <c r="C439" s="43"/>
      <c r="D439" s="43"/>
      <c r="E439" s="43"/>
      <c r="F439" s="43"/>
      <c r="G439" s="43"/>
      <c r="H439" s="43"/>
    </row>
    <row r="440" spans="2:8" x14ac:dyDescent="0.3">
      <c r="B440" s="49"/>
      <c r="C440" s="43"/>
      <c r="D440" s="43"/>
      <c r="E440" s="43"/>
      <c r="F440" s="43"/>
      <c r="G440" s="43"/>
      <c r="H440" s="43"/>
    </row>
    <row r="441" spans="2:8" x14ac:dyDescent="0.3">
      <c r="B441" s="49"/>
      <c r="C441" s="43"/>
      <c r="D441" s="43"/>
      <c r="E441" s="43"/>
      <c r="F441" s="43"/>
      <c r="G441" s="43"/>
      <c r="H441" s="43"/>
    </row>
    <row r="442" spans="2:8" x14ac:dyDescent="0.3">
      <c r="B442" s="49"/>
      <c r="C442" s="43"/>
      <c r="D442" s="43"/>
      <c r="E442" s="43"/>
      <c r="F442" s="43"/>
      <c r="G442" s="43"/>
      <c r="H442" s="43"/>
    </row>
    <row r="443" spans="2:8" x14ac:dyDescent="0.3">
      <c r="B443" s="49"/>
      <c r="C443" s="43"/>
      <c r="D443" s="43"/>
      <c r="E443" s="43"/>
      <c r="F443" s="43"/>
      <c r="G443" s="43"/>
      <c r="H443" s="43"/>
    </row>
    <row r="444" spans="2:8" x14ac:dyDescent="0.3">
      <c r="B444" s="49"/>
      <c r="C444" s="43"/>
      <c r="D444" s="43"/>
      <c r="E444" s="43"/>
      <c r="F444" s="43"/>
      <c r="G444" s="43"/>
      <c r="H444" s="43"/>
    </row>
    <row r="445" spans="2:8" x14ac:dyDescent="0.3">
      <c r="B445" s="49"/>
      <c r="C445" s="43"/>
      <c r="D445" s="43"/>
      <c r="E445" s="43"/>
      <c r="F445" s="43"/>
      <c r="G445" s="43"/>
      <c r="H445" s="43"/>
    </row>
    <row r="446" spans="2:8" x14ac:dyDescent="0.3">
      <c r="B446" s="49"/>
      <c r="C446" s="43"/>
      <c r="D446" s="43"/>
      <c r="E446" s="43"/>
      <c r="F446" s="43"/>
      <c r="G446" s="43"/>
      <c r="H446" s="43"/>
    </row>
    <row r="447" spans="2:8" x14ac:dyDescent="0.3">
      <c r="B447" s="49"/>
      <c r="C447" s="43"/>
      <c r="D447" s="43"/>
      <c r="E447" s="43"/>
      <c r="F447" s="43"/>
      <c r="G447" s="43"/>
      <c r="H447" s="43"/>
    </row>
    <row r="448" spans="2:8" x14ac:dyDescent="0.3">
      <c r="B448" s="49"/>
      <c r="C448" s="43"/>
      <c r="D448" s="43"/>
      <c r="E448" s="43"/>
      <c r="F448" s="43"/>
      <c r="G448" s="43"/>
      <c r="H448" s="43"/>
    </row>
    <row r="449" spans="2:8" x14ac:dyDescent="0.3">
      <c r="B449" s="49"/>
      <c r="C449" s="43"/>
      <c r="D449" s="43"/>
      <c r="E449" s="43"/>
      <c r="F449" s="43"/>
      <c r="G449" s="43"/>
      <c r="H449" s="43"/>
    </row>
    <row r="450" spans="2:8" x14ac:dyDescent="0.3">
      <c r="B450" s="49"/>
      <c r="C450" s="43"/>
      <c r="D450" s="43"/>
      <c r="E450" s="43"/>
      <c r="F450" s="43"/>
      <c r="G450" s="43"/>
      <c r="H450" s="43"/>
    </row>
    <row r="451" spans="2:8" x14ac:dyDescent="0.3">
      <c r="B451" s="49"/>
      <c r="C451" s="43"/>
      <c r="D451" s="43"/>
      <c r="E451" s="43"/>
      <c r="F451" s="43"/>
      <c r="G451" s="43"/>
      <c r="H451" s="43"/>
    </row>
    <row r="452" spans="2:8" x14ac:dyDescent="0.3">
      <c r="B452" s="49"/>
      <c r="C452" s="43"/>
      <c r="D452" s="43"/>
      <c r="E452" s="43"/>
      <c r="F452" s="43"/>
      <c r="G452" s="43"/>
      <c r="H452" s="43"/>
    </row>
    <row r="453" spans="2:8" x14ac:dyDescent="0.3">
      <c r="B453" s="49"/>
      <c r="C453" s="43"/>
      <c r="D453" s="43"/>
      <c r="E453" s="43"/>
      <c r="F453" s="43"/>
      <c r="G453" s="43"/>
      <c r="H453" s="43"/>
    </row>
    <row r="454" spans="2:8" x14ac:dyDescent="0.3">
      <c r="B454" s="49"/>
      <c r="C454" s="43"/>
      <c r="D454" s="43"/>
      <c r="E454" s="43"/>
      <c r="F454" s="43"/>
      <c r="G454" s="43"/>
      <c r="H454" s="43"/>
    </row>
    <row r="455" spans="2:8" x14ac:dyDescent="0.3">
      <c r="B455" s="49"/>
      <c r="C455" s="43"/>
      <c r="D455" s="43"/>
      <c r="E455" s="43"/>
      <c r="F455" s="43"/>
      <c r="G455" s="43"/>
      <c r="H455" s="43"/>
    </row>
    <row r="456" spans="2:8" x14ac:dyDescent="0.3">
      <c r="B456" s="49"/>
      <c r="C456" s="43"/>
      <c r="D456" s="43"/>
      <c r="E456" s="43"/>
      <c r="F456" s="43"/>
      <c r="G456" s="43"/>
      <c r="H456" s="43"/>
    </row>
    <row r="457" spans="2:8" x14ac:dyDescent="0.3">
      <c r="B457" s="49"/>
      <c r="C457" s="43"/>
      <c r="D457" s="43"/>
      <c r="E457" s="43"/>
      <c r="F457" s="43"/>
      <c r="G457" s="43"/>
      <c r="H457" s="43"/>
    </row>
    <row r="458" spans="2:8" x14ac:dyDescent="0.3">
      <c r="B458" s="49"/>
      <c r="C458" s="43"/>
      <c r="D458" s="43"/>
      <c r="E458" s="43"/>
      <c r="F458" s="43"/>
      <c r="G458" s="43"/>
      <c r="H458" s="43"/>
    </row>
    <row r="459" spans="2:8" x14ac:dyDescent="0.3">
      <c r="B459" s="49"/>
      <c r="C459" s="43"/>
      <c r="D459" s="43"/>
      <c r="E459" s="43"/>
      <c r="F459" s="43"/>
      <c r="G459" s="43"/>
      <c r="H459" s="43"/>
    </row>
    <row r="460" spans="2:8" x14ac:dyDescent="0.3">
      <c r="B460" s="49"/>
      <c r="C460" s="43"/>
      <c r="D460" s="43"/>
      <c r="E460" s="43"/>
      <c r="F460" s="43"/>
      <c r="G460" s="43"/>
      <c r="H460" s="43"/>
    </row>
    <row r="461" spans="2:8" x14ac:dyDescent="0.3">
      <c r="B461" s="49"/>
      <c r="C461" s="43"/>
      <c r="D461" s="43"/>
      <c r="E461" s="43"/>
      <c r="F461" s="43"/>
      <c r="G461" s="43"/>
      <c r="H461" s="43"/>
    </row>
    <row r="462" spans="2:8" x14ac:dyDescent="0.3">
      <c r="B462" s="49"/>
      <c r="C462" s="43"/>
      <c r="D462" s="43"/>
      <c r="E462" s="43"/>
      <c r="F462" s="43"/>
      <c r="G462" s="43"/>
      <c r="H462" s="43"/>
    </row>
    <row r="463" spans="2:8" x14ac:dyDescent="0.3">
      <c r="B463" s="49"/>
      <c r="C463" s="43"/>
      <c r="D463" s="43"/>
      <c r="E463" s="43"/>
      <c r="F463" s="43"/>
      <c r="G463" s="43"/>
      <c r="H463" s="43"/>
    </row>
    <row r="464" spans="2:8" x14ac:dyDescent="0.3">
      <c r="B464" s="49"/>
      <c r="C464" s="43"/>
      <c r="D464" s="43"/>
      <c r="E464" s="43"/>
      <c r="F464" s="43"/>
      <c r="G464" s="43"/>
      <c r="H464" s="43"/>
    </row>
    <row r="465" spans="2:8" x14ac:dyDescent="0.3">
      <c r="B465" s="49"/>
      <c r="C465" s="43"/>
      <c r="D465" s="43"/>
      <c r="E465" s="43"/>
      <c r="F465" s="43"/>
      <c r="G465" s="43"/>
      <c r="H465" s="43"/>
    </row>
    <row r="466" spans="2:8" x14ac:dyDescent="0.3">
      <c r="B466" s="49"/>
      <c r="C466" s="43"/>
      <c r="D466" s="43"/>
      <c r="E466" s="43"/>
      <c r="F466" s="43"/>
      <c r="G466" s="43"/>
      <c r="H466" s="43"/>
    </row>
    <row r="467" spans="2:8" x14ac:dyDescent="0.3">
      <c r="B467" s="49"/>
      <c r="C467" s="43"/>
      <c r="D467" s="43"/>
      <c r="E467" s="43"/>
      <c r="F467" s="43"/>
      <c r="G467" s="43"/>
      <c r="H467" s="43"/>
    </row>
    <row r="468" spans="2:8" x14ac:dyDescent="0.3">
      <c r="B468" s="49"/>
      <c r="C468" s="43"/>
      <c r="D468" s="43"/>
      <c r="E468" s="43"/>
      <c r="F468" s="43"/>
      <c r="G468" s="43"/>
      <c r="H468" s="43"/>
    </row>
    <row r="469" spans="2:8" x14ac:dyDescent="0.3">
      <c r="B469" s="49"/>
      <c r="C469" s="43"/>
      <c r="D469" s="43"/>
      <c r="E469" s="43"/>
      <c r="F469" s="43"/>
      <c r="G469" s="43"/>
      <c r="H469" s="43"/>
    </row>
    <row r="470" spans="2:8" x14ac:dyDescent="0.3">
      <c r="B470" s="49"/>
      <c r="C470" s="43"/>
      <c r="D470" s="43"/>
      <c r="E470" s="43"/>
      <c r="F470" s="43"/>
      <c r="G470" s="43"/>
      <c r="H470" s="43"/>
    </row>
    <row r="471" spans="2:8" x14ac:dyDescent="0.3">
      <c r="B471" s="49"/>
      <c r="C471" s="43"/>
      <c r="D471" s="43"/>
      <c r="E471" s="43"/>
      <c r="F471" s="43"/>
      <c r="G471" s="43"/>
      <c r="H471" s="43"/>
    </row>
    <row r="472" spans="2:8" x14ac:dyDescent="0.3">
      <c r="B472" s="49"/>
      <c r="C472" s="43"/>
      <c r="D472" s="43"/>
      <c r="E472" s="43"/>
      <c r="F472" s="43"/>
      <c r="G472" s="43"/>
      <c r="H472" s="43"/>
    </row>
    <row r="473" spans="2:8" x14ac:dyDescent="0.3">
      <c r="B473" s="49"/>
      <c r="C473" s="43"/>
      <c r="D473" s="43"/>
      <c r="E473" s="43"/>
      <c r="F473" s="43"/>
      <c r="G473" s="43"/>
      <c r="H473" s="43"/>
    </row>
    <row r="474" spans="2:8" x14ac:dyDescent="0.3">
      <c r="B474" s="49"/>
      <c r="C474" s="43"/>
      <c r="D474" s="43"/>
      <c r="E474" s="43"/>
      <c r="F474" s="43"/>
      <c r="G474" s="43"/>
      <c r="H474" s="43"/>
    </row>
    <row r="475" spans="2:8" x14ac:dyDescent="0.3">
      <c r="B475" s="49"/>
      <c r="C475" s="43"/>
      <c r="D475" s="43"/>
      <c r="E475" s="43"/>
      <c r="F475" s="43"/>
      <c r="G475" s="43"/>
      <c r="H475" s="43"/>
    </row>
    <row r="476" spans="2:8" x14ac:dyDescent="0.3">
      <c r="B476" s="49"/>
      <c r="C476" s="43"/>
      <c r="D476" s="43"/>
      <c r="E476" s="43"/>
      <c r="F476" s="43"/>
      <c r="G476" s="43"/>
      <c r="H476" s="43"/>
    </row>
    <row r="477" spans="2:8" x14ac:dyDescent="0.3">
      <c r="B477" s="49"/>
      <c r="C477" s="43"/>
      <c r="D477" s="43"/>
      <c r="E477" s="43"/>
      <c r="F477" s="43"/>
      <c r="G477" s="43"/>
      <c r="H477" s="43"/>
    </row>
    <row r="478" spans="2:8" x14ac:dyDescent="0.3">
      <c r="B478" s="49"/>
      <c r="C478" s="43"/>
      <c r="D478" s="43"/>
      <c r="E478" s="43"/>
      <c r="F478" s="43"/>
      <c r="G478" s="43"/>
      <c r="H478" s="43"/>
    </row>
    <row r="479" spans="2:8" x14ac:dyDescent="0.3">
      <c r="B479" s="49"/>
      <c r="C479" s="43"/>
      <c r="D479" s="43"/>
      <c r="E479" s="43"/>
      <c r="F479" s="43"/>
      <c r="G479" s="43"/>
      <c r="H479" s="43"/>
    </row>
    <row r="480" spans="2:8" x14ac:dyDescent="0.3">
      <c r="B480" s="49"/>
      <c r="C480" s="43"/>
      <c r="D480" s="43"/>
      <c r="E480" s="43"/>
      <c r="F480" s="43"/>
      <c r="G480" s="43"/>
      <c r="H480" s="43"/>
    </row>
    <row r="481" spans="2:8" x14ac:dyDescent="0.3">
      <c r="B481" s="49"/>
      <c r="C481" s="43"/>
      <c r="D481" s="43"/>
      <c r="E481" s="43"/>
      <c r="F481" s="43"/>
      <c r="G481" s="43"/>
      <c r="H481" s="43"/>
    </row>
    <row r="482" spans="2:8" x14ac:dyDescent="0.3">
      <c r="B482" s="49"/>
      <c r="C482" s="43"/>
      <c r="D482" s="43"/>
      <c r="E482" s="43"/>
      <c r="F482" s="43"/>
      <c r="G482" s="43"/>
      <c r="H482" s="43"/>
    </row>
    <row r="483" spans="2:8" x14ac:dyDescent="0.3">
      <c r="B483" s="49"/>
      <c r="C483" s="43"/>
      <c r="D483" s="43"/>
      <c r="E483" s="43"/>
      <c r="F483" s="43"/>
      <c r="G483" s="43"/>
      <c r="H483" s="43"/>
    </row>
    <row r="484" spans="2:8" x14ac:dyDescent="0.3">
      <c r="B484" s="49"/>
      <c r="C484" s="43"/>
      <c r="D484" s="43"/>
      <c r="E484" s="43"/>
      <c r="F484" s="43"/>
      <c r="G484" s="43"/>
      <c r="H484" s="43"/>
    </row>
    <row r="485" spans="2:8" x14ac:dyDescent="0.3">
      <c r="B485" s="49"/>
      <c r="C485" s="43"/>
      <c r="D485" s="43"/>
      <c r="E485" s="43"/>
      <c r="F485" s="43"/>
      <c r="G485" s="43"/>
      <c r="H485" s="43"/>
    </row>
    <row r="486" spans="2:8" x14ac:dyDescent="0.3">
      <c r="B486" s="49"/>
      <c r="C486" s="43"/>
      <c r="D486" s="43"/>
      <c r="E486" s="43"/>
      <c r="F486" s="43"/>
      <c r="G486" s="43"/>
      <c r="H486" s="43"/>
    </row>
    <row r="487" spans="2:8" x14ac:dyDescent="0.3">
      <c r="B487" s="49"/>
      <c r="C487" s="43"/>
      <c r="D487" s="43"/>
      <c r="E487" s="43"/>
      <c r="F487" s="43"/>
      <c r="G487" s="43"/>
      <c r="H487" s="43"/>
    </row>
    <row r="488" spans="2:8" x14ac:dyDescent="0.3">
      <c r="B488" s="49"/>
      <c r="C488" s="43"/>
      <c r="D488" s="43"/>
      <c r="E488" s="43"/>
      <c r="F488" s="43"/>
      <c r="G488" s="43"/>
      <c r="H488" s="43"/>
    </row>
    <row r="489" spans="2:8" x14ac:dyDescent="0.3">
      <c r="B489" s="49"/>
      <c r="C489" s="43"/>
      <c r="D489" s="43"/>
      <c r="E489" s="43"/>
      <c r="F489" s="43"/>
      <c r="G489" s="43"/>
      <c r="H489" s="43"/>
    </row>
    <row r="490" spans="2:8" x14ac:dyDescent="0.3">
      <c r="B490" s="49"/>
      <c r="C490" s="43"/>
      <c r="D490" s="43"/>
      <c r="E490" s="43"/>
      <c r="F490" s="43"/>
      <c r="G490" s="43"/>
      <c r="H490" s="43"/>
    </row>
    <row r="491" spans="2:8" x14ac:dyDescent="0.3">
      <c r="B491" s="49"/>
      <c r="C491" s="43"/>
      <c r="D491" s="43"/>
      <c r="E491" s="43"/>
      <c r="F491" s="43"/>
      <c r="G491" s="43"/>
      <c r="H491" s="43"/>
    </row>
    <row r="492" spans="2:8" x14ac:dyDescent="0.3">
      <c r="B492" s="49"/>
      <c r="C492" s="43"/>
      <c r="D492" s="43"/>
      <c r="E492" s="43"/>
      <c r="F492" s="43"/>
      <c r="G492" s="43"/>
      <c r="H492" s="43"/>
    </row>
    <row r="493" spans="2:8" x14ac:dyDescent="0.3">
      <c r="B493" s="49"/>
      <c r="C493" s="43"/>
      <c r="D493" s="43"/>
      <c r="E493" s="43"/>
      <c r="F493" s="43"/>
      <c r="G493" s="43"/>
      <c r="H493" s="43"/>
    </row>
    <row r="494" spans="2:8" x14ac:dyDescent="0.3">
      <c r="B494" s="49"/>
      <c r="C494" s="43"/>
      <c r="D494" s="43"/>
      <c r="E494" s="43"/>
      <c r="F494" s="43"/>
      <c r="G494" s="43"/>
      <c r="H494" s="43"/>
    </row>
    <row r="495" spans="2:8" x14ac:dyDescent="0.3">
      <c r="B495" s="49"/>
      <c r="C495" s="43"/>
      <c r="D495" s="43"/>
      <c r="E495" s="43"/>
      <c r="F495" s="43"/>
      <c r="G495" s="43"/>
      <c r="H495" s="43"/>
    </row>
    <row r="496" spans="2:8" x14ac:dyDescent="0.3">
      <c r="B496" s="49"/>
      <c r="C496" s="43"/>
      <c r="D496" s="43"/>
      <c r="E496" s="43"/>
      <c r="F496" s="43"/>
      <c r="G496" s="43"/>
      <c r="H496" s="43"/>
    </row>
    <row r="497" spans="2:8" x14ac:dyDescent="0.3">
      <c r="B497" s="49"/>
      <c r="C497" s="43"/>
      <c r="D497" s="43"/>
      <c r="E497" s="43"/>
      <c r="F497" s="43"/>
      <c r="G497" s="43"/>
      <c r="H497" s="43"/>
    </row>
    <row r="498" spans="2:8" x14ac:dyDescent="0.3">
      <c r="B498" s="49"/>
      <c r="C498" s="43"/>
      <c r="D498" s="43"/>
      <c r="E498" s="43"/>
      <c r="F498" s="43"/>
      <c r="G498" s="43"/>
      <c r="H498" s="43"/>
    </row>
    <row r="499" spans="2:8" x14ac:dyDescent="0.3">
      <c r="B499" s="49"/>
      <c r="C499" s="43"/>
      <c r="D499" s="43"/>
      <c r="E499" s="43"/>
      <c r="F499" s="43"/>
      <c r="G499" s="43"/>
      <c r="H499" s="43"/>
    </row>
    <row r="500" spans="2:8" x14ac:dyDescent="0.3">
      <c r="B500" s="49"/>
      <c r="C500" s="43"/>
      <c r="D500" s="43"/>
      <c r="E500" s="43"/>
      <c r="F500" s="43"/>
      <c r="G500" s="43"/>
      <c r="H500" s="43"/>
    </row>
    <row r="501" spans="2:8" x14ac:dyDescent="0.3">
      <c r="B501" s="49"/>
      <c r="C501" s="43"/>
      <c r="D501" s="43"/>
      <c r="E501" s="43"/>
      <c r="F501" s="43"/>
      <c r="G501" s="43"/>
      <c r="H501" s="43"/>
    </row>
    <row r="502" spans="2:8" x14ac:dyDescent="0.3">
      <c r="B502" s="49"/>
      <c r="C502" s="43"/>
      <c r="D502" s="43"/>
      <c r="E502" s="43"/>
      <c r="F502" s="43"/>
      <c r="G502" s="43"/>
      <c r="H502" s="43"/>
    </row>
    <row r="503" spans="2:8" x14ac:dyDescent="0.3">
      <c r="B503" s="49"/>
      <c r="C503" s="43"/>
      <c r="D503" s="43"/>
      <c r="E503" s="43"/>
      <c r="F503" s="43"/>
      <c r="G503" s="43"/>
      <c r="H503" s="43"/>
    </row>
    <row r="504" spans="2:8" x14ac:dyDescent="0.3">
      <c r="B504" s="49"/>
      <c r="C504" s="43"/>
      <c r="D504" s="43"/>
      <c r="E504" s="43"/>
      <c r="F504" s="43"/>
      <c r="G504" s="43"/>
      <c r="H504" s="43"/>
    </row>
    <row r="505" spans="2:8" x14ac:dyDescent="0.3">
      <c r="B505" s="49"/>
      <c r="C505" s="43"/>
      <c r="D505" s="43"/>
      <c r="E505" s="43"/>
      <c r="F505" s="43"/>
      <c r="G505" s="43"/>
      <c r="H505" s="43"/>
    </row>
    <row r="506" spans="2:8" x14ac:dyDescent="0.3">
      <c r="B506" s="49"/>
      <c r="C506" s="43"/>
      <c r="D506" s="43"/>
      <c r="E506" s="43"/>
      <c r="F506" s="43"/>
      <c r="G506" s="43"/>
      <c r="H506" s="43"/>
    </row>
    <row r="507" spans="2:8" x14ac:dyDescent="0.3">
      <c r="B507" s="49"/>
      <c r="C507" s="43"/>
      <c r="D507" s="43"/>
      <c r="E507" s="43"/>
      <c r="F507" s="43"/>
      <c r="G507" s="43"/>
      <c r="H507" s="43"/>
    </row>
    <row r="508" spans="2:8" x14ac:dyDescent="0.3">
      <c r="B508" s="49"/>
      <c r="C508" s="43"/>
      <c r="D508" s="43"/>
      <c r="E508" s="43"/>
      <c r="F508" s="43"/>
      <c r="G508" s="43"/>
      <c r="H508" s="43"/>
    </row>
    <row r="509" spans="2:8" x14ac:dyDescent="0.3">
      <c r="B509" s="49"/>
      <c r="C509" s="43"/>
      <c r="D509" s="43"/>
      <c r="E509" s="43"/>
      <c r="F509" s="43"/>
      <c r="G509" s="43"/>
      <c r="H509" s="43"/>
    </row>
    <row r="510" spans="2:8" x14ac:dyDescent="0.3">
      <c r="B510" s="49"/>
      <c r="C510" s="43"/>
      <c r="D510" s="43"/>
      <c r="E510" s="43"/>
      <c r="F510" s="43"/>
      <c r="G510" s="43"/>
      <c r="H510" s="43"/>
    </row>
    <row r="511" spans="2:8" x14ac:dyDescent="0.3">
      <c r="B511" s="49"/>
      <c r="C511" s="43"/>
      <c r="D511" s="43"/>
      <c r="E511" s="43"/>
      <c r="F511" s="43"/>
      <c r="G511" s="43"/>
      <c r="H511" s="43"/>
    </row>
    <row r="512" spans="2:8" x14ac:dyDescent="0.3">
      <c r="B512" s="49"/>
      <c r="C512" s="43"/>
      <c r="D512" s="43"/>
      <c r="E512" s="43"/>
      <c r="F512" s="43"/>
      <c r="G512" s="43"/>
      <c r="H512" s="43"/>
    </row>
    <row r="513" spans="2:8" x14ac:dyDescent="0.3">
      <c r="B513" s="49"/>
      <c r="C513" s="43"/>
      <c r="D513" s="43"/>
      <c r="E513" s="43"/>
      <c r="F513" s="43"/>
      <c r="G513" s="43"/>
      <c r="H513" s="43"/>
    </row>
    <row r="514" spans="2:8" x14ac:dyDescent="0.3">
      <c r="B514" s="49"/>
      <c r="C514" s="43"/>
      <c r="D514" s="43"/>
      <c r="E514" s="43"/>
      <c r="F514" s="43"/>
      <c r="G514" s="43"/>
      <c r="H514" s="43"/>
    </row>
    <row r="515" spans="2:8" x14ac:dyDescent="0.3">
      <c r="B515" s="49"/>
      <c r="C515" s="43"/>
      <c r="D515" s="43"/>
      <c r="E515" s="43"/>
      <c r="F515" s="43"/>
      <c r="G515" s="43"/>
      <c r="H515" s="43"/>
    </row>
    <row r="516" spans="2:8" x14ac:dyDescent="0.3">
      <c r="B516" s="49"/>
      <c r="C516" s="43"/>
      <c r="D516" s="43"/>
      <c r="E516" s="43"/>
      <c r="F516" s="43"/>
      <c r="G516" s="43"/>
      <c r="H516" s="43"/>
    </row>
    <row r="517" spans="2:8" x14ac:dyDescent="0.3">
      <c r="B517" s="49"/>
      <c r="C517" s="43"/>
      <c r="D517" s="43"/>
      <c r="E517" s="43"/>
      <c r="F517" s="43"/>
      <c r="G517" s="43"/>
      <c r="H517" s="43"/>
    </row>
    <row r="518" spans="2:8" x14ac:dyDescent="0.3">
      <c r="B518" s="49"/>
      <c r="C518" s="43"/>
      <c r="D518" s="43"/>
      <c r="E518" s="43"/>
      <c r="F518" s="43"/>
      <c r="G518" s="43"/>
      <c r="H518" s="43"/>
    </row>
    <row r="519" spans="2:8" x14ac:dyDescent="0.3">
      <c r="B519" s="49"/>
      <c r="C519" s="43"/>
      <c r="D519" s="43"/>
      <c r="E519" s="43"/>
      <c r="F519" s="43"/>
      <c r="G519" s="43"/>
      <c r="H519" s="43"/>
    </row>
    <row r="520" spans="2:8" x14ac:dyDescent="0.3">
      <c r="B520" s="49"/>
      <c r="C520" s="43"/>
      <c r="D520" s="43"/>
      <c r="E520" s="43"/>
      <c r="F520" s="43"/>
      <c r="G520" s="43"/>
      <c r="H520" s="43"/>
    </row>
    <row r="521" spans="2:8" x14ac:dyDescent="0.3">
      <c r="B521" s="49"/>
      <c r="C521" s="43"/>
      <c r="D521" s="43"/>
      <c r="E521" s="43"/>
      <c r="F521" s="43"/>
      <c r="G521" s="43"/>
      <c r="H521" s="43"/>
    </row>
    <row r="522" spans="2:8" x14ac:dyDescent="0.3">
      <c r="B522" s="49"/>
      <c r="C522" s="43"/>
      <c r="D522" s="43"/>
      <c r="E522" s="43"/>
      <c r="F522" s="43"/>
      <c r="G522" s="43"/>
      <c r="H522" s="43"/>
    </row>
    <row r="523" spans="2:8" x14ac:dyDescent="0.3">
      <c r="B523" s="49"/>
      <c r="C523" s="43"/>
      <c r="D523" s="43"/>
      <c r="E523" s="43"/>
      <c r="F523" s="43"/>
      <c r="G523" s="43"/>
      <c r="H523" s="43"/>
    </row>
    <row r="524" spans="2:8" x14ac:dyDescent="0.3">
      <c r="B524" s="49"/>
      <c r="C524" s="43"/>
      <c r="D524" s="43"/>
      <c r="E524" s="43"/>
      <c r="F524" s="43"/>
      <c r="G524" s="43"/>
      <c r="H524" s="43"/>
    </row>
    <row r="525" spans="2:8" x14ac:dyDescent="0.3">
      <c r="B525" s="49"/>
      <c r="C525" s="43"/>
      <c r="D525" s="43"/>
      <c r="E525" s="43"/>
      <c r="F525" s="43"/>
      <c r="G525" s="43"/>
      <c r="H525" s="43"/>
    </row>
    <row r="526" spans="2:8" x14ac:dyDescent="0.3">
      <c r="B526" s="49"/>
      <c r="C526" s="43"/>
      <c r="D526" s="43"/>
      <c r="E526" s="43"/>
      <c r="F526" s="43"/>
      <c r="G526" s="43"/>
      <c r="H526" s="43"/>
    </row>
    <row r="527" spans="2:8" x14ac:dyDescent="0.3">
      <c r="B527" s="49"/>
      <c r="C527" s="43"/>
      <c r="D527" s="43"/>
      <c r="E527" s="43"/>
      <c r="F527" s="43"/>
      <c r="G527" s="43"/>
      <c r="H527" s="43"/>
    </row>
    <row r="528" spans="2:8" x14ac:dyDescent="0.3">
      <c r="B528" s="49"/>
      <c r="C528" s="43"/>
      <c r="D528" s="43"/>
      <c r="E528" s="43"/>
      <c r="F528" s="43"/>
      <c r="G528" s="43"/>
      <c r="H528" s="43"/>
    </row>
    <row r="529" spans="2:8" x14ac:dyDescent="0.3">
      <c r="B529" s="49"/>
      <c r="C529" s="43"/>
      <c r="D529" s="43"/>
      <c r="E529" s="43"/>
      <c r="F529" s="43"/>
      <c r="G529" s="43"/>
      <c r="H529" s="43"/>
    </row>
    <row r="530" spans="2:8" x14ac:dyDescent="0.3">
      <c r="B530" s="49"/>
      <c r="C530" s="43"/>
      <c r="D530" s="43"/>
      <c r="E530" s="43"/>
      <c r="F530" s="43"/>
      <c r="G530" s="43"/>
      <c r="H530" s="43"/>
    </row>
    <row r="531" spans="2:8" x14ac:dyDescent="0.3">
      <c r="B531" s="49"/>
      <c r="C531" s="43"/>
      <c r="D531" s="43"/>
      <c r="E531" s="43"/>
      <c r="F531" s="43"/>
      <c r="G531" s="43"/>
      <c r="H531" s="43"/>
    </row>
    <row r="532" spans="2:8" x14ac:dyDescent="0.3">
      <c r="B532" s="49"/>
      <c r="C532" s="43"/>
      <c r="D532" s="43"/>
      <c r="E532" s="43"/>
      <c r="F532" s="43"/>
      <c r="G532" s="43"/>
      <c r="H532" s="43"/>
    </row>
    <row r="533" spans="2:8" x14ac:dyDescent="0.3">
      <c r="B533" s="49"/>
      <c r="C533" s="43"/>
      <c r="D533" s="43"/>
      <c r="E533" s="43"/>
      <c r="F533" s="43"/>
      <c r="G533" s="43"/>
      <c r="H533" s="43"/>
    </row>
    <row r="534" spans="2:8" x14ac:dyDescent="0.3">
      <c r="B534" s="49"/>
      <c r="C534" s="43"/>
      <c r="D534" s="43"/>
      <c r="E534" s="43"/>
      <c r="F534" s="43"/>
      <c r="G534" s="43"/>
      <c r="H534" s="43"/>
    </row>
    <row r="535" spans="2:8" x14ac:dyDescent="0.3">
      <c r="B535" s="49"/>
      <c r="C535" s="43"/>
      <c r="D535" s="43"/>
      <c r="E535" s="43"/>
      <c r="F535" s="43"/>
      <c r="G535" s="43"/>
      <c r="H535" s="43"/>
    </row>
    <row r="536" spans="2:8" x14ac:dyDescent="0.3">
      <c r="B536" s="49"/>
      <c r="C536" s="43"/>
      <c r="D536" s="43"/>
      <c r="E536" s="43"/>
      <c r="F536" s="43"/>
      <c r="G536" s="43"/>
      <c r="H536" s="43"/>
    </row>
    <row r="537" spans="2:8" x14ac:dyDescent="0.3">
      <c r="B537" s="49"/>
      <c r="C537" s="43"/>
      <c r="D537" s="43"/>
      <c r="E537" s="43"/>
      <c r="F537" s="43"/>
      <c r="G537" s="43"/>
      <c r="H537" s="43"/>
    </row>
    <row r="538" spans="2:8" x14ac:dyDescent="0.3">
      <c r="B538" s="49"/>
      <c r="C538" s="43"/>
      <c r="D538" s="43"/>
      <c r="E538" s="43"/>
      <c r="F538" s="43"/>
      <c r="G538" s="43"/>
      <c r="H538" s="43"/>
    </row>
    <row r="539" spans="2:8" x14ac:dyDescent="0.3">
      <c r="B539" s="49"/>
      <c r="C539" s="43"/>
      <c r="D539" s="43"/>
      <c r="E539" s="43"/>
      <c r="F539" s="43"/>
      <c r="G539" s="43"/>
      <c r="H539" s="43"/>
    </row>
    <row r="540" spans="2:8" x14ac:dyDescent="0.3">
      <c r="B540" s="49"/>
      <c r="C540" s="43"/>
      <c r="D540" s="43"/>
      <c r="E540" s="43"/>
      <c r="F540" s="43"/>
      <c r="G540" s="43"/>
      <c r="H540" s="43"/>
    </row>
    <row r="541" spans="2:8" x14ac:dyDescent="0.3">
      <c r="B541" s="49"/>
      <c r="C541" s="43"/>
      <c r="D541" s="43"/>
      <c r="E541" s="43"/>
      <c r="F541" s="43"/>
      <c r="G541" s="43"/>
      <c r="H541" s="43"/>
    </row>
    <row r="542" spans="2:8" x14ac:dyDescent="0.3">
      <c r="B542" s="49"/>
      <c r="C542" s="43"/>
      <c r="D542" s="43"/>
      <c r="E542" s="43"/>
      <c r="F542" s="43"/>
      <c r="G542" s="43"/>
      <c r="H542" s="43"/>
    </row>
    <row r="543" spans="2:8" x14ac:dyDescent="0.3">
      <c r="B543" s="49"/>
      <c r="C543" s="43"/>
      <c r="D543" s="43"/>
      <c r="E543" s="43"/>
      <c r="F543" s="43"/>
      <c r="G543" s="43"/>
      <c r="H543" s="43"/>
    </row>
    <row r="544" spans="2:8" x14ac:dyDescent="0.3">
      <c r="B544" s="49"/>
      <c r="C544" s="43"/>
      <c r="D544" s="43"/>
      <c r="E544" s="43"/>
      <c r="F544" s="43"/>
      <c r="G544" s="43"/>
      <c r="H544" s="43"/>
    </row>
    <row r="545" spans="2:8" x14ac:dyDescent="0.3">
      <c r="B545" s="49"/>
      <c r="C545" s="43"/>
      <c r="D545" s="43"/>
      <c r="E545" s="43"/>
      <c r="F545" s="43"/>
      <c r="G545" s="43"/>
      <c r="H545" s="43"/>
    </row>
    <row r="546" spans="2:8" x14ac:dyDescent="0.3">
      <c r="B546" s="49"/>
      <c r="C546" s="43"/>
      <c r="D546" s="43"/>
      <c r="E546" s="43"/>
      <c r="F546" s="43"/>
      <c r="G546" s="43"/>
      <c r="H546" s="43"/>
    </row>
    <row r="547" spans="2:8" x14ac:dyDescent="0.3">
      <c r="B547" s="49"/>
      <c r="C547" s="43"/>
      <c r="D547" s="43"/>
      <c r="E547" s="43"/>
      <c r="F547" s="43"/>
      <c r="G547" s="43"/>
      <c r="H547" s="43"/>
    </row>
    <row r="548" spans="2:8" x14ac:dyDescent="0.3">
      <c r="B548" s="49"/>
      <c r="C548" s="43"/>
      <c r="D548" s="43"/>
      <c r="E548" s="43"/>
      <c r="F548" s="43"/>
      <c r="G548" s="43"/>
      <c r="H548" s="43"/>
    </row>
    <row r="549" spans="2:8" x14ac:dyDescent="0.3">
      <c r="B549" s="49"/>
      <c r="C549" s="43"/>
      <c r="D549" s="43"/>
      <c r="E549" s="43"/>
      <c r="F549" s="43"/>
      <c r="G549" s="43"/>
      <c r="H549" s="43"/>
    </row>
    <row r="550" spans="2:8" x14ac:dyDescent="0.3">
      <c r="B550" s="49"/>
      <c r="C550" s="43"/>
      <c r="D550" s="43"/>
      <c r="E550" s="43"/>
      <c r="F550" s="43"/>
      <c r="G550" s="43"/>
      <c r="H550" s="43"/>
    </row>
    <row r="551" spans="2:8" x14ac:dyDescent="0.3">
      <c r="B551" s="49"/>
      <c r="C551" s="43"/>
      <c r="D551" s="43"/>
      <c r="E551" s="43"/>
      <c r="F551" s="43"/>
      <c r="G551" s="43"/>
      <c r="H551" s="43"/>
    </row>
    <row r="552" spans="2:8" x14ac:dyDescent="0.3">
      <c r="B552" s="49"/>
      <c r="C552" s="43"/>
      <c r="D552" s="43"/>
      <c r="E552" s="43"/>
      <c r="F552" s="43"/>
      <c r="G552" s="43"/>
      <c r="H552" s="43"/>
    </row>
    <row r="553" spans="2:8" x14ac:dyDescent="0.3">
      <c r="B553" s="49"/>
      <c r="C553" s="43"/>
      <c r="D553" s="43"/>
      <c r="E553" s="43"/>
      <c r="F553" s="43"/>
      <c r="G553" s="43"/>
      <c r="H553" s="43"/>
    </row>
    <row r="554" spans="2:8" x14ac:dyDescent="0.3">
      <c r="B554" s="49"/>
      <c r="C554" s="43"/>
      <c r="D554" s="43"/>
      <c r="E554" s="43"/>
      <c r="F554" s="43"/>
      <c r="G554" s="43"/>
      <c r="H554" s="43"/>
    </row>
    <row r="555" spans="2:8" x14ac:dyDescent="0.3">
      <c r="B555" s="49"/>
      <c r="C555" s="43"/>
      <c r="D555" s="43"/>
      <c r="E555" s="43"/>
      <c r="F555" s="43"/>
      <c r="G555" s="43"/>
      <c r="H555" s="43"/>
    </row>
    <row r="556" spans="2:8" x14ac:dyDescent="0.3">
      <c r="B556" s="49"/>
      <c r="C556" s="43"/>
      <c r="D556" s="43"/>
      <c r="E556" s="43"/>
      <c r="F556" s="43"/>
      <c r="G556" s="43"/>
      <c r="H556" s="43"/>
    </row>
    <row r="557" spans="2:8" x14ac:dyDescent="0.3">
      <c r="B557" s="49"/>
      <c r="C557" s="43"/>
      <c r="D557" s="43"/>
      <c r="E557" s="43"/>
      <c r="F557" s="43"/>
      <c r="G557" s="43"/>
      <c r="H557" s="43"/>
    </row>
    <row r="558" spans="2:8" x14ac:dyDescent="0.3">
      <c r="B558" s="49"/>
      <c r="C558" s="43"/>
      <c r="D558" s="43"/>
      <c r="E558" s="43"/>
      <c r="F558" s="43"/>
      <c r="G558" s="43"/>
      <c r="H558" s="43"/>
    </row>
    <row r="559" spans="2:8" x14ac:dyDescent="0.3">
      <c r="B559" s="49"/>
      <c r="C559" s="43"/>
      <c r="D559" s="43"/>
      <c r="E559" s="43"/>
      <c r="F559" s="43"/>
      <c r="G559" s="43"/>
      <c r="H559" s="43"/>
    </row>
    <row r="560" spans="2:8" x14ac:dyDescent="0.3">
      <c r="B560" s="49"/>
      <c r="C560" s="43"/>
      <c r="D560" s="43"/>
      <c r="E560" s="43"/>
      <c r="F560" s="43"/>
      <c r="G560" s="43"/>
      <c r="H560" s="43"/>
    </row>
    <row r="561" spans="2:8" x14ac:dyDescent="0.3">
      <c r="B561" s="49"/>
      <c r="C561" s="43"/>
      <c r="D561" s="43"/>
      <c r="E561" s="43"/>
      <c r="F561" s="43"/>
      <c r="G561" s="43"/>
      <c r="H561" s="43"/>
    </row>
    <row r="562" spans="2:8" x14ac:dyDescent="0.3">
      <c r="B562" s="49"/>
      <c r="C562" s="43"/>
      <c r="D562" s="43"/>
      <c r="E562" s="43"/>
      <c r="F562" s="43"/>
      <c r="G562" s="43"/>
      <c r="H562" s="43"/>
    </row>
    <row r="563" spans="2:8" x14ac:dyDescent="0.3">
      <c r="B563" s="49"/>
      <c r="C563" s="43"/>
      <c r="D563" s="43"/>
      <c r="E563" s="43"/>
      <c r="F563" s="43"/>
      <c r="G563" s="43"/>
      <c r="H563" s="43"/>
    </row>
    <row r="564" spans="2:8" x14ac:dyDescent="0.3">
      <c r="B564" s="49"/>
      <c r="C564" s="43"/>
      <c r="D564" s="43"/>
      <c r="E564" s="43"/>
      <c r="F564" s="43"/>
      <c r="G564" s="43"/>
      <c r="H564" s="43"/>
    </row>
    <row r="565" spans="2:8" x14ac:dyDescent="0.3">
      <c r="B565" s="49"/>
      <c r="C565" s="43"/>
      <c r="D565" s="43"/>
      <c r="E565" s="43"/>
      <c r="F565" s="43"/>
      <c r="G565" s="43"/>
      <c r="H565" s="43"/>
    </row>
    <row r="566" spans="2:8" x14ac:dyDescent="0.3">
      <c r="B566" s="49"/>
      <c r="C566" s="43"/>
      <c r="D566" s="43"/>
      <c r="E566" s="43"/>
      <c r="F566" s="43"/>
      <c r="G566" s="43"/>
      <c r="H566" s="43"/>
    </row>
    <row r="567" spans="2:8" x14ac:dyDescent="0.3">
      <c r="B567" s="49"/>
      <c r="C567" s="43"/>
      <c r="D567" s="43"/>
      <c r="E567" s="43"/>
      <c r="F567" s="43"/>
      <c r="G567" s="43"/>
      <c r="H567" s="43"/>
    </row>
    <row r="568" spans="2:8" x14ac:dyDescent="0.3">
      <c r="B568" s="49"/>
      <c r="C568" s="43"/>
      <c r="D568" s="43"/>
      <c r="E568" s="43"/>
      <c r="F568" s="43"/>
      <c r="G568" s="43"/>
      <c r="H568" s="43"/>
    </row>
    <row r="569" spans="2:8" x14ac:dyDescent="0.3">
      <c r="B569" s="49"/>
      <c r="C569" s="43"/>
      <c r="D569" s="43"/>
      <c r="E569" s="43"/>
      <c r="F569" s="43"/>
      <c r="G569" s="43"/>
      <c r="H569" s="43"/>
    </row>
    <row r="570" spans="2:8" x14ac:dyDescent="0.3">
      <c r="B570" s="49"/>
      <c r="C570" s="43"/>
      <c r="D570" s="43"/>
      <c r="E570" s="43"/>
      <c r="F570" s="43"/>
      <c r="G570" s="43"/>
      <c r="H570" s="43"/>
    </row>
    <row r="571" spans="2:8" x14ac:dyDescent="0.3">
      <c r="B571" s="49"/>
      <c r="C571" s="43"/>
      <c r="D571" s="43"/>
      <c r="E571" s="43"/>
      <c r="F571" s="43"/>
      <c r="G571" s="43"/>
      <c r="H571" s="43"/>
    </row>
    <row r="572" spans="2:8" x14ac:dyDescent="0.3">
      <c r="B572" s="49"/>
      <c r="C572" s="43"/>
      <c r="D572" s="43"/>
      <c r="E572" s="43"/>
      <c r="F572" s="43"/>
      <c r="G572" s="43"/>
      <c r="H572" s="43"/>
    </row>
    <row r="573" spans="2:8" x14ac:dyDescent="0.3">
      <c r="B573" s="49"/>
      <c r="C573" s="43"/>
      <c r="D573" s="43"/>
      <c r="E573" s="43"/>
      <c r="F573" s="43"/>
      <c r="G573" s="43"/>
      <c r="H573" s="43"/>
    </row>
    <row r="574" spans="2:8" x14ac:dyDescent="0.3">
      <c r="B574" s="49"/>
      <c r="C574" s="43"/>
      <c r="D574" s="43"/>
      <c r="E574" s="43"/>
      <c r="F574" s="43"/>
      <c r="G574" s="43"/>
      <c r="H574" s="43"/>
    </row>
    <row r="575" spans="2:8" x14ac:dyDescent="0.3">
      <c r="B575" s="49"/>
      <c r="C575" s="43"/>
      <c r="D575" s="43"/>
      <c r="E575" s="43"/>
      <c r="F575" s="43"/>
      <c r="G575" s="43"/>
      <c r="H575" s="43"/>
    </row>
    <row r="576" spans="2:8" x14ac:dyDescent="0.3">
      <c r="B576" s="49"/>
      <c r="C576" s="43"/>
      <c r="D576" s="43"/>
      <c r="E576" s="43"/>
      <c r="F576" s="43"/>
      <c r="G576" s="43"/>
      <c r="H576" s="43"/>
    </row>
    <row r="577" spans="2:8" x14ac:dyDescent="0.3">
      <c r="B577" s="49"/>
      <c r="C577" s="43"/>
      <c r="D577" s="43"/>
      <c r="E577" s="43"/>
      <c r="F577" s="43"/>
      <c r="G577" s="43"/>
      <c r="H577" s="43"/>
    </row>
    <row r="578" spans="2:8" x14ac:dyDescent="0.3">
      <c r="B578" s="49"/>
      <c r="C578" s="43"/>
      <c r="D578" s="43"/>
      <c r="E578" s="43"/>
      <c r="F578" s="43"/>
      <c r="G578" s="43"/>
      <c r="H578" s="43"/>
    </row>
    <row r="579" spans="2:8" x14ac:dyDescent="0.3">
      <c r="B579" s="49"/>
      <c r="C579" s="43"/>
      <c r="D579" s="43"/>
      <c r="E579" s="43"/>
      <c r="F579" s="43"/>
      <c r="G579" s="43"/>
      <c r="H579" s="43"/>
    </row>
    <row r="580" spans="2:8" x14ac:dyDescent="0.3">
      <c r="B580" s="49"/>
      <c r="C580" s="43"/>
      <c r="D580" s="43"/>
      <c r="E580" s="43"/>
      <c r="F580" s="43"/>
      <c r="G580" s="43"/>
      <c r="H580" s="43"/>
    </row>
    <row r="581" spans="2:8" x14ac:dyDescent="0.3">
      <c r="B581" s="49"/>
      <c r="C581" s="43"/>
      <c r="D581" s="43"/>
      <c r="E581" s="43"/>
      <c r="F581" s="43"/>
      <c r="G581" s="43"/>
      <c r="H581" s="43"/>
    </row>
    <row r="582" spans="2:8" x14ac:dyDescent="0.3">
      <c r="B582" s="49"/>
      <c r="C582" s="43"/>
      <c r="D582" s="43"/>
      <c r="E582" s="43"/>
      <c r="F582" s="43"/>
      <c r="G582" s="43"/>
      <c r="H582" s="43"/>
    </row>
    <row r="583" spans="2:8" x14ac:dyDescent="0.3">
      <c r="B583" s="49"/>
      <c r="C583" s="43"/>
      <c r="D583" s="43"/>
      <c r="E583" s="43"/>
      <c r="F583" s="43"/>
      <c r="G583" s="43"/>
      <c r="H583" s="43"/>
    </row>
    <row r="584" spans="2:8" x14ac:dyDescent="0.3">
      <c r="B584" s="49"/>
      <c r="C584" s="43"/>
      <c r="D584" s="43"/>
      <c r="E584" s="43"/>
      <c r="F584" s="43"/>
      <c r="G584" s="43"/>
      <c r="H584" s="43"/>
    </row>
    <row r="585" spans="2:8" x14ac:dyDescent="0.3">
      <c r="B585" s="49"/>
      <c r="C585" s="43"/>
      <c r="D585" s="43"/>
      <c r="E585" s="43"/>
      <c r="F585" s="43"/>
      <c r="G585" s="43"/>
      <c r="H585" s="43"/>
    </row>
    <row r="586" spans="2:8" x14ac:dyDescent="0.3">
      <c r="B586" s="49"/>
      <c r="C586" s="43"/>
      <c r="D586" s="43"/>
      <c r="E586" s="43"/>
      <c r="F586" s="43"/>
      <c r="G586" s="43"/>
      <c r="H586" s="43"/>
    </row>
    <row r="587" spans="2:8" x14ac:dyDescent="0.3">
      <c r="B587" s="49"/>
      <c r="C587" s="43"/>
      <c r="D587" s="43"/>
      <c r="E587" s="43"/>
      <c r="F587" s="43"/>
      <c r="G587" s="43"/>
      <c r="H587" s="43"/>
    </row>
    <row r="588" spans="2:8" x14ac:dyDescent="0.3">
      <c r="B588" s="49"/>
      <c r="C588" s="43"/>
      <c r="D588" s="43"/>
      <c r="E588" s="43"/>
      <c r="F588" s="43"/>
      <c r="G588" s="43"/>
      <c r="H588" s="43"/>
    </row>
    <row r="589" spans="2:8" x14ac:dyDescent="0.3">
      <c r="B589" s="49"/>
      <c r="C589" s="43"/>
      <c r="D589" s="43"/>
      <c r="E589" s="43"/>
      <c r="F589" s="43"/>
      <c r="G589" s="43"/>
      <c r="H589" s="43"/>
    </row>
    <row r="590" spans="2:8" x14ac:dyDescent="0.3">
      <c r="B590" s="49"/>
      <c r="C590" s="43"/>
      <c r="D590" s="43"/>
      <c r="E590" s="43"/>
      <c r="F590" s="43"/>
      <c r="G590" s="43"/>
      <c r="H590" s="43"/>
    </row>
    <row r="591" spans="2:8" x14ac:dyDescent="0.3">
      <c r="B591" s="49"/>
      <c r="C591" s="43"/>
      <c r="D591" s="43"/>
      <c r="E591" s="43"/>
      <c r="F591" s="43"/>
      <c r="G591" s="43"/>
      <c r="H591" s="43"/>
    </row>
    <row r="592" spans="2:8" x14ac:dyDescent="0.3">
      <c r="B592" s="49"/>
      <c r="C592" s="43"/>
      <c r="D592" s="43"/>
      <c r="E592" s="43"/>
      <c r="F592" s="43"/>
      <c r="G592" s="43"/>
      <c r="H592" s="43"/>
    </row>
    <row r="593" spans="2:8" x14ac:dyDescent="0.3">
      <c r="B593" s="49"/>
      <c r="C593" s="43"/>
      <c r="D593" s="43"/>
      <c r="E593" s="43"/>
      <c r="F593" s="43"/>
      <c r="G593" s="43"/>
      <c r="H593" s="43"/>
    </row>
    <row r="594" spans="2:8" x14ac:dyDescent="0.3">
      <c r="B594" s="49"/>
      <c r="C594" s="43"/>
      <c r="D594" s="43"/>
      <c r="E594" s="43"/>
      <c r="F594" s="43"/>
      <c r="G594" s="43"/>
      <c r="H594" s="43"/>
    </row>
    <row r="595" spans="2:8" x14ac:dyDescent="0.3">
      <c r="B595" s="49"/>
      <c r="C595" s="43"/>
      <c r="D595" s="43"/>
      <c r="E595" s="43"/>
      <c r="F595" s="43"/>
      <c r="G595" s="43"/>
      <c r="H595" s="43"/>
    </row>
    <row r="596" spans="2:8" x14ac:dyDescent="0.3">
      <c r="B596" s="49"/>
      <c r="C596" s="43"/>
      <c r="D596" s="43"/>
      <c r="E596" s="43"/>
      <c r="F596" s="43"/>
      <c r="G596" s="43"/>
      <c r="H596" s="43"/>
    </row>
    <row r="597" spans="2:8" x14ac:dyDescent="0.3">
      <c r="B597" s="49"/>
      <c r="C597" s="43"/>
      <c r="D597" s="43"/>
      <c r="E597" s="43"/>
      <c r="F597" s="43"/>
      <c r="G597" s="43"/>
      <c r="H597" s="43"/>
    </row>
    <row r="598" spans="2:8" x14ac:dyDescent="0.3">
      <c r="B598" s="49"/>
      <c r="C598" s="43"/>
      <c r="D598" s="43"/>
      <c r="E598" s="43"/>
      <c r="F598" s="43"/>
      <c r="G598" s="43"/>
      <c r="H598" s="43"/>
    </row>
    <row r="599" spans="2:8" x14ac:dyDescent="0.3">
      <c r="B599" s="49"/>
      <c r="C599" s="43"/>
      <c r="D599" s="43"/>
      <c r="E599" s="43"/>
      <c r="F599" s="43"/>
      <c r="G599" s="43"/>
      <c r="H599" s="43"/>
    </row>
    <row r="600" spans="2:8" x14ac:dyDescent="0.3">
      <c r="B600" s="49"/>
      <c r="C600" s="43"/>
      <c r="D600" s="43"/>
      <c r="E600" s="43"/>
      <c r="F600" s="43"/>
      <c r="G600" s="43"/>
      <c r="H600" s="43"/>
    </row>
    <row r="601" spans="2:8" x14ac:dyDescent="0.3">
      <c r="B601" s="49"/>
      <c r="C601" s="43"/>
      <c r="D601" s="43"/>
      <c r="E601" s="43"/>
      <c r="F601" s="43"/>
      <c r="G601" s="43"/>
      <c r="H601" s="43"/>
    </row>
    <row r="602" spans="2:8" x14ac:dyDescent="0.3">
      <c r="B602" s="49"/>
      <c r="C602" s="43"/>
      <c r="D602" s="43"/>
      <c r="E602" s="43"/>
      <c r="F602" s="43"/>
      <c r="G602" s="43"/>
      <c r="H602" s="43"/>
    </row>
    <row r="603" spans="2:8" x14ac:dyDescent="0.3">
      <c r="B603" s="49"/>
      <c r="C603" s="43"/>
      <c r="D603" s="43"/>
      <c r="E603" s="43"/>
      <c r="F603" s="43"/>
      <c r="G603" s="43"/>
      <c r="H603" s="43"/>
    </row>
    <row r="604" spans="2:8" x14ac:dyDescent="0.3">
      <c r="B604" s="49"/>
      <c r="C604" s="43"/>
      <c r="D604" s="43"/>
      <c r="E604" s="43"/>
      <c r="F604" s="43"/>
      <c r="G604" s="43"/>
      <c r="H604" s="43"/>
    </row>
    <row r="605" spans="2:8" x14ac:dyDescent="0.3">
      <c r="B605" s="49"/>
      <c r="C605" s="43"/>
      <c r="D605" s="43"/>
      <c r="E605" s="43"/>
      <c r="F605" s="43"/>
      <c r="G605" s="43"/>
      <c r="H605" s="43"/>
    </row>
    <row r="606" spans="2:8" x14ac:dyDescent="0.3">
      <c r="B606" s="49"/>
      <c r="C606" s="43"/>
      <c r="D606" s="43"/>
      <c r="E606" s="43"/>
      <c r="F606" s="43"/>
      <c r="G606" s="43"/>
      <c r="H606" s="43"/>
    </row>
    <row r="607" spans="2:8" x14ac:dyDescent="0.3">
      <c r="B607" s="49"/>
      <c r="C607" s="43"/>
      <c r="D607" s="43"/>
      <c r="E607" s="43"/>
      <c r="F607" s="43"/>
      <c r="G607" s="43"/>
      <c r="H607" s="43"/>
    </row>
    <row r="608" spans="2:8" x14ac:dyDescent="0.3">
      <c r="B608" s="49"/>
      <c r="C608" s="43"/>
      <c r="D608" s="43"/>
      <c r="E608" s="43"/>
      <c r="F608" s="43"/>
      <c r="G608" s="43"/>
      <c r="H608" s="43"/>
    </row>
    <row r="609" spans="2:8" x14ac:dyDescent="0.3">
      <c r="B609" s="49"/>
      <c r="C609" s="43"/>
      <c r="D609" s="43"/>
      <c r="E609" s="43"/>
      <c r="F609" s="43"/>
      <c r="G609" s="43"/>
      <c r="H609" s="43"/>
    </row>
    <row r="610" spans="2:8" x14ac:dyDescent="0.3">
      <c r="B610" s="49"/>
      <c r="C610" s="43"/>
      <c r="D610" s="43"/>
      <c r="E610" s="43"/>
      <c r="F610" s="43"/>
      <c r="G610" s="43"/>
      <c r="H610" s="43"/>
    </row>
    <row r="611" spans="2:8" x14ac:dyDescent="0.3">
      <c r="B611" s="49"/>
      <c r="C611" s="43"/>
      <c r="D611" s="43"/>
      <c r="E611" s="43"/>
      <c r="F611" s="43"/>
      <c r="G611" s="43"/>
      <c r="H611" s="43"/>
    </row>
    <row r="612" spans="2:8" x14ac:dyDescent="0.3">
      <c r="B612" s="49"/>
      <c r="C612" s="43"/>
      <c r="D612" s="43"/>
      <c r="E612" s="43"/>
      <c r="F612" s="43"/>
      <c r="G612" s="43"/>
      <c r="H612" s="43"/>
    </row>
    <row r="613" spans="2:8" x14ac:dyDescent="0.3">
      <c r="B613" s="49"/>
      <c r="C613" s="43"/>
      <c r="D613" s="43"/>
      <c r="E613" s="43"/>
      <c r="F613" s="43"/>
      <c r="G613" s="43"/>
      <c r="H613" s="43"/>
    </row>
    <row r="614" spans="2:8" x14ac:dyDescent="0.3">
      <c r="B614" s="49"/>
      <c r="C614" s="43"/>
      <c r="D614" s="43"/>
      <c r="E614" s="43"/>
      <c r="F614" s="43"/>
      <c r="G614" s="43"/>
      <c r="H614" s="43"/>
    </row>
    <row r="615" spans="2:8" x14ac:dyDescent="0.3">
      <c r="B615" s="49"/>
      <c r="C615" s="43"/>
      <c r="D615" s="43"/>
      <c r="E615" s="43"/>
      <c r="F615" s="43"/>
      <c r="G615" s="43"/>
      <c r="H615" s="43"/>
    </row>
    <row r="616" spans="2:8" x14ac:dyDescent="0.3">
      <c r="B616" s="49"/>
      <c r="C616" s="43"/>
      <c r="D616" s="43"/>
      <c r="E616" s="43"/>
      <c r="F616" s="43"/>
      <c r="G616" s="43"/>
      <c r="H616" s="43"/>
    </row>
    <row r="617" spans="2:8" x14ac:dyDescent="0.3">
      <c r="B617" s="49"/>
      <c r="C617" s="43"/>
      <c r="D617" s="43"/>
      <c r="E617" s="43"/>
      <c r="F617" s="43"/>
      <c r="G617" s="43"/>
      <c r="H617" s="43"/>
    </row>
    <row r="618" spans="2:8" x14ac:dyDescent="0.3">
      <c r="B618" s="49"/>
      <c r="C618" s="43"/>
      <c r="D618" s="43"/>
      <c r="E618" s="43"/>
      <c r="F618" s="43"/>
      <c r="G618" s="43"/>
      <c r="H618" s="43"/>
    </row>
    <row r="619" spans="2:8" x14ac:dyDescent="0.3">
      <c r="B619" s="49"/>
      <c r="C619" s="43"/>
      <c r="D619" s="43"/>
      <c r="E619" s="43"/>
      <c r="F619" s="43"/>
      <c r="G619" s="43"/>
      <c r="H619" s="43"/>
    </row>
    <row r="620" spans="2:8" x14ac:dyDescent="0.3">
      <c r="B620" s="49"/>
      <c r="C620" s="43"/>
      <c r="D620" s="43"/>
      <c r="E620" s="43"/>
      <c r="F620" s="43"/>
      <c r="G620" s="43"/>
      <c r="H620" s="43"/>
    </row>
    <row r="621" spans="2:8" x14ac:dyDescent="0.3">
      <c r="B621" s="49"/>
      <c r="C621" s="43"/>
      <c r="D621" s="43"/>
      <c r="E621" s="43"/>
      <c r="F621" s="43"/>
      <c r="G621" s="43"/>
      <c r="H621" s="43"/>
    </row>
    <row r="622" spans="2:8" x14ac:dyDescent="0.3">
      <c r="B622" s="49"/>
      <c r="C622" s="43"/>
      <c r="D622" s="43"/>
      <c r="E622" s="43"/>
      <c r="F622" s="43"/>
      <c r="G622" s="43"/>
      <c r="H622" s="43"/>
    </row>
    <row r="623" spans="2:8" x14ac:dyDescent="0.3">
      <c r="B623" s="49"/>
      <c r="C623" s="43"/>
      <c r="D623" s="43"/>
      <c r="E623" s="43"/>
      <c r="F623" s="43"/>
      <c r="G623" s="43"/>
      <c r="H623" s="43"/>
    </row>
    <row r="624" spans="2:8" x14ac:dyDescent="0.3">
      <c r="B624" s="49"/>
      <c r="C624" s="43"/>
      <c r="D624" s="43"/>
      <c r="E624" s="43"/>
      <c r="F624" s="43"/>
      <c r="G624" s="43"/>
      <c r="H624" s="43"/>
    </row>
    <row r="625" spans="2:8" x14ac:dyDescent="0.3">
      <c r="B625" s="49"/>
      <c r="C625" s="43"/>
      <c r="D625" s="43"/>
      <c r="E625" s="43"/>
      <c r="F625" s="43"/>
      <c r="G625" s="43"/>
      <c r="H625" s="43"/>
    </row>
    <row r="626" spans="2:8" x14ac:dyDescent="0.3">
      <c r="B626" s="49"/>
      <c r="C626" s="43"/>
      <c r="D626" s="43"/>
      <c r="E626" s="43"/>
      <c r="F626" s="43"/>
      <c r="G626" s="43"/>
      <c r="H626" s="43"/>
    </row>
    <row r="627" spans="2:8" x14ac:dyDescent="0.3">
      <c r="B627" s="49"/>
      <c r="C627" s="43"/>
      <c r="D627" s="43"/>
      <c r="E627" s="43"/>
      <c r="F627" s="43"/>
      <c r="G627" s="43"/>
      <c r="H627" s="43"/>
    </row>
    <row r="628" spans="2:8" x14ac:dyDescent="0.3">
      <c r="B628" s="49"/>
      <c r="C628" s="43"/>
      <c r="D628" s="43"/>
      <c r="E628" s="43"/>
      <c r="F628" s="43"/>
      <c r="G628" s="43"/>
      <c r="H628" s="43"/>
    </row>
    <row r="629" spans="2:8" x14ac:dyDescent="0.3">
      <c r="B629" s="49"/>
      <c r="C629" s="43"/>
      <c r="D629" s="43"/>
      <c r="E629" s="43"/>
      <c r="F629" s="43"/>
      <c r="G629" s="43"/>
      <c r="H629" s="43"/>
    </row>
    <row r="630" spans="2:8" x14ac:dyDescent="0.3">
      <c r="B630" s="49"/>
      <c r="C630" s="43"/>
      <c r="D630" s="43"/>
      <c r="E630" s="43"/>
      <c r="F630" s="43"/>
      <c r="G630" s="43"/>
      <c r="H630" s="43"/>
    </row>
    <row r="631" spans="2:8" x14ac:dyDescent="0.3">
      <c r="B631" s="49"/>
      <c r="C631" s="43"/>
      <c r="D631" s="43"/>
      <c r="E631" s="43"/>
      <c r="F631" s="43"/>
      <c r="G631" s="43"/>
      <c r="H631" s="43"/>
    </row>
    <row r="632" spans="2:8" x14ac:dyDescent="0.3">
      <c r="B632" s="49"/>
      <c r="C632" s="43"/>
      <c r="D632" s="43"/>
      <c r="E632" s="43"/>
      <c r="F632" s="43"/>
      <c r="G632" s="43"/>
      <c r="H632" s="43"/>
    </row>
    <row r="633" spans="2:8" x14ac:dyDescent="0.3">
      <c r="B633" s="49"/>
      <c r="C633" s="43"/>
      <c r="D633" s="43"/>
      <c r="E633" s="43"/>
      <c r="F633" s="43"/>
      <c r="G633" s="43"/>
      <c r="H633" s="43"/>
    </row>
    <row r="634" spans="2:8" x14ac:dyDescent="0.3">
      <c r="B634" s="49"/>
      <c r="C634" s="43"/>
      <c r="D634" s="43"/>
      <c r="E634" s="43"/>
      <c r="F634" s="43"/>
      <c r="G634" s="43"/>
      <c r="H634" s="43"/>
    </row>
    <row r="635" spans="2:8" x14ac:dyDescent="0.3">
      <c r="B635" s="49"/>
      <c r="C635" s="43"/>
      <c r="D635" s="43"/>
      <c r="E635" s="43"/>
      <c r="F635" s="43"/>
      <c r="G635" s="43"/>
      <c r="H635" s="43"/>
    </row>
    <row r="636" spans="2:8" x14ac:dyDescent="0.3">
      <c r="B636" s="49"/>
      <c r="C636" s="43"/>
      <c r="D636" s="43"/>
      <c r="E636" s="43"/>
      <c r="F636" s="43"/>
      <c r="G636" s="43"/>
      <c r="H636" s="43"/>
    </row>
    <row r="637" spans="2:8" x14ac:dyDescent="0.3">
      <c r="B637" s="49"/>
      <c r="C637" s="43"/>
      <c r="D637" s="43"/>
      <c r="E637" s="43"/>
      <c r="F637" s="43"/>
      <c r="G637" s="43"/>
      <c r="H637" s="43"/>
    </row>
    <row r="638" spans="2:8" x14ac:dyDescent="0.3">
      <c r="B638" s="49"/>
      <c r="C638" s="43"/>
      <c r="D638" s="43"/>
      <c r="E638" s="43"/>
      <c r="F638" s="43"/>
      <c r="G638" s="43"/>
      <c r="H638" s="43"/>
    </row>
    <row r="639" spans="2:8" x14ac:dyDescent="0.3">
      <c r="B639" s="49"/>
      <c r="C639" s="43"/>
      <c r="D639" s="43"/>
      <c r="E639" s="43"/>
      <c r="F639" s="43"/>
      <c r="G639" s="43"/>
      <c r="H639" s="43"/>
    </row>
    <row r="640" spans="2:8" x14ac:dyDescent="0.3">
      <c r="B640" s="49"/>
      <c r="C640" s="43"/>
      <c r="D640" s="43"/>
      <c r="E640" s="43"/>
      <c r="F640" s="43"/>
      <c r="G640" s="43"/>
      <c r="H640" s="43"/>
    </row>
    <row r="641" spans="2:8" x14ac:dyDescent="0.3">
      <c r="B641" s="49"/>
      <c r="C641" s="43"/>
      <c r="D641" s="43"/>
      <c r="E641" s="43"/>
      <c r="F641" s="43"/>
      <c r="G641" s="43"/>
      <c r="H641" s="43"/>
    </row>
    <row r="642" spans="2:8" x14ac:dyDescent="0.3">
      <c r="B642" s="49"/>
      <c r="C642" s="43"/>
      <c r="D642" s="43"/>
      <c r="E642" s="43"/>
      <c r="F642" s="43"/>
      <c r="G642" s="43"/>
      <c r="H642" s="43"/>
    </row>
    <row r="643" spans="2:8" x14ac:dyDescent="0.3">
      <c r="B643" s="49"/>
      <c r="C643" s="43"/>
      <c r="D643" s="43"/>
      <c r="E643" s="43"/>
      <c r="F643" s="43"/>
      <c r="G643" s="43"/>
      <c r="H643" s="43"/>
    </row>
    <row r="644" spans="2:8" x14ac:dyDescent="0.3">
      <c r="B644" s="49"/>
      <c r="C644" s="43"/>
      <c r="D644" s="43"/>
      <c r="E644" s="43"/>
      <c r="F644" s="43"/>
      <c r="G644" s="43"/>
      <c r="H644" s="43"/>
    </row>
    <row r="645" spans="2:8" x14ac:dyDescent="0.3">
      <c r="B645" s="49"/>
      <c r="C645" s="43"/>
      <c r="D645" s="43"/>
      <c r="E645" s="43"/>
      <c r="F645" s="43"/>
      <c r="G645" s="43"/>
      <c r="H645" s="43"/>
    </row>
    <row r="646" spans="2:8" x14ac:dyDescent="0.3">
      <c r="B646" s="49"/>
      <c r="C646" s="43"/>
      <c r="D646" s="43"/>
      <c r="E646" s="43"/>
      <c r="F646" s="43"/>
      <c r="G646" s="43"/>
      <c r="H646" s="43"/>
    </row>
    <row r="647" spans="2:8" x14ac:dyDescent="0.3">
      <c r="B647" s="49"/>
      <c r="C647" s="43"/>
      <c r="D647" s="43"/>
      <c r="E647" s="43"/>
      <c r="F647" s="43"/>
      <c r="G647" s="43"/>
      <c r="H647" s="43"/>
    </row>
    <row r="648" spans="2:8" x14ac:dyDescent="0.3">
      <c r="B648" s="49"/>
      <c r="C648" s="43"/>
      <c r="D648" s="43"/>
      <c r="E648" s="43"/>
      <c r="F648" s="43"/>
      <c r="G648" s="43"/>
      <c r="H648" s="43"/>
    </row>
    <row r="649" spans="2:8" x14ac:dyDescent="0.3">
      <c r="B649" s="49"/>
      <c r="C649" s="43"/>
      <c r="D649" s="43"/>
      <c r="E649" s="43"/>
      <c r="F649" s="43"/>
      <c r="G649" s="43"/>
      <c r="H649" s="43"/>
    </row>
    <row r="650" spans="2:8" x14ac:dyDescent="0.3">
      <c r="B650" s="49"/>
      <c r="C650" s="43"/>
      <c r="D650" s="43"/>
      <c r="E650" s="43"/>
      <c r="F650" s="43"/>
      <c r="G650" s="43"/>
      <c r="H650" s="43"/>
    </row>
    <row r="651" spans="2:8" x14ac:dyDescent="0.3">
      <c r="B651" s="49"/>
      <c r="C651" s="43"/>
      <c r="D651" s="43"/>
      <c r="E651" s="43"/>
      <c r="F651" s="43"/>
      <c r="G651" s="43"/>
      <c r="H651" s="43"/>
    </row>
    <row r="652" spans="2:8" x14ac:dyDescent="0.3">
      <c r="B652" s="49"/>
      <c r="C652" s="43"/>
      <c r="D652" s="43"/>
      <c r="E652" s="43"/>
      <c r="F652" s="43"/>
      <c r="G652" s="43"/>
      <c r="H652" s="43"/>
    </row>
    <row r="653" spans="2:8" x14ac:dyDescent="0.3">
      <c r="B653" s="49"/>
      <c r="C653" s="43"/>
      <c r="D653" s="43"/>
      <c r="E653" s="43"/>
      <c r="F653" s="43"/>
      <c r="G653" s="43"/>
      <c r="H653" s="43"/>
    </row>
    <row r="654" spans="2:8" x14ac:dyDescent="0.3">
      <c r="B654" s="49"/>
      <c r="C654" s="43"/>
      <c r="D654" s="43"/>
      <c r="E654" s="43"/>
      <c r="F654" s="43"/>
      <c r="G654" s="43"/>
      <c r="H654" s="43"/>
    </row>
    <row r="655" spans="2:8" x14ac:dyDescent="0.3">
      <c r="B655" s="49"/>
      <c r="C655" s="43"/>
      <c r="D655" s="43"/>
      <c r="E655" s="43"/>
      <c r="F655" s="43"/>
      <c r="G655" s="43"/>
      <c r="H655" s="43"/>
    </row>
    <row r="656" spans="2:8" x14ac:dyDescent="0.3">
      <c r="B656" s="49"/>
      <c r="C656" s="43"/>
      <c r="D656" s="43"/>
      <c r="E656" s="43"/>
      <c r="F656" s="43"/>
      <c r="G656" s="43"/>
      <c r="H656" s="43"/>
    </row>
    <row r="657" spans="2:8" x14ac:dyDescent="0.3">
      <c r="B657" s="49"/>
      <c r="C657" s="43"/>
      <c r="D657" s="43"/>
      <c r="E657" s="43"/>
      <c r="F657" s="43"/>
      <c r="G657" s="43"/>
      <c r="H657" s="43"/>
    </row>
    <row r="658" spans="2:8" x14ac:dyDescent="0.3">
      <c r="B658" s="49"/>
      <c r="C658" s="43"/>
      <c r="D658" s="43"/>
      <c r="E658" s="43"/>
      <c r="F658" s="43"/>
      <c r="G658" s="43"/>
      <c r="H658" s="43"/>
    </row>
    <row r="659" spans="2:8" x14ac:dyDescent="0.3">
      <c r="B659" s="49"/>
      <c r="C659" s="43"/>
      <c r="D659" s="43"/>
      <c r="E659" s="43"/>
      <c r="F659" s="43"/>
      <c r="G659" s="43"/>
      <c r="H659" s="43"/>
    </row>
    <row r="660" spans="2:8" x14ac:dyDescent="0.3">
      <c r="B660" s="49"/>
      <c r="C660" s="43"/>
      <c r="D660" s="43"/>
      <c r="E660" s="43"/>
      <c r="F660" s="43"/>
      <c r="G660" s="43"/>
      <c r="H660" s="43"/>
    </row>
    <row r="661" spans="2:8" x14ac:dyDescent="0.3">
      <c r="B661" s="49"/>
      <c r="C661" s="43"/>
      <c r="D661" s="43"/>
      <c r="E661" s="43"/>
      <c r="F661" s="43"/>
      <c r="G661" s="43"/>
      <c r="H661" s="43"/>
    </row>
    <row r="662" spans="2:8" x14ac:dyDescent="0.3">
      <c r="B662" s="49"/>
      <c r="C662" s="43"/>
      <c r="D662" s="43"/>
      <c r="E662" s="43"/>
      <c r="F662" s="43"/>
      <c r="G662" s="43"/>
      <c r="H662" s="43"/>
    </row>
    <row r="663" spans="2:8" x14ac:dyDescent="0.3">
      <c r="B663" s="49"/>
      <c r="C663" s="43"/>
      <c r="D663" s="43"/>
      <c r="E663" s="43"/>
      <c r="F663" s="43"/>
      <c r="G663" s="43"/>
      <c r="H663" s="43"/>
    </row>
    <row r="664" spans="2:8" x14ac:dyDescent="0.3">
      <c r="B664" s="49"/>
      <c r="C664" s="43"/>
      <c r="D664" s="43"/>
      <c r="E664" s="43"/>
      <c r="F664" s="43"/>
      <c r="G664" s="43"/>
      <c r="H664" s="43"/>
    </row>
    <row r="665" spans="2:8" x14ac:dyDescent="0.3">
      <c r="B665" s="49"/>
      <c r="C665" s="43"/>
      <c r="D665" s="43"/>
      <c r="E665" s="43"/>
      <c r="F665" s="43"/>
      <c r="G665" s="43"/>
      <c r="H665" s="43"/>
    </row>
    <row r="666" spans="2:8" x14ac:dyDescent="0.3">
      <c r="B666" s="49"/>
      <c r="C666" s="43"/>
      <c r="D666" s="43"/>
      <c r="E666" s="43"/>
      <c r="F666" s="43"/>
      <c r="G666" s="43"/>
      <c r="H666" s="43"/>
    </row>
    <row r="667" spans="2:8" x14ac:dyDescent="0.3">
      <c r="B667" s="49"/>
      <c r="C667" s="43"/>
      <c r="D667" s="43"/>
      <c r="E667" s="43"/>
      <c r="F667" s="43"/>
      <c r="G667" s="43"/>
      <c r="H667" s="43"/>
    </row>
    <row r="668" spans="2:8" x14ac:dyDescent="0.3">
      <c r="B668" s="49"/>
      <c r="C668" s="43"/>
      <c r="D668" s="43"/>
      <c r="E668" s="43"/>
      <c r="F668" s="43"/>
      <c r="G668" s="43"/>
      <c r="H668" s="43"/>
    </row>
    <row r="669" spans="2:8" x14ac:dyDescent="0.3">
      <c r="B669" s="49"/>
      <c r="C669" s="43"/>
      <c r="D669" s="43"/>
      <c r="E669" s="43"/>
      <c r="F669" s="43"/>
      <c r="G669" s="43"/>
      <c r="H669" s="43"/>
    </row>
    <row r="670" spans="2:8" x14ac:dyDescent="0.3">
      <c r="B670" s="49"/>
      <c r="C670" s="43"/>
      <c r="D670" s="43"/>
      <c r="E670" s="43"/>
      <c r="F670" s="43"/>
      <c r="G670" s="43"/>
      <c r="H670" s="43"/>
    </row>
    <row r="671" spans="2:8" x14ac:dyDescent="0.3">
      <c r="B671" s="49"/>
      <c r="C671" s="43"/>
      <c r="D671" s="43"/>
      <c r="E671" s="43"/>
      <c r="F671" s="43"/>
      <c r="G671" s="43"/>
      <c r="H671" s="43"/>
    </row>
    <row r="672" spans="2:8" x14ac:dyDescent="0.3">
      <c r="B672" s="49"/>
      <c r="C672" s="43"/>
      <c r="D672" s="43"/>
      <c r="E672" s="43"/>
      <c r="F672" s="43"/>
      <c r="G672" s="43"/>
      <c r="H672" s="43"/>
    </row>
    <row r="673" spans="2:8" x14ac:dyDescent="0.3">
      <c r="B673" s="49"/>
      <c r="C673" s="43"/>
      <c r="D673" s="43"/>
      <c r="E673" s="43"/>
      <c r="F673" s="43"/>
      <c r="G673" s="43"/>
      <c r="H673" s="43"/>
    </row>
    <row r="674" spans="2:8" x14ac:dyDescent="0.3">
      <c r="B674" s="49"/>
      <c r="C674" s="43"/>
      <c r="D674" s="43"/>
      <c r="E674" s="43"/>
      <c r="F674" s="43"/>
      <c r="G674" s="43"/>
      <c r="H674" s="43"/>
    </row>
    <row r="675" spans="2:8" x14ac:dyDescent="0.3">
      <c r="B675" s="49"/>
      <c r="C675" s="43"/>
      <c r="D675" s="43"/>
      <c r="E675" s="43"/>
      <c r="F675" s="43"/>
      <c r="G675" s="43"/>
      <c r="H675" s="43"/>
    </row>
    <row r="676" spans="2:8" x14ac:dyDescent="0.3">
      <c r="B676" s="49"/>
      <c r="C676" s="43"/>
      <c r="D676" s="43"/>
      <c r="E676" s="43"/>
      <c r="F676" s="43"/>
      <c r="G676" s="43"/>
      <c r="H676" s="43"/>
    </row>
    <row r="677" spans="2:8" x14ac:dyDescent="0.3">
      <c r="B677" s="49"/>
      <c r="C677" s="43"/>
      <c r="D677" s="43"/>
      <c r="E677" s="43"/>
      <c r="F677" s="43"/>
      <c r="G677" s="43"/>
      <c r="H677" s="43"/>
    </row>
    <row r="678" spans="2:8" x14ac:dyDescent="0.3">
      <c r="B678" s="49"/>
      <c r="C678" s="43"/>
      <c r="D678" s="43"/>
      <c r="E678" s="43"/>
      <c r="F678" s="43"/>
      <c r="G678" s="43"/>
      <c r="H678" s="43"/>
    </row>
    <row r="679" spans="2:8" x14ac:dyDescent="0.3">
      <c r="B679" s="49"/>
      <c r="C679" s="43"/>
      <c r="D679" s="43"/>
      <c r="E679" s="43"/>
      <c r="F679" s="43"/>
      <c r="G679" s="43"/>
      <c r="H679" s="43"/>
    </row>
    <row r="680" spans="2:8" x14ac:dyDescent="0.3">
      <c r="B680" s="49"/>
      <c r="C680" s="43"/>
      <c r="D680" s="43"/>
      <c r="E680" s="43"/>
      <c r="F680" s="43"/>
      <c r="G680" s="43"/>
      <c r="H680" s="43"/>
    </row>
    <row r="681" spans="2:8" x14ac:dyDescent="0.3">
      <c r="B681" s="49"/>
      <c r="C681" s="43"/>
      <c r="D681" s="43"/>
      <c r="E681" s="43"/>
      <c r="F681" s="43"/>
      <c r="G681" s="43"/>
      <c r="H681" s="43"/>
    </row>
    <row r="682" spans="2:8" x14ac:dyDescent="0.3">
      <c r="B682" s="49"/>
      <c r="C682" s="43"/>
      <c r="D682" s="43"/>
      <c r="E682" s="43"/>
      <c r="F682" s="43"/>
      <c r="G682" s="43"/>
      <c r="H682" s="43"/>
    </row>
    <row r="683" spans="2:8" x14ac:dyDescent="0.3">
      <c r="B683" s="49"/>
      <c r="C683" s="43"/>
      <c r="D683" s="43"/>
      <c r="E683" s="43"/>
      <c r="F683" s="43"/>
      <c r="G683" s="43"/>
      <c r="H683" s="43"/>
    </row>
    <row r="684" spans="2:8" x14ac:dyDescent="0.3">
      <c r="B684" s="49"/>
      <c r="C684" s="43"/>
      <c r="D684" s="43"/>
      <c r="E684" s="43"/>
      <c r="F684" s="43"/>
      <c r="G684" s="43"/>
      <c r="H684" s="43"/>
    </row>
    <row r="685" spans="2:8" x14ac:dyDescent="0.3">
      <c r="B685" s="49"/>
      <c r="C685" s="43"/>
      <c r="D685" s="43"/>
      <c r="E685" s="43"/>
      <c r="F685" s="43"/>
      <c r="G685" s="43"/>
      <c r="H685" s="43"/>
    </row>
    <row r="686" spans="2:8" x14ac:dyDescent="0.3">
      <c r="B686" s="49"/>
      <c r="C686" s="43"/>
      <c r="D686" s="43"/>
      <c r="E686" s="43"/>
      <c r="F686" s="43"/>
      <c r="G686" s="43"/>
      <c r="H686" s="43"/>
    </row>
    <row r="687" spans="2:8" x14ac:dyDescent="0.3">
      <c r="B687" s="49"/>
      <c r="C687" s="43"/>
      <c r="D687" s="43"/>
      <c r="E687" s="43"/>
      <c r="F687" s="43"/>
      <c r="G687" s="43"/>
      <c r="H687" s="43"/>
    </row>
    <row r="688" spans="2:8" x14ac:dyDescent="0.3">
      <c r="B688" s="49"/>
      <c r="C688" s="43"/>
      <c r="D688" s="43"/>
      <c r="E688" s="43"/>
      <c r="F688" s="43"/>
      <c r="G688" s="43"/>
      <c r="H688" s="43"/>
    </row>
    <row r="689" spans="2:8" x14ac:dyDescent="0.3">
      <c r="B689" s="49"/>
      <c r="C689" s="43"/>
      <c r="D689" s="43"/>
      <c r="E689" s="43"/>
      <c r="F689" s="43"/>
      <c r="G689" s="43"/>
      <c r="H689" s="43"/>
    </row>
    <row r="690" spans="2:8" x14ac:dyDescent="0.3">
      <c r="B690" s="49"/>
      <c r="C690" s="43"/>
      <c r="D690" s="43"/>
      <c r="E690" s="43"/>
      <c r="F690" s="43"/>
      <c r="G690" s="43"/>
      <c r="H690" s="43"/>
    </row>
    <row r="691" spans="2:8" x14ac:dyDescent="0.3">
      <c r="B691" s="49"/>
      <c r="C691" s="43"/>
      <c r="D691" s="43"/>
      <c r="E691" s="43"/>
      <c r="F691" s="43"/>
      <c r="G691" s="43"/>
      <c r="H691" s="43"/>
    </row>
    <row r="692" spans="2:8" x14ac:dyDescent="0.3">
      <c r="B692" s="49"/>
      <c r="C692" s="43"/>
      <c r="D692" s="43"/>
      <c r="E692" s="43"/>
      <c r="F692" s="43"/>
      <c r="G692" s="43"/>
      <c r="H692" s="43"/>
    </row>
    <row r="693" spans="2:8" x14ac:dyDescent="0.3">
      <c r="B693" s="49"/>
      <c r="C693" s="43"/>
      <c r="D693" s="43"/>
      <c r="E693" s="43"/>
      <c r="F693" s="43"/>
      <c r="G693" s="43"/>
      <c r="H693" s="43"/>
    </row>
    <row r="694" spans="2:8" x14ac:dyDescent="0.3">
      <c r="B694" s="49"/>
      <c r="C694" s="43"/>
      <c r="D694" s="43"/>
      <c r="E694" s="43"/>
      <c r="F694" s="43"/>
      <c r="G694" s="43"/>
      <c r="H694" s="43"/>
    </row>
    <row r="695" spans="2:8" x14ac:dyDescent="0.3">
      <c r="B695" s="49"/>
      <c r="C695" s="43"/>
      <c r="D695" s="43"/>
      <c r="E695" s="43"/>
      <c r="F695" s="43"/>
      <c r="G695" s="43"/>
      <c r="H695" s="43"/>
    </row>
    <row r="696" spans="2:8" x14ac:dyDescent="0.3">
      <c r="B696" s="49"/>
      <c r="C696" s="43"/>
      <c r="D696" s="43"/>
      <c r="E696" s="43"/>
      <c r="F696" s="43"/>
      <c r="G696" s="43"/>
      <c r="H696" s="43"/>
    </row>
    <row r="697" spans="2:8" x14ac:dyDescent="0.3">
      <c r="B697" s="49"/>
      <c r="C697" s="43"/>
      <c r="D697" s="43"/>
      <c r="E697" s="43"/>
      <c r="F697" s="43"/>
      <c r="G697" s="43"/>
      <c r="H697" s="43"/>
    </row>
    <row r="698" spans="2:8" x14ac:dyDescent="0.3">
      <c r="B698" s="49"/>
      <c r="C698" s="43"/>
      <c r="D698" s="43"/>
      <c r="E698" s="43"/>
      <c r="F698" s="43"/>
      <c r="G698" s="43"/>
      <c r="H698" s="43"/>
    </row>
    <row r="699" spans="2:8" x14ac:dyDescent="0.3">
      <c r="B699" s="49"/>
      <c r="C699" s="43"/>
      <c r="D699" s="43"/>
      <c r="E699" s="43"/>
      <c r="F699" s="43"/>
      <c r="G699" s="43"/>
      <c r="H699" s="43"/>
    </row>
    <row r="700" spans="2:8" x14ac:dyDescent="0.3">
      <c r="B700" s="49"/>
      <c r="C700" s="43"/>
      <c r="D700" s="43"/>
      <c r="E700" s="43"/>
      <c r="F700" s="43"/>
      <c r="G700" s="43"/>
      <c r="H700" s="43"/>
    </row>
    <row r="701" spans="2:8" x14ac:dyDescent="0.3">
      <c r="B701" s="49"/>
      <c r="C701" s="43"/>
      <c r="D701" s="43"/>
      <c r="E701" s="43"/>
      <c r="F701" s="43"/>
      <c r="G701" s="43"/>
      <c r="H701" s="43"/>
    </row>
    <row r="702" spans="2:8" x14ac:dyDescent="0.3">
      <c r="B702" s="49"/>
      <c r="C702" s="43"/>
      <c r="D702" s="43"/>
      <c r="E702" s="43"/>
      <c r="F702" s="43"/>
      <c r="G702" s="43"/>
      <c r="H702" s="43"/>
    </row>
    <row r="703" spans="2:8" x14ac:dyDescent="0.3">
      <c r="B703" s="49"/>
      <c r="C703" s="43"/>
      <c r="D703" s="43"/>
      <c r="E703" s="43"/>
      <c r="F703" s="43"/>
      <c r="G703" s="43"/>
      <c r="H703" s="43"/>
    </row>
    <row r="704" spans="2:8" x14ac:dyDescent="0.3">
      <c r="B704" s="49"/>
      <c r="C704" s="43"/>
      <c r="D704" s="43"/>
      <c r="E704" s="43"/>
      <c r="F704" s="43"/>
      <c r="G704" s="43"/>
      <c r="H704" s="43"/>
    </row>
    <row r="705" spans="2:8" x14ac:dyDescent="0.3">
      <c r="B705" s="49"/>
      <c r="C705" s="43"/>
      <c r="D705" s="43"/>
      <c r="E705" s="43"/>
      <c r="F705" s="43"/>
      <c r="G705" s="43"/>
      <c r="H705" s="43"/>
    </row>
    <row r="706" spans="2:8" x14ac:dyDescent="0.3">
      <c r="B706" s="49"/>
      <c r="C706" s="43"/>
      <c r="D706" s="43"/>
      <c r="E706" s="43"/>
      <c r="F706" s="43"/>
      <c r="G706" s="43"/>
      <c r="H706" s="43"/>
    </row>
    <row r="707" spans="2:8" x14ac:dyDescent="0.3">
      <c r="B707" s="49"/>
      <c r="C707" s="43"/>
      <c r="D707" s="43"/>
      <c r="E707" s="43"/>
      <c r="F707" s="43"/>
      <c r="G707" s="43"/>
      <c r="H707" s="43"/>
    </row>
    <row r="708" spans="2:8" x14ac:dyDescent="0.3">
      <c r="B708" s="49"/>
      <c r="C708" s="43"/>
      <c r="D708" s="43"/>
      <c r="E708" s="43"/>
      <c r="F708" s="43"/>
      <c r="G708" s="43"/>
      <c r="H708" s="43"/>
    </row>
    <row r="709" spans="2:8" x14ac:dyDescent="0.3">
      <c r="B709" s="49"/>
      <c r="C709" s="43"/>
      <c r="D709" s="43"/>
      <c r="E709" s="43"/>
      <c r="F709" s="43"/>
      <c r="G709" s="43"/>
      <c r="H709" s="43"/>
    </row>
    <row r="710" spans="2:8" x14ac:dyDescent="0.3">
      <c r="B710" s="49"/>
      <c r="C710" s="43"/>
      <c r="D710" s="43"/>
      <c r="E710" s="43"/>
      <c r="F710" s="43"/>
      <c r="G710" s="43"/>
      <c r="H710" s="43"/>
    </row>
    <row r="711" spans="2:8" x14ac:dyDescent="0.3">
      <c r="B711" s="49"/>
      <c r="C711" s="43"/>
      <c r="D711" s="43"/>
      <c r="E711" s="43"/>
      <c r="F711" s="43"/>
      <c r="G711" s="43"/>
      <c r="H711" s="43"/>
    </row>
    <row r="712" spans="2:8" x14ac:dyDescent="0.3">
      <c r="B712" s="49"/>
      <c r="C712" s="43"/>
      <c r="D712" s="43"/>
      <c r="E712" s="43"/>
      <c r="F712" s="43"/>
      <c r="G712" s="43"/>
      <c r="H712" s="43"/>
    </row>
    <row r="713" spans="2:8" x14ac:dyDescent="0.3">
      <c r="B713" s="49"/>
      <c r="C713" s="43"/>
      <c r="D713" s="43"/>
      <c r="E713" s="43"/>
      <c r="F713" s="43"/>
      <c r="G713" s="43"/>
      <c r="H713" s="43"/>
    </row>
    <row r="714" spans="2:8" x14ac:dyDescent="0.3">
      <c r="B714" s="49"/>
      <c r="C714" s="43"/>
      <c r="D714" s="43"/>
      <c r="E714" s="43"/>
      <c r="F714" s="43"/>
      <c r="G714" s="43"/>
      <c r="H714" s="43"/>
    </row>
    <row r="715" spans="2:8" x14ac:dyDescent="0.3">
      <c r="B715" s="49"/>
      <c r="C715" s="43"/>
      <c r="D715" s="43"/>
      <c r="E715" s="43"/>
      <c r="F715" s="43"/>
      <c r="G715" s="43"/>
      <c r="H715" s="43"/>
    </row>
    <row r="716" spans="2:8" x14ac:dyDescent="0.3">
      <c r="B716" s="49"/>
      <c r="C716" s="43"/>
      <c r="D716" s="43"/>
      <c r="E716" s="43"/>
      <c r="F716" s="43"/>
      <c r="G716" s="43"/>
      <c r="H716" s="43"/>
    </row>
    <row r="717" spans="2:8" x14ac:dyDescent="0.3">
      <c r="B717" s="49"/>
      <c r="C717" s="43"/>
      <c r="D717" s="43"/>
      <c r="E717" s="43"/>
      <c r="F717" s="43"/>
      <c r="G717" s="43"/>
      <c r="H717" s="43"/>
    </row>
    <row r="718" spans="2:8" x14ac:dyDescent="0.3">
      <c r="B718" s="49"/>
      <c r="C718" s="43"/>
      <c r="D718" s="43"/>
      <c r="E718" s="43"/>
      <c r="F718" s="43"/>
      <c r="G718" s="43"/>
      <c r="H718" s="43"/>
    </row>
    <row r="719" spans="2:8" x14ac:dyDescent="0.3">
      <c r="B719" s="49"/>
      <c r="C719" s="43"/>
      <c r="D719" s="43"/>
      <c r="E719" s="43"/>
      <c r="F719" s="43"/>
      <c r="G719" s="43"/>
      <c r="H719" s="43"/>
    </row>
    <row r="720" spans="2:8" x14ac:dyDescent="0.3">
      <c r="B720" s="49"/>
      <c r="C720" s="43"/>
      <c r="D720" s="43"/>
      <c r="E720" s="43"/>
      <c r="F720" s="43"/>
      <c r="G720" s="43"/>
      <c r="H720" s="43"/>
    </row>
    <row r="721" spans="2:8" x14ac:dyDescent="0.3">
      <c r="B721" s="49"/>
      <c r="C721" s="43"/>
      <c r="D721" s="43"/>
      <c r="E721" s="43"/>
      <c r="F721" s="43"/>
      <c r="G721" s="43"/>
      <c r="H721" s="43"/>
    </row>
    <row r="722" spans="2:8" x14ac:dyDescent="0.3">
      <c r="B722" s="49"/>
      <c r="C722" s="43"/>
      <c r="D722" s="43"/>
      <c r="E722" s="43"/>
      <c r="F722" s="43"/>
      <c r="G722" s="43"/>
      <c r="H722" s="43"/>
    </row>
    <row r="723" spans="2:8" x14ac:dyDescent="0.3">
      <c r="B723" s="49"/>
      <c r="C723" s="43"/>
      <c r="D723" s="43"/>
      <c r="E723" s="43"/>
      <c r="F723" s="43"/>
      <c r="G723" s="43"/>
      <c r="H723" s="43"/>
    </row>
    <row r="724" spans="2:8" x14ac:dyDescent="0.3">
      <c r="B724" s="49"/>
      <c r="C724" s="43"/>
      <c r="D724" s="43"/>
      <c r="E724" s="43"/>
      <c r="F724" s="43"/>
      <c r="G724" s="43"/>
      <c r="H724" s="43"/>
    </row>
    <row r="725" spans="2:8" x14ac:dyDescent="0.3">
      <c r="B725" s="49"/>
      <c r="C725" s="43"/>
      <c r="D725" s="43"/>
      <c r="E725" s="43"/>
      <c r="F725" s="43"/>
      <c r="G725" s="43"/>
      <c r="H725" s="43"/>
    </row>
    <row r="726" spans="2:8" x14ac:dyDescent="0.3">
      <c r="B726" s="49"/>
      <c r="C726" s="43"/>
      <c r="D726" s="43"/>
      <c r="E726" s="43"/>
      <c r="F726" s="43"/>
      <c r="G726" s="43"/>
      <c r="H726" s="43"/>
    </row>
    <row r="727" spans="2:8" x14ac:dyDescent="0.3">
      <c r="B727" s="49"/>
      <c r="C727" s="43"/>
      <c r="D727" s="43"/>
      <c r="E727" s="43"/>
      <c r="F727" s="43"/>
      <c r="G727" s="43"/>
      <c r="H727" s="43"/>
    </row>
    <row r="728" spans="2:8" x14ac:dyDescent="0.3">
      <c r="B728" s="49"/>
      <c r="C728" s="43"/>
      <c r="D728" s="43"/>
      <c r="E728" s="43"/>
      <c r="F728" s="43"/>
      <c r="G728" s="43"/>
      <c r="H728" s="43"/>
    </row>
    <row r="729" spans="2:8" x14ac:dyDescent="0.3">
      <c r="B729" s="49"/>
      <c r="C729" s="43"/>
      <c r="D729" s="43"/>
      <c r="E729" s="43"/>
      <c r="F729" s="43"/>
      <c r="G729" s="43"/>
      <c r="H729" s="43"/>
    </row>
    <row r="730" spans="2:8" x14ac:dyDescent="0.3">
      <c r="B730" s="49"/>
      <c r="C730" s="43"/>
      <c r="D730" s="43"/>
      <c r="E730" s="43"/>
      <c r="F730" s="43"/>
      <c r="G730" s="43"/>
      <c r="H730" s="43"/>
    </row>
    <row r="731" spans="2:8" x14ac:dyDescent="0.3">
      <c r="B731" s="49"/>
      <c r="C731" s="43"/>
      <c r="D731" s="43"/>
      <c r="E731" s="43"/>
      <c r="F731" s="43"/>
      <c r="G731" s="43"/>
      <c r="H731" s="43"/>
    </row>
    <row r="732" spans="2:8" x14ac:dyDescent="0.3">
      <c r="B732" s="49"/>
      <c r="C732" s="43"/>
      <c r="D732" s="43"/>
      <c r="E732" s="43"/>
      <c r="F732" s="43"/>
      <c r="G732" s="43"/>
      <c r="H732" s="43"/>
    </row>
    <row r="733" spans="2:8" x14ac:dyDescent="0.3">
      <c r="B733" s="49"/>
      <c r="C733" s="43"/>
      <c r="D733" s="43"/>
      <c r="E733" s="43"/>
      <c r="F733" s="43"/>
      <c r="G733" s="43"/>
      <c r="H733" s="43"/>
    </row>
    <row r="734" spans="2:8" x14ac:dyDescent="0.3">
      <c r="B734" s="49"/>
      <c r="C734" s="43"/>
      <c r="D734" s="43"/>
      <c r="E734" s="43"/>
      <c r="F734" s="43"/>
      <c r="G734" s="43"/>
      <c r="H734" s="43"/>
    </row>
    <row r="735" spans="2:8" x14ac:dyDescent="0.3">
      <c r="B735" s="49"/>
      <c r="C735" s="43"/>
      <c r="D735" s="43"/>
      <c r="E735" s="43"/>
      <c r="F735" s="43"/>
      <c r="G735" s="43"/>
      <c r="H735" s="43"/>
    </row>
    <row r="736" spans="2:8" x14ac:dyDescent="0.3">
      <c r="B736" s="49"/>
      <c r="C736" s="43"/>
      <c r="D736" s="43"/>
      <c r="E736" s="43"/>
      <c r="F736" s="43"/>
      <c r="G736" s="43"/>
      <c r="H736" s="43"/>
    </row>
    <row r="737" spans="2:8" x14ac:dyDescent="0.3">
      <c r="B737" s="49"/>
      <c r="C737" s="43"/>
      <c r="D737" s="43"/>
      <c r="E737" s="43"/>
      <c r="F737" s="43"/>
      <c r="G737" s="43"/>
      <c r="H737" s="43"/>
    </row>
    <row r="738" spans="2:8" x14ac:dyDescent="0.3">
      <c r="B738" s="49"/>
      <c r="C738" s="43"/>
      <c r="D738" s="43"/>
      <c r="E738" s="43"/>
      <c r="F738" s="43"/>
      <c r="G738" s="43"/>
      <c r="H738" s="43"/>
    </row>
    <row r="739" spans="2:8" x14ac:dyDescent="0.3">
      <c r="B739" s="49"/>
      <c r="C739" s="43"/>
      <c r="D739" s="43"/>
      <c r="E739" s="43"/>
      <c r="F739" s="43"/>
      <c r="G739" s="43"/>
      <c r="H739" s="43"/>
    </row>
    <row r="740" spans="2:8" x14ac:dyDescent="0.3">
      <c r="B740" s="49"/>
      <c r="C740" s="43"/>
      <c r="D740" s="43"/>
      <c r="E740" s="43"/>
      <c r="F740" s="43"/>
      <c r="G740" s="43"/>
      <c r="H740" s="43"/>
    </row>
    <row r="741" spans="2:8" x14ac:dyDescent="0.3">
      <c r="B741" s="49"/>
      <c r="C741" s="43"/>
      <c r="D741" s="43"/>
      <c r="E741" s="43"/>
      <c r="F741" s="43"/>
      <c r="G741" s="43"/>
      <c r="H741" s="43"/>
    </row>
    <row r="742" spans="2:8" x14ac:dyDescent="0.3">
      <c r="B742" s="49"/>
      <c r="C742" s="43"/>
      <c r="D742" s="43"/>
      <c r="E742" s="43"/>
      <c r="F742" s="43"/>
      <c r="G742" s="43"/>
      <c r="H742" s="43"/>
    </row>
    <row r="743" spans="2:8" x14ac:dyDescent="0.3">
      <c r="B743" s="49"/>
      <c r="C743" s="43"/>
      <c r="D743" s="43"/>
      <c r="E743" s="43"/>
      <c r="F743" s="43"/>
      <c r="G743" s="43"/>
      <c r="H743" s="43"/>
    </row>
    <row r="744" spans="2:8" x14ac:dyDescent="0.3">
      <c r="B744" s="49"/>
      <c r="C744" s="43"/>
      <c r="D744" s="43"/>
      <c r="E744" s="43"/>
      <c r="F744" s="43"/>
      <c r="G744" s="43"/>
      <c r="H744" s="43"/>
    </row>
    <row r="745" spans="2:8" x14ac:dyDescent="0.3">
      <c r="B745" s="49"/>
      <c r="C745" s="43"/>
      <c r="D745" s="43"/>
      <c r="E745" s="43"/>
      <c r="F745" s="43"/>
      <c r="G745" s="43"/>
      <c r="H745" s="43"/>
    </row>
    <row r="746" spans="2:8" x14ac:dyDescent="0.3">
      <c r="B746" s="49"/>
      <c r="C746" s="43"/>
      <c r="D746" s="43"/>
      <c r="E746" s="43"/>
      <c r="F746" s="43"/>
      <c r="G746" s="43"/>
      <c r="H746" s="43"/>
    </row>
    <row r="747" spans="2:8" x14ac:dyDescent="0.3">
      <c r="B747" s="49"/>
      <c r="C747" s="43"/>
      <c r="D747" s="43"/>
      <c r="E747" s="43"/>
      <c r="F747" s="43"/>
      <c r="G747" s="43"/>
      <c r="H747" s="43"/>
    </row>
    <row r="748" spans="2:8" x14ac:dyDescent="0.3">
      <c r="B748" s="49"/>
      <c r="C748" s="43"/>
      <c r="D748" s="43"/>
      <c r="E748" s="43"/>
      <c r="F748" s="43"/>
      <c r="G748" s="43"/>
      <c r="H748" s="43"/>
    </row>
    <row r="749" spans="2:8" x14ac:dyDescent="0.3">
      <c r="B749" s="49"/>
      <c r="C749" s="43"/>
      <c r="D749" s="43"/>
      <c r="E749" s="43"/>
      <c r="F749" s="43"/>
      <c r="G749" s="43"/>
      <c r="H749" s="43"/>
    </row>
    <row r="750" spans="2:8" x14ac:dyDescent="0.3">
      <c r="B750" s="49"/>
      <c r="C750" s="43"/>
      <c r="D750" s="43"/>
      <c r="E750" s="43"/>
      <c r="F750" s="43"/>
      <c r="G750" s="43"/>
      <c r="H750" s="43"/>
    </row>
    <row r="751" spans="2:8" x14ac:dyDescent="0.3">
      <c r="B751" s="49"/>
      <c r="C751" s="43"/>
      <c r="D751" s="43"/>
      <c r="E751" s="43"/>
      <c r="F751" s="43"/>
      <c r="G751" s="43"/>
      <c r="H751" s="43"/>
    </row>
    <row r="752" spans="2:8" x14ac:dyDescent="0.3">
      <c r="B752" s="49"/>
      <c r="C752" s="43"/>
      <c r="D752" s="43"/>
      <c r="E752" s="43"/>
      <c r="F752" s="43"/>
      <c r="G752" s="43"/>
      <c r="H752" s="43"/>
    </row>
    <row r="753" spans="2:8" x14ac:dyDescent="0.3">
      <c r="B753" s="49"/>
      <c r="C753" s="43"/>
      <c r="D753" s="43"/>
      <c r="E753" s="43"/>
      <c r="F753" s="43"/>
      <c r="G753" s="43"/>
      <c r="H753" s="43"/>
    </row>
    <row r="754" spans="2:8" x14ac:dyDescent="0.3">
      <c r="B754" s="49"/>
      <c r="C754" s="43"/>
      <c r="D754" s="43"/>
      <c r="E754" s="43"/>
      <c r="F754" s="43"/>
      <c r="G754" s="43"/>
      <c r="H754" s="43"/>
    </row>
    <row r="755" spans="2:8" x14ac:dyDescent="0.3">
      <c r="B755" s="49"/>
      <c r="C755" s="43"/>
      <c r="D755" s="43"/>
      <c r="E755" s="43"/>
      <c r="F755" s="43"/>
      <c r="G755" s="43"/>
      <c r="H755" s="43"/>
    </row>
    <row r="756" spans="2:8" x14ac:dyDescent="0.3">
      <c r="B756" s="49"/>
      <c r="C756" s="43"/>
      <c r="D756" s="43"/>
      <c r="E756" s="43"/>
      <c r="F756" s="43"/>
      <c r="G756" s="43"/>
      <c r="H756" s="43"/>
    </row>
    <row r="757" spans="2:8" x14ac:dyDescent="0.3">
      <c r="B757" s="49"/>
      <c r="C757" s="43"/>
      <c r="D757" s="43"/>
      <c r="E757" s="43"/>
      <c r="F757" s="43"/>
      <c r="G757" s="43"/>
      <c r="H757" s="43"/>
    </row>
    <row r="758" spans="2:8" x14ac:dyDescent="0.3">
      <c r="B758" s="49"/>
      <c r="C758" s="43"/>
      <c r="D758" s="43"/>
      <c r="E758" s="43"/>
      <c r="F758" s="43"/>
      <c r="G758" s="43"/>
      <c r="H758" s="43"/>
    </row>
    <row r="759" spans="2:8" x14ac:dyDescent="0.3">
      <c r="B759" s="49"/>
      <c r="C759" s="43"/>
      <c r="D759" s="43"/>
      <c r="E759" s="43"/>
      <c r="F759" s="43"/>
      <c r="G759" s="43"/>
      <c r="H759" s="43"/>
    </row>
    <row r="760" spans="2:8" x14ac:dyDescent="0.3">
      <c r="B760" s="49"/>
      <c r="C760" s="43"/>
      <c r="D760" s="43"/>
      <c r="E760" s="43"/>
      <c r="F760" s="43"/>
      <c r="G760" s="43"/>
      <c r="H760" s="43"/>
    </row>
    <row r="761" spans="2:8" x14ac:dyDescent="0.3">
      <c r="B761" s="49"/>
      <c r="C761" s="43"/>
      <c r="D761" s="43"/>
      <c r="E761" s="43"/>
      <c r="F761" s="43"/>
      <c r="G761" s="43"/>
      <c r="H761" s="43"/>
    </row>
    <row r="762" spans="2:8" x14ac:dyDescent="0.3">
      <c r="B762" s="49"/>
      <c r="C762" s="43"/>
      <c r="D762" s="43"/>
      <c r="E762" s="43"/>
      <c r="F762" s="43"/>
      <c r="G762" s="43"/>
      <c r="H762" s="43"/>
    </row>
    <row r="763" spans="2:8" x14ac:dyDescent="0.3">
      <c r="B763" s="49"/>
      <c r="C763" s="43"/>
      <c r="D763" s="43"/>
      <c r="E763" s="43"/>
      <c r="F763" s="43"/>
      <c r="G763" s="43"/>
      <c r="H763" s="43"/>
    </row>
    <row r="764" spans="2:8" x14ac:dyDescent="0.3">
      <c r="B764" s="49"/>
      <c r="C764" s="43"/>
      <c r="D764" s="43"/>
      <c r="E764" s="43"/>
      <c r="F764" s="43"/>
      <c r="G764" s="43"/>
      <c r="H764" s="43"/>
    </row>
    <row r="765" spans="2:8" x14ac:dyDescent="0.3">
      <c r="B765" s="49"/>
      <c r="C765" s="43"/>
      <c r="D765" s="43"/>
      <c r="E765" s="43"/>
      <c r="F765" s="43"/>
      <c r="G765" s="43"/>
      <c r="H765" s="43"/>
    </row>
    <row r="766" spans="2:8" x14ac:dyDescent="0.3">
      <c r="B766" s="49"/>
      <c r="C766" s="43"/>
      <c r="D766" s="43"/>
      <c r="E766" s="43"/>
      <c r="F766" s="43"/>
      <c r="G766" s="43"/>
      <c r="H766" s="43"/>
    </row>
    <row r="767" spans="2:8" x14ac:dyDescent="0.3">
      <c r="B767" s="49"/>
      <c r="C767" s="43"/>
      <c r="D767" s="43"/>
      <c r="E767" s="43"/>
      <c r="F767" s="43"/>
      <c r="G767" s="43"/>
      <c r="H767" s="43"/>
    </row>
    <row r="768" spans="2:8" x14ac:dyDescent="0.3">
      <c r="B768" s="49"/>
      <c r="C768" s="43"/>
      <c r="D768" s="43"/>
      <c r="E768" s="43"/>
      <c r="F768" s="43"/>
      <c r="G768" s="43"/>
      <c r="H768" s="43"/>
    </row>
    <row r="769" spans="2:8" x14ac:dyDescent="0.3">
      <c r="B769" s="49"/>
      <c r="C769" s="43"/>
      <c r="D769" s="43"/>
      <c r="E769" s="43"/>
      <c r="F769" s="43"/>
      <c r="G769" s="43"/>
      <c r="H769" s="43"/>
    </row>
    <row r="770" spans="2:8" x14ac:dyDescent="0.3">
      <c r="B770" s="49"/>
      <c r="C770" s="43"/>
      <c r="D770" s="43"/>
      <c r="E770" s="43"/>
      <c r="F770" s="43"/>
      <c r="G770" s="43"/>
      <c r="H770" s="43"/>
    </row>
    <row r="771" spans="2:8" x14ac:dyDescent="0.3">
      <c r="B771" s="49"/>
      <c r="C771" s="43"/>
      <c r="D771" s="43"/>
      <c r="E771" s="43"/>
      <c r="F771" s="43"/>
      <c r="G771" s="43"/>
      <c r="H771" s="43"/>
    </row>
    <row r="772" spans="2:8" x14ac:dyDescent="0.3">
      <c r="B772" s="49"/>
      <c r="C772" s="43"/>
      <c r="D772" s="43"/>
      <c r="E772" s="43"/>
      <c r="F772" s="43"/>
      <c r="G772" s="43"/>
      <c r="H772" s="43"/>
    </row>
    <row r="773" spans="2:8" x14ac:dyDescent="0.3">
      <c r="B773" s="49"/>
      <c r="C773" s="43"/>
      <c r="D773" s="43"/>
      <c r="E773" s="43"/>
      <c r="F773" s="43"/>
      <c r="G773" s="43"/>
      <c r="H773" s="43"/>
    </row>
    <row r="774" spans="2:8" x14ac:dyDescent="0.3">
      <c r="B774" s="49"/>
      <c r="C774" s="43"/>
      <c r="D774" s="43"/>
      <c r="E774" s="43"/>
      <c r="F774" s="43"/>
      <c r="G774" s="43"/>
      <c r="H774" s="43"/>
    </row>
    <row r="775" spans="2:8" x14ac:dyDescent="0.3">
      <c r="B775" s="49"/>
      <c r="C775" s="43"/>
      <c r="D775" s="43"/>
      <c r="E775" s="43"/>
      <c r="F775" s="43"/>
      <c r="G775" s="43"/>
      <c r="H775" s="43"/>
    </row>
    <row r="776" spans="2:8" x14ac:dyDescent="0.3">
      <c r="B776" s="49"/>
      <c r="C776" s="43"/>
      <c r="D776" s="43"/>
      <c r="E776" s="43"/>
      <c r="F776" s="43"/>
      <c r="G776" s="43"/>
      <c r="H776" s="43"/>
    </row>
    <row r="777" spans="2:8" x14ac:dyDescent="0.3">
      <c r="B777" s="49"/>
      <c r="C777" s="43"/>
      <c r="D777" s="43"/>
      <c r="E777" s="43"/>
      <c r="F777" s="43"/>
      <c r="G777" s="43"/>
      <c r="H777" s="43"/>
    </row>
    <row r="778" spans="2:8" x14ac:dyDescent="0.3">
      <c r="B778" s="49"/>
      <c r="C778" s="43"/>
      <c r="D778" s="43"/>
      <c r="E778" s="43"/>
      <c r="F778" s="43"/>
      <c r="G778" s="43"/>
      <c r="H778" s="43"/>
    </row>
    <row r="779" spans="2:8" x14ac:dyDescent="0.3">
      <c r="B779" s="49"/>
      <c r="C779" s="43"/>
      <c r="D779" s="43"/>
      <c r="E779" s="43"/>
      <c r="F779" s="43"/>
      <c r="G779" s="43"/>
      <c r="H779" s="43"/>
    </row>
    <row r="780" spans="2:8" x14ac:dyDescent="0.3">
      <c r="B780" s="49"/>
      <c r="C780" s="43"/>
      <c r="D780" s="43"/>
      <c r="E780" s="43"/>
      <c r="F780" s="43"/>
      <c r="G780" s="43"/>
      <c r="H780" s="43"/>
    </row>
    <row r="781" spans="2:8" x14ac:dyDescent="0.3">
      <c r="B781" s="49"/>
      <c r="C781" s="43"/>
      <c r="D781" s="43"/>
      <c r="E781" s="43"/>
      <c r="F781" s="43"/>
      <c r="G781" s="43"/>
      <c r="H781" s="43"/>
    </row>
    <row r="782" spans="2:8" x14ac:dyDescent="0.3">
      <c r="B782" s="49"/>
      <c r="C782" s="43"/>
      <c r="D782" s="43"/>
      <c r="E782" s="43"/>
      <c r="F782" s="43"/>
      <c r="G782" s="43"/>
      <c r="H782" s="43"/>
    </row>
    <row r="783" spans="2:8" x14ac:dyDescent="0.3">
      <c r="B783" s="49"/>
      <c r="C783" s="43"/>
      <c r="D783" s="43"/>
      <c r="E783" s="43"/>
      <c r="F783" s="43"/>
      <c r="G783" s="43"/>
      <c r="H783" s="43"/>
    </row>
    <row r="784" spans="2:8" x14ac:dyDescent="0.3">
      <c r="B784" s="49"/>
      <c r="C784" s="43"/>
      <c r="D784" s="43"/>
      <c r="E784" s="43"/>
      <c r="F784" s="43"/>
      <c r="G784" s="43"/>
      <c r="H784" s="43"/>
    </row>
    <row r="785" spans="2:8" x14ac:dyDescent="0.3">
      <c r="B785" s="49"/>
      <c r="C785" s="43"/>
      <c r="D785" s="43"/>
      <c r="E785" s="43"/>
      <c r="F785" s="43"/>
      <c r="G785" s="43"/>
      <c r="H785" s="43"/>
    </row>
    <row r="786" spans="2:8" x14ac:dyDescent="0.3">
      <c r="B786" s="49"/>
      <c r="C786" s="43"/>
      <c r="D786" s="43"/>
      <c r="E786" s="43"/>
      <c r="F786" s="43"/>
      <c r="G786" s="43"/>
      <c r="H786" s="43"/>
    </row>
    <row r="787" spans="2:8" x14ac:dyDescent="0.3">
      <c r="B787" s="49"/>
      <c r="C787" s="43"/>
      <c r="D787" s="43"/>
      <c r="E787" s="43"/>
      <c r="F787" s="43"/>
      <c r="G787" s="43"/>
      <c r="H787" s="43"/>
    </row>
    <row r="788" spans="2:8" x14ac:dyDescent="0.3">
      <c r="B788" s="49"/>
      <c r="C788" s="43"/>
      <c r="D788" s="43"/>
      <c r="E788" s="43"/>
      <c r="F788" s="43"/>
      <c r="G788" s="43"/>
      <c r="H788" s="43"/>
    </row>
    <row r="789" spans="2:8" x14ac:dyDescent="0.3">
      <c r="B789" s="49"/>
      <c r="C789" s="43"/>
      <c r="D789" s="43"/>
      <c r="E789" s="43"/>
      <c r="F789" s="43"/>
      <c r="G789" s="43"/>
      <c r="H789" s="43"/>
    </row>
    <row r="790" spans="2:8" x14ac:dyDescent="0.3">
      <c r="B790" s="49"/>
      <c r="C790" s="43"/>
      <c r="D790" s="43"/>
      <c r="E790" s="43"/>
      <c r="F790" s="43"/>
      <c r="G790" s="43"/>
      <c r="H790" s="43"/>
    </row>
    <row r="791" spans="2:8" x14ac:dyDescent="0.3">
      <c r="B791" s="49"/>
      <c r="C791" s="43"/>
      <c r="D791" s="43"/>
      <c r="E791" s="43"/>
      <c r="F791" s="43"/>
      <c r="G791" s="43"/>
      <c r="H791" s="43"/>
    </row>
    <row r="792" spans="2:8" x14ac:dyDescent="0.3">
      <c r="B792" s="49"/>
      <c r="C792" s="43"/>
      <c r="D792" s="43"/>
      <c r="E792" s="43"/>
      <c r="F792" s="43"/>
      <c r="G792" s="43"/>
      <c r="H792" s="43"/>
    </row>
    <row r="793" spans="2:8" x14ac:dyDescent="0.3">
      <c r="B793" s="49"/>
      <c r="C793" s="43"/>
      <c r="D793" s="43"/>
      <c r="E793" s="43"/>
      <c r="F793" s="43"/>
      <c r="G793" s="43"/>
      <c r="H793" s="43"/>
    </row>
    <row r="794" spans="2:8" x14ac:dyDescent="0.3">
      <c r="B794" s="49"/>
      <c r="C794" s="43"/>
      <c r="D794" s="43"/>
      <c r="E794" s="43"/>
      <c r="F794" s="43"/>
      <c r="G794" s="43"/>
      <c r="H794" s="43"/>
    </row>
    <row r="795" spans="2:8" x14ac:dyDescent="0.3">
      <c r="B795" s="49"/>
      <c r="C795" s="43"/>
      <c r="D795" s="43"/>
      <c r="E795" s="43"/>
      <c r="F795" s="43"/>
      <c r="G795" s="43"/>
      <c r="H795" s="43"/>
    </row>
    <row r="796" spans="2:8" x14ac:dyDescent="0.3">
      <c r="B796" s="49"/>
      <c r="C796" s="43"/>
      <c r="D796" s="43"/>
      <c r="E796" s="43"/>
      <c r="F796" s="43"/>
      <c r="G796" s="43"/>
      <c r="H796" s="43"/>
    </row>
    <row r="797" spans="2:8" x14ac:dyDescent="0.3">
      <c r="B797" s="49"/>
      <c r="C797" s="43"/>
      <c r="D797" s="43"/>
      <c r="E797" s="43"/>
      <c r="F797" s="43"/>
      <c r="G797" s="43"/>
      <c r="H797" s="43"/>
    </row>
    <row r="798" spans="2:8" x14ac:dyDescent="0.3">
      <c r="B798" s="49"/>
      <c r="C798" s="43"/>
      <c r="D798" s="43"/>
      <c r="E798" s="43"/>
      <c r="F798" s="43"/>
      <c r="G798" s="43"/>
      <c r="H798" s="43"/>
    </row>
    <row r="799" spans="2:8" x14ac:dyDescent="0.3">
      <c r="B799" s="49"/>
      <c r="C799" s="43"/>
      <c r="D799" s="43"/>
      <c r="E799" s="43"/>
      <c r="F799" s="43"/>
      <c r="G799" s="43"/>
      <c r="H799" s="43"/>
    </row>
    <row r="800" spans="2:8" x14ac:dyDescent="0.3">
      <c r="B800" s="49"/>
      <c r="C800" s="43"/>
      <c r="D800" s="43"/>
      <c r="E800" s="43"/>
      <c r="F800" s="43"/>
      <c r="G800" s="43"/>
      <c r="H800" s="43"/>
    </row>
    <row r="801" spans="2:8" x14ac:dyDescent="0.3">
      <c r="B801" s="49"/>
      <c r="C801" s="43"/>
      <c r="D801" s="43"/>
      <c r="E801" s="43"/>
      <c r="F801" s="43"/>
      <c r="G801" s="43"/>
      <c r="H801" s="43"/>
    </row>
    <row r="802" spans="2:8" x14ac:dyDescent="0.3">
      <c r="B802" s="49"/>
      <c r="C802" s="43"/>
      <c r="D802" s="43"/>
      <c r="E802" s="43"/>
      <c r="F802" s="43"/>
      <c r="G802" s="43"/>
      <c r="H802" s="43"/>
    </row>
    <row r="803" spans="2:8" x14ac:dyDescent="0.3">
      <c r="B803" s="49"/>
      <c r="C803" s="43"/>
      <c r="D803" s="43"/>
      <c r="E803" s="43"/>
      <c r="F803" s="43"/>
      <c r="G803" s="43"/>
      <c r="H803" s="43"/>
    </row>
    <row r="804" spans="2:8" x14ac:dyDescent="0.3">
      <c r="B804" s="49"/>
      <c r="C804" s="43"/>
      <c r="D804" s="43"/>
      <c r="E804" s="43"/>
      <c r="F804" s="43"/>
      <c r="G804" s="43"/>
      <c r="H804" s="43"/>
    </row>
    <row r="805" spans="2:8" x14ac:dyDescent="0.3">
      <c r="B805" s="49"/>
      <c r="C805" s="43"/>
      <c r="D805" s="43"/>
      <c r="E805" s="43"/>
      <c r="F805" s="43"/>
      <c r="G805" s="43"/>
      <c r="H805" s="43"/>
    </row>
    <row r="806" spans="2:8" x14ac:dyDescent="0.3">
      <c r="B806" s="49"/>
      <c r="C806" s="43"/>
      <c r="D806" s="43"/>
      <c r="E806" s="43"/>
      <c r="F806" s="43"/>
      <c r="G806" s="43"/>
      <c r="H806" s="43"/>
    </row>
    <row r="807" spans="2:8" x14ac:dyDescent="0.3">
      <c r="B807" s="49"/>
      <c r="C807" s="43"/>
      <c r="D807" s="43"/>
      <c r="E807" s="43"/>
      <c r="F807" s="43"/>
      <c r="G807" s="43"/>
      <c r="H807" s="43"/>
    </row>
    <row r="808" spans="2:8" x14ac:dyDescent="0.3">
      <c r="B808" s="49"/>
      <c r="C808" s="43"/>
      <c r="D808" s="43"/>
      <c r="E808" s="43"/>
      <c r="F808" s="43"/>
      <c r="G808" s="43"/>
      <c r="H808" s="43"/>
    </row>
    <row r="809" spans="2:8" x14ac:dyDescent="0.3">
      <c r="B809" s="49"/>
      <c r="C809" s="43"/>
      <c r="D809" s="43"/>
      <c r="E809" s="43"/>
      <c r="F809" s="43"/>
      <c r="G809" s="43"/>
      <c r="H809" s="43"/>
    </row>
    <row r="810" spans="2:8" x14ac:dyDescent="0.3">
      <c r="B810" s="49"/>
      <c r="C810" s="43"/>
      <c r="D810" s="43"/>
      <c r="E810" s="43"/>
      <c r="F810" s="43"/>
      <c r="G810" s="43"/>
      <c r="H810" s="43"/>
    </row>
    <row r="811" spans="2:8" x14ac:dyDescent="0.3">
      <c r="B811" s="49"/>
      <c r="C811" s="43"/>
      <c r="D811" s="43"/>
      <c r="E811" s="43"/>
      <c r="F811" s="43"/>
      <c r="G811" s="43"/>
      <c r="H811" s="43"/>
    </row>
    <row r="812" spans="2:8" x14ac:dyDescent="0.3">
      <c r="B812" s="49"/>
      <c r="C812" s="43"/>
      <c r="D812" s="43"/>
      <c r="E812" s="43"/>
      <c r="F812" s="43"/>
      <c r="G812" s="43"/>
      <c r="H812" s="43"/>
    </row>
    <row r="813" spans="2:8" x14ac:dyDescent="0.3">
      <c r="B813" s="49"/>
      <c r="C813" s="43"/>
      <c r="D813" s="43"/>
      <c r="E813" s="43"/>
      <c r="F813" s="43"/>
      <c r="G813" s="43"/>
      <c r="H813" s="43"/>
    </row>
    <row r="814" spans="2:8" x14ac:dyDescent="0.3">
      <c r="B814" s="49"/>
      <c r="C814" s="43"/>
      <c r="D814" s="43"/>
      <c r="E814" s="43"/>
      <c r="F814" s="43"/>
      <c r="G814" s="43"/>
      <c r="H814" s="43"/>
    </row>
    <row r="815" spans="2:8" x14ac:dyDescent="0.3">
      <c r="B815" s="49"/>
      <c r="C815" s="43"/>
      <c r="D815" s="43"/>
      <c r="E815" s="43"/>
      <c r="F815" s="43"/>
      <c r="G815" s="43"/>
      <c r="H815" s="43"/>
    </row>
    <row r="816" spans="2:8" x14ac:dyDescent="0.3">
      <c r="B816" s="49"/>
      <c r="C816" s="43"/>
      <c r="D816" s="43"/>
      <c r="E816" s="43"/>
      <c r="F816" s="43"/>
      <c r="G816" s="43"/>
      <c r="H816" s="43"/>
    </row>
    <row r="817" spans="2:8" x14ac:dyDescent="0.3">
      <c r="B817" s="49"/>
      <c r="C817" s="43"/>
      <c r="D817" s="43"/>
      <c r="E817" s="43"/>
      <c r="F817" s="43"/>
      <c r="G817" s="43"/>
      <c r="H817" s="43"/>
    </row>
    <row r="818" spans="2:8" x14ac:dyDescent="0.3">
      <c r="B818" s="49"/>
      <c r="C818" s="43"/>
      <c r="D818" s="43"/>
      <c r="E818" s="43"/>
      <c r="F818" s="43"/>
      <c r="G818" s="43"/>
      <c r="H818" s="43"/>
    </row>
    <row r="819" spans="2:8" x14ac:dyDescent="0.3">
      <c r="B819" s="49"/>
      <c r="C819" s="43"/>
      <c r="D819" s="43"/>
      <c r="E819" s="43"/>
      <c r="F819" s="43"/>
      <c r="G819" s="43"/>
      <c r="H819" s="43"/>
    </row>
    <row r="820" spans="2:8" x14ac:dyDescent="0.3">
      <c r="B820" s="49"/>
      <c r="C820" s="43"/>
      <c r="D820" s="43"/>
      <c r="E820" s="43"/>
      <c r="F820" s="43"/>
      <c r="G820" s="43"/>
      <c r="H820" s="43"/>
    </row>
    <row r="821" spans="2:8" x14ac:dyDescent="0.3">
      <c r="B821" s="49"/>
      <c r="C821" s="43"/>
      <c r="D821" s="43"/>
      <c r="E821" s="43"/>
      <c r="F821" s="43"/>
      <c r="G821" s="43"/>
      <c r="H821" s="43"/>
    </row>
    <row r="822" spans="2:8" x14ac:dyDescent="0.3">
      <c r="B822" s="49"/>
      <c r="C822" s="43"/>
      <c r="D822" s="43"/>
      <c r="E822" s="43"/>
      <c r="F822" s="43"/>
      <c r="G822" s="43"/>
      <c r="H822" s="43"/>
    </row>
    <row r="823" spans="2:8" x14ac:dyDescent="0.3">
      <c r="B823" s="49"/>
      <c r="C823" s="43"/>
      <c r="D823" s="43"/>
      <c r="E823" s="43"/>
      <c r="F823" s="43"/>
      <c r="G823" s="43"/>
      <c r="H823" s="43"/>
    </row>
    <row r="824" spans="2:8" x14ac:dyDescent="0.3">
      <c r="B824" s="49"/>
      <c r="C824" s="43"/>
      <c r="D824" s="43"/>
      <c r="E824" s="43"/>
      <c r="F824" s="43"/>
      <c r="G824" s="43"/>
      <c r="H824" s="43"/>
    </row>
    <row r="825" spans="2:8" x14ac:dyDescent="0.3">
      <c r="B825" s="49"/>
      <c r="C825" s="43"/>
      <c r="D825" s="43"/>
      <c r="E825" s="43"/>
      <c r="F825" s="43"/>
      <c r="G825" s="43"/>
      <c r="H825" s="43"/>
    </row>
    <row r="826" spans="2:8" x14ac:dyDescent="0.3">
      <c r="B826" s="49"/>
      <c r="C826" s="43"/>
      <c r="D826" s="43"/>
      <c r="E826" s="43"/>
      <c r="F826" s="43"/>
      <c r="G826" s="43"/>
      <c r="H826" s="43"/>
    </row>
    <row r="827" spans="2:8" x14ac:dyDescent="0.3">
      <c r="B827" s="49"/>
      <c r="C827" s="43"/>
      <c r="D827" s="43"/>
      <c r="E827" s="43"/>
      <c r="F827" s="43"/>
      <c r="G827" s="43"/>
      <c r="H827" s="43"/>
    </row>
    <row r="828" spans="2:8" x14ac:dyDescent="0.3">
      <c r="B828" s="49"/>
      <c r="C828" s="43"/>
      <c r="D828" s="43"/>
      <c r="E828" s="43"/>
      <c r="F828" s="43"/>
      <c r="G828" s="43"/>
      <c r="H828" s="43"/>
    </row>
    <row r="829" spans="2:8" x14ac:dyDescent="0.3">
      <c r="B829" s="49"/>
      <c r="C829" s="43"/>
      <c r="D829" s="43"/>
      <c r="E829" s="43"/>
      <c r="F829" s="43"/>
      <c r="G829" s="43"/>
      <c r="H829" s="43"/>
    </row>
    <row r="830" spans="2:8" x14ac:dyDescent="0.3">
      <c r="B830" s="49"/>
      <c r="C830" s="43"/>
      <c r="D830" s="43"/>
      <c r="E830" s="43"/>
      <c r="F830" s="43"/>
      <c r="G830" s="43"/>
      <c r="H830" s="43"/>
    </row>
    <row r="831" spans="2:8" x14ac:dyDescent="0.3">
      <c r="B831" s="49"/>
      <c r="C831" s="43"/>
      <c r="D831" s="43"/>
      <c r="E831" s="43"/>
      <c r="F831" s="43"/>
      <c r="G831" s="43"/>
      <c r="H831" s="43"/>
    </row>
    <row r="832" spans="2:8" x14ac:dyDescent="0.3">
      <c r="B832" s="49"/>
      <c r="C832" s="43"/>
      <c r="D832" s="43"/>
      <c r="E832" s="43"/>
      <c r="F832" s="43"/>
      <c r="G832" s="43"/>
      <c r="H832" s="43"/>
    </row>
    <row r="833" spans="2:8" x14ac:dyDescent="0.3">
      <c r="B833" s="49"/>
      <c r="C833" s="43"/>
      <c r="D833" s="43"/>
      <c r="E833" s="43"/>
      <c r="F833" s="43"/>
      <c r="G833" s="43"/>
      <c r="H833" s="43"/>
    </row>
    <row r="834" spans="2:8" x14ac:dyDescent="0.3">
      <c r="B834" s="49"/>
      <c r="C834" s="43"/>
      <c r="D834" s="43"/>
      <c r="E834" s="43"/>
      <c r="F834" s="43"/>
      <c r="G834" s="43"/>
      <c r="H834" s="43"/>
    </row>
    <row r="835" spans="2:8" x14ac:dyDescent="0.3">
      <c r="B835" s="49"/>
      <c r="C835" s="43"/>
      <c r="D835" s="43"/>
      <c r="E835" s="43"/>
      <c r="F835" s="43"/>
      <c r="G835" s="43"/>
      <c r="H835" s="43"/>
    </row>
    <row r="836" spans="2:8" x14ac:dyDescent="0.3">
      <c r="B836" s="49"/>
      <c r="C836" s="43"/>
      <c r="D836" s="43"/>
      <c r="E836" s="43"/>
      <c r="F836" s="43"/>
      <c r="G836" s="43"/>
      <c r="H836" s="43"/>
    </row>
    <row r="837" spans="2:8" x14ac:dyDescent="0.3">
      <c r="B837" s="49"/>
      <c r="C837" s="43"/>
      <c r="D837" s="43"/>
      <c r="E837" s="43"/>
      <c r="F837" s="43"/>
      <c r="G837" s="43"/>
      <c r="H837" s="43"/>
    </row>
    <row r="838" spans="2:8" x14ac:dyDescent="0.3">
      <c r="B838" s="49"/>
      <c r="C838" s="43"/>
      <c r="D838" s="43"/>
      <c r="E838" s="43"/>
      <c r="F838" s="43"/>
      <c r="G838" s="43"/>
      <c r="H838" s="43"/>
    </row>
    <row r="839" spans="2:8" x14ac:dyDescent="0.3">
      <c r="B839" s="49"/>
      <c r="C839" s="43"/>
      <c r="D839" s="43"/>
      <c r="E839" s="43"/>
      <c r="F839" s="43"/>
      <c r="G839" s="43"/>
      <c r="H839" s="43"/>
    </row>
    <row r="840" spans="2:8" x14ac:dyDescent="0.3">
      <c r="B840" s="49"/>
      <c r="C840" s="43"/>
      <c r="D840" s="43"/>
      <c r="E840" s="43"/>
      <c r="F840" s="43"/>
      <c r="G840" s="43"/>
      <c r="H840" s="43"/>
    </row>
    <row r="841" spans="2:8" x14ac:dyDescent="0.3">
      <c r="B841" s="49"/>
      <c r="C841" s="43"/>
      <c r="D841" s="43"/>
      <c r="E841" s="43"/>
      <c r="F841" s="43"/>
      <c r="G841" s="43"/>
      <c r="H841" s="43"/>
    </row>
    <row r="842" spans="2:8" x14ac:dyDescent="0.3">
      <c r="B842" s="49"/>
      <c r="C842" s="43"/>
      <c r="D842" s="43"/>
      <c r="E842" s="43"/>
      <c r="F842" s="43"/>
      <c r="G842" s="43"/>
      <c r="H842" s="43"/>
    </row>
    <row r="843" spans="2:8" x14ac:dyDescent="0.3">
      <c r="B843" s="49"/>
      <c r="C843" s="43"/>
      <c r="D843" s="43"/>
      <c r="E843" s="43"/>
      <c r="F843" s="43"/>
      <c r="G843" s="43"/>
      <c r="H843" s="43"/>
    </row>
    <row r="844" spans="2:8" x14ac:dyDescent="0.3">
      <c r="B844" s="49"/>
      <c r="C844" s="43"/>
      <c r="D844" s="43"/>
      <c r="E844" s="43"/>
      <c r="F844" s="43"/>
      <c r="G844" s="43"/>
      <c r="H844" s="43"/>
    </row>
    <row r="845" spans="2:8" x14ac:dyDescent="0.3">
      <c r="B845" s="49"/>
      <c r="C845" s="43"/>
      <c r="D845" s="43"/>
      <c r="E845" s="43"/>
      <c r="F845" s="43"/>
      <c r="G845" s="43"/>
      <c r="H845" s="43"/>
    </row>
    <row r="846" spans="2:8" x14ac:dyDescent="0.3">
      <c r="B846" s="49"/>
      <c r="C846" s="43"/>
      <c r="D846" s="43"/>
      <c r="E846" s="43"/>
      <c r="F846" s="43"/>
      <c r="G846" s="43"/>
      <c r="H846" s="43"/>
    </row>
    <row r="847" spans="2:8" x14ac:dyDescent="0.3">
      <c r="B847" s="49"/>
      <c r="C847" s="43"/>
      <c r="D847" s="43"/>
      <c r="E847" s="43"/>
      <c r="F847" s="43"/>
      <c r="G847" s="43"/>
      <c r="H847" s="43"/>
    </row>
    <row r="848" spans="2:8" x14ac:dyDescent="0.3">
      <c r="B848" s="49"/>
      <c r="C848" s="43"/>
      <c r="D848" s="43"/>
      <c r="E848" s="43"/>
      <c r="F848" s="43"/>
      <c r="G848" s="43"/>
      <c r="H848" s="43"/>
    </row>
    <row r="849" spans="2:8" x14ac:dyDescent="0.3">
      <c r="B849" s="49"/>
      <c r="C849" s="43"/>
      <c r="D849" s="43"/>
      <c r="E849" s="43"/>
      <c r="F849" s="43"/>
      <c r="G849" s="43"/>
      <c r="H849" s="43"/>
    </row>
    <row r="850" spans="2:8" x14ac:dyDescent="0.3">
      <c r="B850" s="49"/>
      <c r="C850" s="43"/>
      <c r="D850" s="43"/>
      <c r="E850" s="43"/>
      <c r="F850" s="43"/>
      <c r="G850" s="43"/>
      <c r="H850" s="43"/>
    </row>
    <row r="851" spans="2:8" x14ac:dyDescent="0.3">
      <c r="B851" s="49"/>
      <c r="C851" s="43"/>
      <c r="D851" s="43"/>
      <c r="E851" s="43"/>
      <c r="F851" s="43"/>
      <c r="G851" s="43"/>
      <c r="H851" s="43"/>
    </row>
    <row r="852" spans="2:8" x14ac:dyDescent="0.3">
      <c r="B852" s="49"/>
      <c r="C852" s="43"/>
      <c r="D852" s="43"/>
      <c r="E852" s="43"/>
      <c r="F852" s="43"/>
      <c r="G852" s="43"/>
      <c r="H852" s="43"/>
    </row>
    <row r="853" spans="2:8" x14ac:dyDescent="0.3">
      <c r="B853" s="49"/>
      <c r="C853" s="43"/>
      <c r="D853" s="43"/>
      <c r="E853" s="43"/>
      <c r="F853" s="43"/>
      <c r="G853" s="43"/>
      <c r="H853" s="43"/>
    </row>
    <row r="854" spans="2:8" x14ac:dyDescent="0.3">
      <c r="B854" s="49"/>
      <c r="C854" s="43"/>
      <c r="D854" s="43"/>
      <c r="E854" s="43"/>
      <c r="F854" s="43"/>
      <c r="G854" s="43"/>
      <c r="H854" s="43"/>
    </row>
    <row r="855" spans="2:8" x14ac:dyDescent="0.3">
      <c r="B855" s="49"/>
      <c r="C855" s="43"/>
      <c r="D855" s="43"/>
      <c r="E855" s="43"/>
      <c r="F855" s="43"/>
      <c r="G855" s="43"/>
      <c r="H855" s="43"/>
    </row>
    <row r="856" spans="2:8" x14ac:dyDescent="0.3">
      <c r="B856" s="49"/>
      <c r="C856" s="43"/>
      <c r="D856" s="43"/>
      <c r="E856" s="43"/>
      <c r="F856" s="43"/>
      <c r="G856" s="43"/>
      <c r="H856" s="43"/>
    </row>
    <row r="857" spans="2:8" x14ac:dyDescent="0.3">
      <c r="B857" s="49"/>
      <c r="C857" s="43"/>
      <c r="D857" s="43"/>
      <c r="E857" s="43"/>
      <c r="F857" s="43"/>
      <c r="G857" s="43"/>
      <c r="H857" s="43"/>
    </row>
    <row r="858" spans="2:8" x14ac:dyDescent="0.3">
      <c r="B858" s="49"/>
      <c r="C858" s="43"/>
      <c r="D858" s="43"/>
      <c r="E858" s="43"/>
      <c r="F858" s="43"/>
      <c r="G858" s="43"/>
      <c r="H858" s="43"/>
    </row>
    <row r="859" spans="2:8" x14ac:dyDescent="0.3">
      <c r="B859" s="49"/>
      <c r="C859" s="43"/>
      <c r="D859" s="43"/>
      <c r="E859" s="43"/>
      <c r="F859" s="43"/>
      <c r="G859" s="43"/>
      <c r="H859" s="43"/>
    </row>
    <row r="860" spans="2:8" x14ac:dyDescent="0.3">
      <c r="B860" s="49"/>
      <c r="C860" s="43"/>
      <c r="D860" s="43"/>
      <c r="E860" s="43"/>
      <c r="F860" s="43"/>
      <c r="G860" s="43"/>
      <c r="H860" s="43"/>
    </row>
    <row r="861" spans="2:8" x14ac:dyDescent="0.3">
      <c r="B861" s="49"/>
      <c r="C861" s="43"/>
      <c r="D861" s="43"/>
      <c r="E861" s="43"/>
      <c r="F861" s="43"/>
      <c r="G861" s="43"/>
      <c r="H861" s="43"/>
    </row>
    <row r="862" spans="2:8" x14ac:dyDescent="0.3">
      <c r="B862" s="49"/>
      <c r="C862" s="43"/>
      <c r="D862" s="43"/>
      <c r="E862" s="43"/>
      <c r="F862" s="43"/>
      <c r="G862" s="43"/>
      <c r="H862" s="43"/>
    </row>
    <row r="863" spans="2:8" x14ac:dyDescent="0.3">
      <c r="B863" s="49"/>
      <c r="C863" s="43"/>
      <c r="D863" s="43"/>
      <c r="E863" s="43"/>
      <c r="F863" s="43"/>
      <c r="G863" s="43"/>
      <c r="H863" s="43"/>
    </row>
    <row r="864" spans="2:8" x14ac:dyDescent="0.3">
      <c r="B864" s="49"/>
      <c r="C864" s="43"/>
      <c r="D864" s="43"/>
      <c r="E864" s="43"/>
      <c r="F864" s="43"/>
      <c r="G864" s="43"/>
      <c r="H864" s="43"/>
    </row>
    <row r="865" spans="2:8" x14ac:dyDescent="0.3">
      <c r="B865" s="49"/>
      <c r="C865" s="43"/>
      <c r="D865" s="43"/>
      <c r="E865" s="43"/>
      <c r="F865" s="43"/>
      <c r="G865" s="43"/>
      <c r="H865" s="43"/>
    </row>
    <row r="866" spans="2:8" x14ac:dyDescent="0.3">
      <c r="B866" s="49"/>
      <c r="C866" s="43"/>
      <c r="D866" s="43"/>
      <c r="E866" s="43"/>
      <c r="F866" s="43"/>
      <c r="G866" s="43"/>
      <c r="H866" s="43"/>
    </row>
    <row r="867" spans="2:8" x14ac:dyDescent="0.3">
      <c r="B867" s="49"/>
      <c r="C867" s="43"/>
      <c r="D867" s="43"/>
      <c r="E867" s="43"/>
      <c r="F867" s="43"/>
      <c r="G867" s="43"/>
      <c r="H867" s="43"/>
    </row>
    <row r="868" spans="2:8" x14ac:dyDescent="0.3">
      <c r="B868" s="49"/>
      <c r="C868" s="43"/>
      <c r="D868" s="43"/>
      <c r="E868" s="43"/>
      <c r="F868" s="43"/>
      <c r="G868" s="43"/>
      <c r="H868" s="43"/>
    </row>
    <row r="869" spans="2:8" x14ac:dyDescent="0.3">
      <c r="B869" s="49"/>
      <c r="C869" s="43"/>
      <c r="D869" s="43"/>
      <c r="E869" s="43"/>
      <c r="F869" s="43"/>
      <c r="G869" s="43"/>
      <c r="H869" s="43"/>
    </row>
    <row r="870" spans="2:8" x14ac:dyDescent="0.3">
      <c r="B870" s="49"/>
      <c r="C870" s="43"/>
      <c r="D870" s="43"/>
      <c r="E870" s="43"/>
      <c r="F870" s="43"/>
      <c r="G870" s="43"/>
      <c r="H870" s="43"/>
    </row>
    <row r="871" spans="2:8" x14ac:dyDescent="0.3">
      <c r="B871" s="49"/>
      <c r="C871" s="43"/>
      <c r="D871" s="43"/>
      <c r="E871" s="43"/>
      <c r="F871" s="43"/>
      <c r="G871" s="43"/>
      <c r="H871" s="43"/>
    </row>
    <row r="872" spans="2:8" x14ac:dyDescent="0.3">
      <c r="B872" s="49"/>
      <c r="C872" s="43"/>
      <c r="D872" s="43"/>
      <c r="E872" s="43"/>
      <c r="F872" s="43"/>
      <c r="G872" s="43"/>
      <c r="H872" s="43"/>
    </row>
    <row r="873" spans="2:8" x14ac:dyDescent="0.3">
      <c r="B873" s="49"/>
      <c r="C873" s="43"/>
      <c r="D873" s="43"/>
      <c r="E873" s="43"/>
      <c r="F873" s="43"/>
      <c r="G873" s="43"/>
      <c r="H873" s="43"/>
    </row>
    <row r="874" spans="2:8" x14ac:dyDescent="0.3">
      <c r="B874" s="49"/>
      <c r="C874" s="43"/>
      <c r="D874" s="43"/>
      <c r="E874" s="43"/>
      <c r="F874" s="43"/>
      <c r="G874" s="43"/>
      <c r="H874" s="43"/>
    </row>
    <row r="875" spans="2:8" x14ac:dyDescent="0.3">
      <c r="B875" s="49"/>
      <c r="C875" s="43"/>
      <c r="D875" s="43"/>
      <c r="E875" s="43"/>
      <c r="F875" s="43"/>
      <c r="G875" s="43"/>
      <c r="H875" s="43"/>
    </row>
    <row r="876" spans="2:8" x14ac:dyDescent="0.3">
      <c r="B876" s="49"/>
      <c r="C876" s="43"/>
      <c r="D876" s="43"/>
      <c r="E876" s="43"/>
      <c r="F876" s="43"/>
      <c r="G876" s="43"/>
      <c r="H876" s="43"/>
    </row>
    <row r="877" spans="2:8" x14ac:dyDescent="0.3">
      <c r="B877" s="49"/>
      <c r="C877" s="43"/>
      <c r="D877" s="43"/>
      <c r="E877" s="43"/>
      <c r="F877" s="43"/>
      <c r="G877" s="43"/>
      <c r="H877" s="43"/>
    </row>
    <row r="878" spans="2:8" x14ac:dyDescent="0.3">
      <c r="B878" s="49"/>
      <c r="C878" s="43"/>
      <c r="D878" s="43"/>
      <c r="E878" s="43"/>
      <c r="F878" s="43"/>
      <c r="G878" s="43"/>
      <c r="H878" s="43"/>
    </row>
    <row r="879" spans="2:8" x14ac:dyDescent="0.3">
      <c r="B879" s="49"/>
      <c r="C879" s="43"/>
      <c r="D879" s="43"/>
      <c r="E879" s="43"/>
      <c r="F879" s="43"/>
      <c r="G879" s="43"/>
      <c r="H879" s="43"/>
    </row>
    <row r="880" spans="2:8" x14ac:dyDescent="0.3">
      <c r="B880" s="49"/>
      <c r="C880" s="43"/>
      <c r="D880" s="43"/>
      <c r="E880" s="43"/>
      <c r="F880" s="43"/>
      <c r="G880" s="43"/>
      <c r="H880" s="43"/>
    </row>
    <row r="881" spans="2:8" x14ac:dyDescent="0.3">
      <c r="B881" s="49"/>
      <c r="C881" s="43"/>
      <c r="D881" s="43"/>
      <c r="E881" s="43"/>
      <c r="F881" s="43"/>
      <c r="G881" s="43"/>
      <c r="H881" s="43"/>
    </row>
    <row r="882" spans="2:8" x14ac:dyDescent="0.3">
      <c r="B882" s="49"/>
      <c r="C882" s="43"/>
      <c r="D882" s="43"/>
      <c r="E882" s="43"/>
      <c r="F882" s="43"/>
      <c r="G882" s="43"/>
      <c r="H882" s="43"/>
    </row>
    <row r="883" spans="2:8" x14ac:dyDescent="0.3">
      <c r="B883" s="49"/>
      <c r="C883" s="43"/>
      <c r="D883" s="43"/>
      <c r="E883" s="43"/>
      <c r="F883" s="43"/>
      <c r="G883" s="43"/>
      <c r="H883" s="43"/>
    </row>
    <row r="884" spans="2:8" x14ac:dyDescent="0.3">
      <c r="B884" s="49"/>
      <c r="C884" s="43"/>
      <c r="D884" s="43"/>
      <c r="E884" s="43"/>
      <c r="F884" s="43"/>
      <c r="G884" s="43"/>
      <c r="H884" s="43"/>
    </row>
    <row r="885" spans="2:8" x14ac:dyDescent="0.3">
      <c r="B885" s="49"/>
      <c r="C885" s="43"/>
      <c r="D885" s="43"/>
      <c r="E885" s="43"/>
      <c r="F885" s="43"/>
      <c r="G885" s="43"/>
      <c r="H885" s="43"/>
    </row>
    <row r="886" spans="2:8" x14ac:dyDescent="0.3">
      <c r="B886" s="49"/>
      <c r="C886" s="43"/>
      <c r="D886" s="43"/>
      <c r="E886" s="43"/>
      <c r="F886" s="43"/>
      <c r="G886" s="43"/>
      <c r="H886" s="43"/>
    </row>
    <row r="887" spans="2:8" x14ac:dyDescent="0.3">
      <c r="B887" s="49"/>
      <c r="C887" s="43"/>
      <c r="D887" s="43"/>
      <c r="E887" s="43"/>
      <c r="F887" s="43"/>
      <c r="G887" s="43"/>
      <c r="H887" s="43"/>
    </row>
    <row r="888" spans="2:8" x14ac:dyDescent="0.3">
      <c r="B888" s="49"/>
      <c r="C888" s="43"/>
      <c r="D888" s="43"/>
      <c r="E888" s="43"/>
      <c r="F888" s="43"/>
      <c r="G888" s="43"/>
      <c r="H888" s="43"/>
    </row>
    <row r="889" spans="2:8" x14ac:dyDescent="0.3">
      <c r="B889" s="49"/>
      <c r="C889" s="43"/>
      <c r="D889" s="43"/>
      <c r="E889" s="43"/>
      <c r="F889" s="43"/>
      <c r="G889" s="43"/>
      <c r="H889" s="43"/>
    </row>
    <row r="890" spans="2:8" x14ac:dyDescent="0.3">
      <c r="B890" s="49"/>
      <c r="C890" s="43"/>
      <c r="D890" s="43"/>
      <c r="E890" s="43"/>
      <c r="F890" s="43"/>
      <c r="G890" s="43"/>
      <c r="H890" s="43"/>
    </row>
    <row r="891" spans="2:8" x14ac:dyDescent="0.3">
      <c r="B891" s="49"/>
      <c r="C891" s="43"/>
      <c r="D891" s="43"/>
      <c r="E891" s="43"/>
      <c r="F891" s="43"/>
      <c r="G891" s="43"/>
      <c r="H891" s="43"/>
    </row>
    <row r="892" spans="2:8" x14ac:dyDescent="0.3">
      <c r="B892" s="49"/>
      <c r="C892" s="43"/>
      <c r="D892" s="43"/>
      <c r="E892" s="43"/>
      <c r="F892" s="43"/>
      <c r="G892" s="43"/>
      <c r="H892" s="43"/>
    </row>
    <row r="893" spans="2:8" x14ac:dyDescent="0.3">
      <c r="B893" s="49"/>
      <c r="C893" s="43"/>
      <c r="D893" s="43"/>
      <c r="E893" s="43"/>
      <c r="F893" s="43"/>
      <c r="G893" s="43"/>
      <c r="H893" s="43"/>
    </row>
    <row r="894" spans="2:8" x14ac:dyDescent="0.3">
      <c r="B894" s="49"/>
      <c r="C894" s="43"/>
      <c r="D894" s="43"/>
      <c r="E894" s="43"/>
      <c r="F894" s="43"/>
      <c r="G894" s="43"/>
      <c r="H894" s="43"/>
    </row>
    <row r="895" spans="2:8" x14ac:dyDescent="0.3">
      <c r="B895" s="49"/>
      <c r="C895" s="43"/>
      <c r="D895" s="43"/>
      <c r="E895" s="43"/>
      <c r="F895" s="43"/>
      <c r="G895" s="43"/>
      <c r="H895" s="43"/>
    </row>
    <row r="896" spans="2:8" x14ac:dyDescent="0.3">
      <c r="B896" s="49"/>
      <c r="C896" s="43"/>
      <c r="D896" s="43"/>
      <c r="E896" s="43"/>
      <c r="F896" s="43"/>
      <c r="G896" s="43"/>
      <c r="H896" s="43"/>
    </row>
    <row r="897" spans="2:8" x14ac:dyDescent="0.3">
      <c r="B897" s="49"/>
      <c r="C897" s="43"/>
      <c r="D897" s="43"/>
      <c r="E897" s="43"/>
      <c r="F897" s="43"/>
      <c r="G897" s="43"/>
      <c r="H897" s="43"/>
    </row>
    <row r="898" spans="2:8" x14ac:dyDescent="0.3">
      <c r="B898" s="49"/>
      <c r="C898" s="43"/>
      <c r="D898" s="43"/>
      <c r="E898" s="43"/>
      <c r="F898" s="43"/>
      <c r="G898" s="43"/>
      <c r="H898" s="43"/>
    </row>
    <row r="899" spans="2:8" x14ac:dyDescent="0.3">
      <c r="B899" s="49"/>
      <c r="C899" s="43"/>
      <c r="D899" s="43"/>
      <c r="E899" s="43"/>
      <c r="F899" s="43"/>
      <c r="G899" s="43"/>
      <c r="H899" s="43"/>
    </row>
    <row r="900" spans="2:8" x14ac:dyDescent="0.3">
      <c r="B900" s="49"/>
      <c r="C900" s="43"/>
      <c r="D900" s="43"/>
      <c r="E900" s="43"/>
      <c r="F900" s="43"/>
      <c r="G900" s="43"/>
      <c r="H900" s="43"/>
    </row>
    <row r="901" spans="2:8" x14ac:dyDescent="0.3">
      <c r="B901" s="49"/>
      <c r="C901" s="43"/>
      <c r="D901" s="43"/>
      <c r="E901" s="43"/>
      <c r="F901" s="43"/>
      <c r="G901" s="43"/>
      <c r="H901" s="43"/>
    </row>
    <row r="902" spans="2:8" x14ac:dyDescent="0.3">
      <c r="B902" s="49"/>
      <c r="C902" s="43"/>
      <c r="D902" s="43"/>
      <c r="E902" s="43"/>
      <c r="F902" s="43"/>
      <c r="G902" s="43"/>
      <c r="H902" s="43"/>
    </row>
    <row r="903" spans="2:8" x14ac:dyDescent="0.3">
      <c r="B903" s="49"/>
      <c r="C903" s="43"/>
      <c r="D903" s="43"/>
      <c r="E903" s="43"/>
      <c r="F903" s="43"/>
      <c r="G903" s="43"/>
      <c r="H903" s="43"/>
    </row>
    <row r="904" spans="2:8" x14ac:dyDescent="0.3">
      <c r="B904" s="49"/>
      <c r="C904" s="43"/>
      <c r="D904" s="43"/>
      <c r="E904" s="43"/>
      <c r="F904" s="43"/>
      <c r="G904" s="43"/>
      <c r="H904" s="43"/>
    </row>
    <row r="905" spans="2:8" x14ac:dyDescent="0.3">
      <c r="B905" s="49"/>
      <c r="C905" s="43"/>
      <c r="D905" s="43"/>
      <c r="E905" s="43"/>
      <c r="F905" s="43"/>
      <c r="G905" s="43"/>
      <c r="H905" s="43"/>
    </row>
    <row r="906" spans="2:8" x14ac:dyDescent="0.3">
      <c r="B906" s="49"/>
      <c r="C906" s="43"/>
      <c r="D906" s="43"/>
      <c r="E906" s="43"/>
      <c r="F906" s="43"/>
      <c r="G906" s="43"/>
      <c r="H906" s="43"/>
    </row>
    <row r="907" spans="2:8" x14ac:dyDescent="0.3">
      <c r="B907" s="49"/>
      <c r="C907" s="43"/>
      <c r="D907" s="43"/>
      <c r="E907" s="43"/>
      <c r="F907" s="43"/>
      <c r="G907" s="43"/>
      <c r="H907" s="43"/>
    </row>
    <row r="908" spans="2:8" x14ac:dyDescent="0.3">
      <c r="B908" s="49"/>
      <c r="C908" s="43"/>
      <c r="D908" s="43"/>
      <c r="E908" s="43"/>
      <c r="F908" s="43"/>
      <c r="G908" s="43"/>
      <c r="H908" s="43"/>
    </row>
    <row r="909" spans="2:8" x14ac:dyDescent="0.3">
      <c r="B909" s="49"/>
      <c r="C909" s="43"/>
      <c r="D909" s="43"/>
      <c r="E909" s="43"/>
      <c r="F909" s="43"/>
      <c r="G909" s="43"/>
      <c r="H909" s="43"/>
    </row>
    <row r="910" spans="2:8" x14ac:dyDescent="0.3">
      <c r="B910" s="49"/>
      <c r="C910" s="43"/>
      <c r="D910" s="43"/>
      <c r="E910" s="43"/>
      <c r="F910" s="43"/>
      <c r="G910" s="43"/>
      <c r="H910" s="43"/>
    </row>
    <row r="911" spans="2:8" x14ac:dyDescent="0.3">
      <c r="B911" s="49"/>
      <c r="C911" s="43"/>
      <c r="D911" s="43"/>
      <c r="E911" s="43"/>
      <c r="F911" s="43"/>
      <c r="G911" s="43"/>
      <c r="H911" s="43"/>
    </row>
    <row r="912" spans="2:8" x14ac:dyDescent="0.3">
      <c r="B912" s="49"/>
      <c r="C912" s="43"/>
      <c r="D912" s="43"/>
      <c r="E912" s="43"/>
      <c r="F912" s="43"/>
      <c r="G912" s="43"/>
      <c r="H912" s="43"/>
    </row>
    <row r="913" spans="2:8" x14ac:dyDescent="0.3">
      <c r="B913" s="49"/>
      <c r="C913" s="43"/>
      <c r="D913" s="43"/>
      <c r="E913" s="43"/>
      <c r="F913" s="43"/>
      <c r="G913" s="43"/>
      <c r="H913" s="43"/>
    </row>
    <row r="914" spans="2:8" x14ac:dyDescent="0.3">
      <c r="B914" s="49"/>
      <c r="C914" s="43"/>
      <c r="D914" s="43"/>
      <c r="E914" s="43"/>
      <c r="F914" s="43"/>
      <c r="G914" s="43"/>
      <c r="H914" s="43"/>
    </row>
    <row r="915" spans="2:8" x14ac:dyDescent="0.3">
      <c r="B915" s="49"/>
      <c r="C915" s="43"/>
      <c r="D915" s="43"/>
      <c r="E915" s="43"/>
      <c r="F915" s="43"/>
      <c r="G915" s="43"/>
      <c r="H915" s="43"/>
    </row>
  </sheetData>
  <sheetProtection sheet="1" objects="1" scenarios="1"/>
  <mergeCells count="2">
    <mergeCell ref="A3:B3"/>
    <mergeCell ref="B1:F1"/>
  </mergeCells>
  <printOptions horizontalCentered="1"/>
  <pageMargins left="0.45" right="0.45" top="0.5" bottom="0.5" header="0.3" footer="0.3"/>
  <pageSetup scale="81" fitToHeight="0" orientation="landscape" r:id="rId1"/>
  <headerFooter>
    <oddFooter>&amp;C&amp;9Page &amp;P&amp;R&amp;9&amp;A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A97F70FB31347BF767F97E2B25764" ma:contentTypeVersion="3" ma:contentTypeDescription="Create a new document." ma:contentTypeScope="" ma:versionID="805c13b3e2538d11cc152ddf0ff20fab">
  <xsd:schema xmlns:xsd="http://www.w3.org/2001/XMLSchema" xmlns:xs="http://www.w3.org/2001/XMLSchema" xmlns:p="http://schemas.microsoft.com/office/2006/metadata/properties" xmlns:ns1="http://schemas.microsoft.com/sharepoint/v3" xmlns:ns2="e309d946-9fb8-48a3-ae4d-f86d881f4691" targetNamespace="http://schemas.microsoft.com/office/2006/metadata/properties" ma:root="true" ma:fieldsID="95138c8f3ba0ee1c4212543fb4869555" ns1:_="" ns2:_="">
    <xsd:import namespace="http://schemas.microsoft.com/sharepoint/v3"/>
    <xsd:import namespace="e309d946-9fb8-48a3-ae4d-f86d881f469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9d946-9fb8-48a3-ae4d-f86d881f46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3B0B235-A821-4ECD-A876-2C0150746595}"/>
</file>

<file path=customXml/itemProps2.xml><?xml version="1.0" encoding="utf-8"?>
<ds:datastoreItem xmlns:ds="http://schemas.openxmlformats.org/officeDocument/2006/customXml" ds:itemID="{86C71674-2B2A-4810-8EB6-D326DE17542F}"/>
</file>

<file path=customXml/itemProps3.xml><?xml version="1.0" encoding="utf-8"?>
<ds:datastoreItem xmlns:ds="http://schemas.openxmlformats.org/officeDocument/2006/customXml" ds:itemID="{66ED914F-74D5-4103-93D8-0702782649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COST WORKSHEET (DMP)</vt:lpstr>
      <vt:lpstr>KY METHOD</vt:lpstr>
      <vt:lpstr>'COST WORKSHEET (DMP)'!Print_Area</vt:lpstr>
    </vt:vector>
  </TitlesOfParts>
  <Company>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KY LTT Bond Calculation Form</dc:title>
  <dc:creator>Hall, Danny (EEC)</dc:creator>
  <cp:keywords>LTT Bond Calc</cp:keywords>
  <cp:lastModifiedBy>Baase, Dawn L (EEC)</cp:lastModifiedBy>
  <cp:lastPrinted>2024-08-05T16:04:52Z</cp:lastPrinted>
  <dcterms:created xsi:type="dcterms:W3CDTF">2018-05-24T19:09:42Z</dcterms:created>
  <dcterms:modified xsi:type="dcterms:W3CDTF">2024-08-05T16:04:58Z</dcterms:modified>
  <cp:category>Performance Bonds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0x01010070DA97F70FB31347BF767F97E2B25764</vt:lpwstr>
  </property>
</Properties>
</file>