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Web updates\"/>
    </mc:Choice>
  </mc:AlternateContent>
  <bookViews>
    <workbookView xWindow="0" yWindow="0" windowWidth="20490" windowHeight="7620" tabRatio="902"/>
  </bookViews>
  <sheets>
    <sheet name="CoverSheet " sheetId="15" r:id="rId1"/>
    <sheet name="Page 1 Chemicals" sheetId="3" r:id="rId2"/>
    <sheet name="Page 2 Chemicals" sheetId="6" r:id="rId3"/>
    <sheet name="Page 3 Water Quality" sheetId="7" r:id="rId4"/>
    <sheet name="Page 4 AWOP TURBIDITY" sheetId="16" r:id="rId5"/>
    <sheet name="Page 5 Water Quality" sheetId="9" r:id="rId6"/>
    <sheet name="Page 6 Filters" sheetId="10" r:id="rId7"/>
    <sheet name="Page 6 Filters (2)" sheetId="27" r:id="rId8"/>
    <sheet name="Page 6 Filters (3)" sheetId="28" r:id="rId9"/>
    <sheet name="Page 7 Distribution" sheetId="11" r:id="rId10"/>
    <sheet name="Page 8 4-Hr Turbidity" sheetId="12" r:id="rId11"/>
    <sheet name="Page 9 Individual Filter Turb" sheetId="13" r:id="rId12"/>
    <sheet name="Page10 Chlorite&amp;ChlorineDioxide" sheetId="14" r:id="rId13"/>
    <sheet name="Additional Data" sheetId="24" r:id="rId14"/>
    <sheet name="Plant Summary Sheet" sheetId="19" r:id="rId15"/>
    <sheet name="Summary Sheet" sheetId="21" r:id="rId16"/>
    <sheet name="Comments" sheetId="31" r:id="rId17"/>
    <sheet name="Annual Data " sheetId="30" r:id="rId18"/>
  </sheets>
  <definedNames>
    <definedName name="_xlnm._FilterDatabase" localSheetId="10" hidden="1">'Page 8 4-Hr Turbidity'!#REF!</definedName>
    <definedName name="_xlnm.Print_Area" localSheetId="13">'Additional Data'!$A$1:$O$48</definedName>
    <definedName name="_xlnm.Print_Area" localSheetId="17">'Annual Data '!$A$1:$M$48</definedName>
    <definedName name="_xlnm.Print_Area" localSheetId="0">'CoverSheet '!$A$2:$P$42</definedName>
    <definedName name="_xlnm.Print_Area" localSheetId="1">'Page 1 Chemicals'!$A$1:$M$47</definedName>
    <definedName name="_xlnm.Print_Area" localSheetId="2">'Page 2 Chemicals'!$A$1:$O$48</definedName>
    <definedName name="_xlnm.Print_Area" localSheetId="3">'Page 3 Water Quality'!$A$1:$O$46</definedName>
    <definedName name="_xlnm.Print_Area" localSheetId="4">'Page 4 AWOP TURBIDITY'!$A$1:$P$46</definedName>
    <definedName name="_xlnm.Print_Area" localSheetId="5">'Page 5 Water Quality'!$A$1:$M$51</definedName>
    <definedName name="_xlnm.Print_Area" localSheetId="6">'Page 6 Filters'!$A$1:$L$48</definedName>
    <definedName name="_xlnm.Print_Area" localSheetId="7">'Page 6 Filters (2)'!$A$1:$L$48</definedName>
    <definedName name="_xlnm.Print_Area" localSheetId="8">'Page 6 Filters (3)'!$A$1:$L$48</definedName>
    <definedName name="_xlnm.Print_Area" localSheetId="9">'Page 7 Distribution'!$A$2:$N$54</definedName>
    <definedName name="_xlnm.Print_Area" localSheetId="10">'Page 8 4-Hr Turbidity'!$A$1:$J$52</definedName>
    <definedName name="_xlnm.Print_Area" localSheetId="11">'Page 9 Individual Filter Turb'!$A$1:$G$48</definedName>
    <definedName name="_xlnm.Print_Area" localSheetId="12">'Page10 Chlorite&amp;ChlorineDioxide'!$A$2:$M$49</definedName>
    <definedName name="_xlnm.Print_Area" localSheetId="14">'Plant Summary Sheet'!$A$1:$CJ$90</definedName>
    <definedName name="_xlnm.Print_Area" localSheetId="15">'Summary Sheet'!$A$1:$CJ$92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9" l="1"/>
  <c r="G43" i="12" l="1"/>
  <c r="I43" i="12"/>
  <c r="G45" i="12"/>
  <c r="I45" i="12"/>
  <c r="E43" i="12"/>
  <c r="E17" i="30" l="1"/>
  <c r="B45" i="10" l="1"/>
  <c r="C47" i="3"/>
  <c r="B44" i="3" l="1"/>
  <c r="B19" i="10" l="1"/>
  <c r="B20" i="10"/>
  <c r="B21" i="10"/>
  <c r="B22" i="10"/>
  <c r="B23" i="10"/>
  <c r="B24" i="10"/>
  <c r="B25" i="10"/>
  <c r="B26" i="10"/>
  <c r="B27" i="10"/>
  <c r="F8" i="15" l="1"/>
  <c r="AO56" i="19" l="1"/>
  <c r="N47" i="24"/>
  <c r="O47" i="24"/>
  <c r="J47" i="24"/>
  <c r="C47" i="24"/>
  <c r="D47" i="24"/>
  <c r="E47" i="24"/>
  <c r="F47" i="24"/>
  <c r="G47" i="24"/>
  <c r="H47" i="24"/>
  <c r="I47" i="24"/>
  <c r="K47" i="24"/>
  <c r="L47" i="24"/>
  <c r="M47" i="24"/>
  <c r="B47" i="24"/>
  <c r="G46" i="11"/>
  <c r="J9" i="12"/>
  <c r="K9" i="12" s="1"/>
  <c r="J10" i="12"/>
  <c r="K10" i="12" s="1"/>
  <c r="J11" i="12"/>
  <c r="K11" i="12" s="1"/>
  <c r="J12" i="12"/>
  <c r="K12" i="12" s="1"/>
  <c r="J13" i="12"/>
  <c r="K13" i="12" s="1"/>
  <c r="J14" i="12"/>
  <c r="J15" i="12"/>
  <c r="J16" i="12"/>
  <c r="K16" i="12" s="1"/>
  <c r="J17" i="12"/>
  <c r="K17" i="12" s="1"/>
  <c r="J18" i="12"/>
  <c r="K18" i="12" s="1"/>
  <c r="J19" i="12"/>
  <c r="K19" i="12" s="1"/>
  <c r="J20" i="12"/>
  <c r="K20" i="12" s="1"/>
  <c r="J21" i="12"/>
  <c r="K21" i="12" s="1"/>
  <c r="J22" i="12"/>
  <c r="K22" i="12" s="1"/>
  <c r="J23" i="12"/>
  <c r="K23" i="12" s="1"/>
  <c r="J24" i="12"/>
  <c r="K24" i="12" s="1"/>
  <c r="J25" i="12"/>
  <c r="K25" i="12" s="1"/>
  <c r="J26" i="12"/>
  <c r="J27" i="12"/>
  <c r="J28" i="12"/>
  <c r="K28" i="12" s="1"/>
  <c r="J29" i="12"/>
  <c r="K29" i="12" s="1"/>
  <c r="J30" i="12"/>
  <c r="K30" i="12" s="1"/>
  <c r="J31" i="12"/>
  <c r="K31" i="12" s="1"/>
  <c r="J32" i="12"/>
  <c r="K32" i="12" s="1"/>
  <c r="J33" i="12"/>
  <c r="K33" i="12" s="1"/>
  <c r="J34" i="12"/>
  <c r="K34" i="12" s="1"/>
  <c r="J35" i="12"/>
  <c r="J36" i="12"/>
  <c r="K36" i="12" s="1"/>
  <c r="J37" i="12"/>
  <c r="K37" i="12" s="1"/>
  <c r="J38" i="12"/>
  <c r="K38" i="12" s="1"/>
  <c r="J39" i="12"/>
  <c r="K39" i="12" s="1"/>
  <c r="N46" i="7"/>
  <c r="C41" i="6"/>
  <c r="E13" i="3"/>
  <c r="G13" i="3"/>
  <c r="I13" i="3"/>
  <c r="I45" i="3" s="1"/>
  <c r="K13" i="3"/>
  <c r="M13" i="3"/>
  <c r="E14" i="3"/>
  <c r="G14" i="3"/>
  <c r="I14" i="3"/>
  <c r="K14" i="3"/>
  <c r="M14" i="3"/>
  <c r="E15" i="3"/>
  <c r="G15" i="3"/>
  <c r="I15" i="3"/>
  <c r="K15" i="3"/>
  <c r="M15" i="3"/>
  <c r="E16" i="3"/>
  <c r="G16" i="3"/>
  <c r="I16" i="3"/>
  <c r="K16" i="3"/>
  <c r="M16" i="3"/>
  <c r="E17" i="3"/>
  <c r="G17" i="3"/>
  <c r="I17" i="3"/>
  <c r="K17" i="3"/>
  <c r="M17" i="3"/>
  <c r="E18" i="3"/>
  <c r="G18" i="3"/>
  <c r="I18" i="3"/>
  <c r="K18" i="3"/>
  <c r="M18" i="3"/>
  <c r="E19" i="3"/>
  <c r="G19" i="3"/>
  <c r="I19" i="3"/>
  <c r="K19" i="3"/>
  <c r="M19" i="3"/>
  <c r="E20" i="3"/>
  <c r="G20" i="3"/>
  <c r="I20" i="3"/>
  <c r="K20" i="3"/>
  <c r="M20" i="3"/>
  <c r="E21" i="3"/>
  <c r="G21" i="3"/>
  <c r="I21" i="3"/>
  <c r="K21" i="3"/>
  <c r="M21" i="3"/>
  <c r="E22" i="3"/>
  <c r="G22" i="3"/>
  <c r="I22" i="3"/>
  <c r="K22" i="3"/>
  <c r="M22" i="3"/>
  <c r="E23" i="3"/>
  <c r="G23" i="3"/>
  <c r="I23" i="3"/>
  <c r="K23" i="3"/>
  <c r="M23" i="3"/>
  <c r="E24" i="3"/>
  <c r="G24" i="3"/>
  <c r="I24" i="3"/>
  <c r="K24" i="3"/>
  <c r="M24" i="3"/>
  <c r="E25" i="3"/>
  <c r="G25" i="3"/>
  <c r="I25" i="3"/>
  <c r="K25" i="3"/>
  <c r="M25" i="3"/>
  <c r="E26" i="3"/>
  <c r="G26" i="3"/>
  <c r="I26" i="3"/>
  <c r="K26" i="3"/>
  <c r="M26" i="3"/>
  <c r="E27" i="3"/>
  <c r="G27" i="3"/>
  <c r="I27" i="3"/>
  <c r="K27" i="3"/>
  <c r="M27" i="3"/>
  <c r="E28" i="3"/>
  <c r="G28" i="3"/>
  <c r="I28" i="3"/>
  <c r="K28" i="3"/>
  <c r="M28" i="3"/>
  <c r="E29" i="3"/>
  <c r="G29" i="3"/>
  <c r="I29" i="3"/>
  <c r="K29" i="3"/>
  <c r="M29" i="3"/>
  <c r="E30" i="3"/>
  <c r="G30" i="3"/>
  <c r="I30" i="3"/>
  <c r="K30" i="3"/>
  <c r="M30" i="3"/>
  <c r="E31" i="3"/>
  <c r="G31" i="3"/>
  <c r="I31" i="3"/>
  <c r="K31" i="3"/>
  <c r="M31" i="3"/>
  <c r="E32" i="3"/>
  <c r="G32" i="3"/>
  <c r="I32" i="3"/>
  <c r="K32" i="3"/>
  <c r="M32" i="3"/>
  <c r="E33" i="3"/>
  <c r="G33" i="3"/>
  <c r="I33" i="3"/>
  <c r="K33" i="3"/>
  <c r="M33" i="3"/>
  <c r="E34" i="3"/>
  <c r="G34" i="3"/>
  <c r="I34" i="3"/>
  <c r="K34" i="3"/>
  <c r="M34" i="3"/>
  <c r="E35" i="3"/>
  <c r="G35" i="3"/>
  <c r="I35" i="3"/>
  <c r="K35" i="3"/>
  <c r="M35" i="3"/>
  <c r="E36" i="3"/>
  <c r="G36" i="3"/>
  <c r="I36" i="3"/>
  <c r="K36" i="3"/>
  <c r="M36" i="3"/>
  <c r="E37" i="3"/>
  <c r="G37" i="3"/>
  <c r="I37" i="3"/>
  <c r="K37" i="3"/>
  <c r="M37" i="3"/>
  <c r="E38" i="3"/>
  <c r="G38" i="3"/>
  <c r="I38" i="3"/>
  <c r="K38" i="3"/>
  <c r="M38" i="3"/>
  <c r="E39" i="3"/>
  <c r="G39" i="3"/>
  <c r="I39" i="3"/>
  <c r="K39" i="3"/>
  <c r="M39" i="3"/>
  <c r="E40" i="3"/>
  <c r="G40" i="3"/>
  <c r="I40" i="3"/>
  <c r="K40" i="3"/>
  <c r="M40" i="3"/>
  <c r="E41" i="3"/>
  <c r="G41" i="3"/>
  <c r="I41" i="3"/>
  <c r="K41" i="3"/>
  <c r="M41" i="3"/>
  <c r="E42" i="3"/>
  <c r="G42" i="3"/>
  <c r="I42" i="3"/>
  <c r="K42" i="3"/>
  <c r="M42" i="3"/>
  <c r="E43" i="3"/>
  <c r="G43" i="3"/>
  <c r="I43" i="3"/>
  <c r="K43" i="3"/>
  <c r="M43" i="3"/>
  <c r="M11" i="14"/>
  <c r="G10" i="14"/>
  <c r="D10" i="14"/>
  <c r="O45" i="6"/>
  <c r="M45" i="6"/>
  <c r="K45" i="6"/>
  <c r="I45" i="6"/>
  <c r="G45" i="6"/>
  <c r="E45" i="6"/>
  <c r="E47" i="6" s="1"/>
  <c r="C45" i="6"/>
  <c r="O44" i="6"/>
  <c r="M44" i="6"/>
  <c r="K44" i="6"/>
  <c r="I44" i="6"/>
  <c r="G44" i="6"/>
  <c r="E44" i="6"/>
  <c r="C44" i="6"/>
  <c r="O43" i="6"/>
  <c r="M43" i="6"/>
  <c r="K43" i="6"/>
  <c r="I43" i="6"/>
  <c r="G43" i="6"/>
  <c r="E43" i="6"/>
  <c r="C43" i="6"/>
  <c r="O42" i="6"/>
  <c r="M42" i="6"/>
  <c r="K42" i="6"/>
  <c r="I42" i="6"/>
  <c r="G42" i="6"/>
  <c r="E42" i="6"/>
  <c r="C42" i="6"/>
  <c r="O41" i="6"/>
  <c r="M41" i="6"/>
  <c r="K41" i="6"/>
  <c r="I41" i="6"/>
  <c r="G41" i="6"/>
  <c r="E41" i="6"/>
  <c r="O40" i="6"/>
  <c r="M40" i="6"/>
  <c r="K40" i="6"/>
  <c r="I40" i="6"/>
  <c r="G40" i="6"/>
  <c r="E40" i="6"/>
  <c r="C40" i="6"/>
  <c r="O39" i="6"/>
  <c r="M39" i="6"/>
  <c r="K39" i="6"/>
  <c r="I39" i="6"/>
  <c r="G39" i="6"/>
  <c r="E39" i="6"/>
  <c r="C39" i="6"/>
  <c r="O38" i="6"/>
  <c r="M38" i="6"/>
  <c r="K38" i="6"/>
  <c r="I38" i="6"/>
  <c r="G38" i="6"/>
  <c r="E38" i="6"/>
  <c r="C38" i="6"/>
  <c r="O37" i="6"/>
  <c r="M37" i="6"/>
  <c r="K37" i="6"/>
  <c r="I37" i="6"/>
  <c r="G37" i="6"/>
  <c r="E37" i="6"/>
  <c r="C37" i="6"/>
  <c r="O36" i="6"/>
  <c r="M36" i="6"/>
  <c r="K36" i="6"/>
  <c r="I36" i="6"/>
  <c r="G36" i="6"/>
  <c r="E36" i="6"/>
  <c r="C36" i="6"/>
  <c r="O35" i="6"/>
  <c r="M35" i="6"/>
  <c r="K35" i="6"/>
  <c r="I35" i="6"/>
  <c r="G35" i="6"/>
  <c r="E35" i="6"/>
  <c r="C35" i="6"/>
  <c r="O34" i="6"/>
  <c r="M34" i="6"/>
  <c r="K34" i="6"/>
  <c r="I34" i="6"/>
  <c r="G34" i="6"/>
  <c r="E34" i="6"/>
  <c r="C34" i="6"/>
  <c r="O33" i="6"/>
  <c r="M33" i="6"/>
  <c r="K33" i="6"/>
  <c r="I33" i="6"/>
  <c r="G33" i="6"/>
  <c r="E33" i="6"/>
  <c r="C33" i="6"/>
  <c r="O32" i="6"/>
  <c r="M32" i="6"/>
  <c r="K32" i="6"/>
  <c r="I32" i="6"/>
  <c r="G32" i="6"/>
  <c r="E32" i="6"/>
  <c r="C32" i="6"/>
  <c r="O31" i="6"/>
  <c r="M31" i="6"/>
  <c r="K31" i="6"/>
  <c r="I31" i="6"/>
  <c r="G31" i="6"/>
  <c r="E31" i="6"/>
  <c r="C31" i="6"/>
  <c r="O30" i="6"/>
  <c r="M30" i="6"/>
  <c r="K30" i="6"/>
  <c r="I30" i="6"/>
  <c r="G30" i="6"/>
  <c r="E30" i="6"/>
  <c r="C30" i="6"/>
  <c r="O29" i="6"/>
  <c r="M29" i="6"/>
  <c r="K29" i="6"/>
  <c r="I29" i="6"/>
  <c r="G29" i="6"/>
  <c r="E29" i="6"/>
  <c r="C29" i="6"/>
  <c r="O28" i="6"/>
  <c r="M28" i="6"/>
  <c r="K28" i="6"/>
  <c r="I28" i="6"/>
  <c r="G28" i="6"/>
  <c r="E28" i="6"/>
  <c r="C28" i="6"/>
  <c r="O27" i="6"/>
  <c r="M27" i="6"/>
  <c r="K27" i="6"/>
  <c r="I27" i="6"/>
  <c r="G27" i="6"/>
  <c r="E27" i="6"/>
  <c r="C27" i="6"/>
  <c r="O26" i="6"/>
  <c r="M26" i="6"/>
  <c r="K26" i="6"/>
  <c r="I26" i="6"/>
  <c r="G26" i="6"/>
  <c r="E26" i="6"/>
  <c r="C26" i="6"/>
  <c r="O25" i="6"/>
  <c r="M25" i="6"/>
  <c r="K25" i="6"/>
  <c r="I25" i="6"/>
  <c r="G25" i="6"/>
  <c r="E25" i="6"/>
  <c r="C25" i="6"/>
  <c r="O24" i="6"/>
  <c r="M24" i="6"/>
  <c r="K24" i="6"/>
  <c r="I24" i="6"/>
  <c r="G24" i="6"/>
  <c r="E24" i="6"/>
  <c r="C24" i="6"/>
  <c r="O23" i="6"/>
  <c r="M23" i="6"/>
  <c r="K23" i="6"/>
  <c r="I23" i="6"/>
  <c r="G23" i="6"/>
  <c r="E23" i="6"/>
  <c r="C23" i="6"/>
  <c r="O22" i="6"/>
  <c r="M22" i="6"/>
  <c r="K22" i="6"/>
  <c r="I22" i="6"/>
  <c r="G22" i="6"/>
  <c r="E22" i="6"/>
  <c r="C22" i="6"/>
  <c r="O21" i="6"/>
  <c r="M21" i="6"/>
  <c r="K21" i="6"/>
  <c r="I21" i="6"/>
  <c r="G21" i="6"/>
  <c r="E21" i="6"/>
  <c r="C21" i="6"/>
  <c r="O20" i="6"/>
  <c r="M20" i="6"/>
  <c r="K20" i="6"/>
  <c r="I20" i="6"/>
  <c r="G20" i="6"/>
  <c r="E20" i="6"/>
  <c r="C20" i="6"/>
  <c r="O19" i="6"/>
  <c r="M19" i="6"/>
  <c r="K19" i="6"/>
  <c r="I19" i="6"/>
  <c r="I47" i="6" s="1"/>
  <c r="G19" i="6"/>
  <c r="E19" i="6"/>
  <c r="C19" i="6"/>
  <c r="O18" i="6"/>
  <c r="M18" i="6"/>
  <c r="K18" i="6"/>
  <c r="I18" i="6"/>
  <c r="G18" i="6"/>
  <c r="E18" i="6"/>
  <c r="C18" i="6"/>
  <c r="O17" i="6"/>
  <c r="M17" i="6"/>
  <c r="K17" i="6"/>
  <c r="I17" i="6"/>
  <c r="G17" i="6"/>
  <c r="E17" i="6"/>
  <c r="C17" i="6"/>
  <c r="O16" i="6"/>
  <c r="M16" i="6"/>
  <c r="K16" i="6"/>
  <c r="I16" i="6"/>
  <c r="G16" i="6"/>
  <c r="E16" i="6"/>
  <c r="C16" i="6"/>
  <c r="M15" i="6"/>
  <c r="K15" i="6"/>
  <c r="I15" i="6"/>
  <c r="G15" i="6"/>
  <c r="G47" i="6" s="1"/>
  <c r="E15" i="6"/>
  <c r="C15" i="6"/>
  <c r="O15" i="6"/>
  <c r="B30" i="28"/>
  <c r="B15" i="27"/>
  <c r="B31" i="10"/>
  <c r="B36" i="28"/>
  <c r="C46" i="10"/>
  <c r="B43" i="10"/>
  <c r="B39" i="10"/>
  <c r="B40" i="10"/>
  <c r="B41" i="10"/>
  <c r="B42" i="10"/>
  <c r="B44" i="10"/>
  <c r="B18" i="10"/>
  <c r="B28" i="10"/>
  <c r="B29" i="10"/>
  <c r="B30" i="10"/>
  <c r="B32" i="10"/>
  <c r="B33" i="10"/>
  <c r="B34" i="10"/>
  <c r="B35" i="10"/>
  <c r="B36" i="10"/>
  <c r="B37" i="10"/>
  <c r="B38" i="10"/>
  <c r="B16" i="10"/>
  <c r="B15" i="10"/>
  <c r="B17" i="10"/>
  <c r="K4" i="30"/>
  <c r="K5" i="30"/>
  <c r="K3" i="30"/>
  <c r="K2" i="30"/>
  <c r="B45" i="28"/>
  <c r="B44" i="28"/>
  <c r="B43" i="28"/>
  <c r="B42" i="28"/>
  <c r="B41" i="28"/>
  <c r="B40" i="28"/>
  <c r="B39" i="28"/>
  <c r="B38" i="28"/>
  <c r="B37" i="28"/>
  <c r="B35" i="28"/>
  <c r="B33" i="28"/>
  <c r="B32" i="28"/>
  <c r="B31" i="28"/>
  <c r="B29" i="28"/>
  <c r="B28" i="28"/>
  <c r="B27" i="28"/>
  <c r="B26" i="28"/>
  <c r="B25" i="28"/>
  <c r="B24" i="28"/>
  <c r="B23" i="28"/>
  <c r="B22" i="28"/>
  <c r="B21" i="28"/>
  <c r="B20" i="28"/>
  <c r="B19" i="28"/>
  <c r="B18" i="28"/>
  <c r="B17" i="28"/>
  <c r="B16" i="28"/>
  <c r="B15" i="28"/>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46" i="27"/>
  <c r="O48" i="9"/>
  <c r="P50" i="9"/>
  <c r="N46" i="11"/>
  <c r="M46" i="11"/>
  <c r="L46" i="11"/>
  <c r="K46" i="11"/>
  <c r="J46" i="11"/>
  <c r="I46" i="11"/>
  <c r="H46" i="11"/>
  <c r="E47" i="9"/>
  <c r="R41" i="11"/>
  <c r="R42" i="11"/>
  <c r="P51" i="9"/>
  <c r="V11" i="14"/>
  <c r="V40" i="14"/>
  <c r="V39" i="14"/>
  <c r="V38" i="14"/>
  <c r="V37" i="14"/>
  <c r="V36" i="14"/>
  <c r="V35" i="14"/>
  <c r="V34" i="14"/>
  <c r="V33" i="14"/>
  <c r="V32" i="14"/>
  <c r="V31" i="14"/>
  <c r="V30" i="14"/>
  <c r="V29" i="14"/>
  <c r="V28" i="14"/>
  <c r="V27" i="14"/>
  <c r="V26" i="14"/>
  <c r="V25" i="14"/>
  <c r="V24" i="14"/>
  <c r="V23" i="14"/>
  <c r="V22" i="14"/>
  <c r="V21" i="14"/>
  <c r="V20" i="14"/>
  <c r="V19" i="14"/>
  <c r="V18" i="14"/>
  <c r="V17" i="14"/>
  <c r="V16" i="14"/>
  <c r="V15" i="14"/>
  <c r="V14" i="14"/>
  <c r="V13" i="14"/>
  <c r="V12" i="14"/>
  <c r="S42" i="11"/>
  <c r="S41" i="11"/>
  <c r="S40" i="11"/>
  <c r="R40" i="11"/>
  <c r="S39" i="11"/>
  <c r="R39" i="11"/>
  <c r="S38" i="11"/>
  <c r="R38" i="11"/>
  <c r="S37" i="11"/>
  <c r="R37" i="11"/>
  <c r="S36" i="11"/>
  <c r="R36" i="11"/>
  <c r="S35" i="11"/>
  <c r="R35" i="11"/>
  <c r="S34" i="11"/>
  <c r="R34" i="11"/>
  <c r="S33" i="11"/>
  <c r="R33" i="11"/>
  <c r="S32" i="11"/>
  <c r="R32" i="11"/>
  <c r="S31" i="11"/>
  <c r="R31" i="11"/>
  <c r="S30" i="11"/>
  <c r="R30" i="11"/>
  <c r="S29" i="11"/>
  <c r="R29" i="11"/>
  <c r="S28" i="11"/>
  <c r="R28" i="11"/>
  <c r="S27" i="11"/>
  <c r="R27" i="11"/>
  <c r="S26" i="11"/>
  <c r="R26" i="11"/>
  <c r="S25" i="11"/>
  <c r="R25" i="11"/>
  <c r="S24" i="11"/>
  <c r="R24" i="11"/>
  <c r="S23" i="11"/>
  <c r="R23" i="11"/>
  <c r="S22" i="11"/>
  <c r="R22" i="11"/>
  <c r="S21" i="11"/>
  <c r="R21" i="11"/>
  <c r="S20" i="11"/>
  <c r="R20" i="11"/>
  <c r="S19" i="11"/>
  <c r="R19" i="11"/>
  <c r="S18" i="11"/>
  <c r="R18" i="11"/>
  <c r="S17" i="11"/>
  <c r="R17" i="11"/>
  <c r="S16" i="11"/>
  <c r="R16" i="11"/>
  <c r="S15" i="11"/>
  <c r="R15" i="11"/>
  <c r="D40" i="14"/>
  <c r="M40" i="14"/>
  <c r="M39" i="14"/>
  <c r="M38" i="14"/>
  <c r="M37" i="14"/>
  <c r="M36" i="14"/>
  <c r="M35" i="14"/>
  <c r="M34" i="14"/>
  <c r="M33" i="14"/>
  <c r="M32" i="14"/>
  <c r="M31" i="14"/>
  <c r="M30" i="14"/>
  <c r="M29" i="14"/>
  <c r="M28" i="14"/>
  <c r="M23" i="14"/>
  <c r="M22" i="14"/>
  <c r="M21" i="14"/>
  <c r="M20" i="14"/>
  <c r="M19" i="14"/>
  <c r="M18" i="14"/>
  <c r="M17" i="14"/>
  <c r="M16" i="14"/>
  <c r="M15" i="14"/>
  <c r="M14" i="14"/>
  <c r="M13" i="14"/>
  <c r="M12" i="14"/>
  <c r="D39" i="14"/>
  <c r="D38" i="14"/>
  <c r="D37" i="14"/>
  <c r="D36" i="14"/>
  <c r="D35" i="14"/>
  <c r="D34" i="14"/>
  <c r="D33" i="14"/>
  <c r="D32" i="14"/>
  <c r="D31" i="14"/>
  <c r="D30" i="14"/>
  <c r="D29" i="14"/>
  <c r="D28" i="14"/>
  <c r="D27" i="14"/>
  <c r="D26" i="14"/>
  <c r="D25" i="14"/>
  <c r="D24" i="14"/>
  <c r="D23" i="14"/>
  <c r="D22" i="14"/>
  <c r="D21" i="14"/>
  <c r="D20" i="14"/>
  <c r="D19" i="14"/>
  <c r="D18" i="14"/>
  <c r="D17" i="14"/>
  <c r="D16" i="14"/>
  <c r="D15" i="14"/>
  <c r="D14" i="14"/>
  <c r="D13" i="14"/>
  <c r="D12" i="14"/>
  <c r="D1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O52" i="11"/>
  <c r="L47" i="28"/>
  <c r="K47" i="28"/>
  <c r="J47" i="28"/>
  <c r="I47" i="28"/>
  <c r="H47" i="28"/>
  <c r="G47" i="28"/>
  <c r="F47" i="28"/>
  <c r="E47" i="28"/>
  <c r="D47" i="28"/>
  <c r="L46" i="28"/>
  <c r="K46" i="28"/>
  <c r="J46" i="28"/>
  <c r="I46" i="28"/>
  <c r="H46" i="28"/>
  <c r="G46" i="28"/>
  <c r="F46" i="28"/>
  <c r="E46" i="28"/>
  <c r="D46" i="28"/>
  <c r="L47" i="10"/>
  <c r="K47" i="10"/>
  <c r="J47" i="10"/>
  <c r="I47" i="10"/>
  <c r="H47" i="10"/>
  <c r="G47" i="10"/>
  <c r="F47" i="10"/>
  <c r="E47" i="10"/>
  <c r="D47" i="10"/>
  <c r="C47" i="10"/>
  <c r="L46" i="10"/>
  <c r="K46" i="10"/>
  <c r="J46" i="10"/>
  <c r="I46" i="10"/>
  <c r="H46" i="10"/>
  <c r="G46" i="10"/>
  <c r="F46" i="10"/>
  <c r="E46" i="10"/>
  <c r="D46" i="10"/>
  <c r="C46" i="27"/>
  <c r="L47" i="27"/>
  <c r="K47" i="27"/>
  <c r="J47" i="27"/>
  <c r="I47" i="27"/>
  <c r="H47" i="27"/>
  <c r="G47" i="27"/>
  <c r="F47" i="27"/>
  <c r="E47" i="27"/>
  <c r="D47" i="27"/>
  <c r="L46" i="27"/>
  <c r="K46" i="27"/>
  <c r="J46" i="27"/>
  <c r="I46" i="27"/>
  <c r="H46" i="27"/>
  <c r="G46" i="27"/>
  <c r="F46" i="27"/>
  <c r="E46" i="27"/>
  <c r="D46" i="27"/>
  <c r="C47" i="27"/>
  <c r="M49" i="9"/>
  <c r="I47" i="9"/>
  <c r="H47" i="9"/>
  <c r="G47" i="9"/>
  <c r="F47" i="9"/>
  <c r="D47" i="9"/>
  <c r="C47" i="9"/>
  <c r="B47" i="9"/>
  <c r="P46" i="16"/>
  <c r="O46" i="16"/>
  <c r="N46" i="16"/>
  <c r="M46" i="16"/>
  <c r="L46" i="16"/>
  <c r="K46" i="16"/>
  <c r="J46" i="16"/>
  <c r="I46" i="16"/>
  <c r="H46" i="16"/>
  <c r="G46" i="16"/>
  <c r="F46" i="16"/>
  <c r="E46" i="16"/>
  <c r="D46" i="16"/>
  <c r="C46" i="16"/>
  <c r="B46" i="16"/>
  <c r="O46" i="7"/>
  <c r="M46" i="7"/>
  <c r="L46" i="7"/>
  <c r="K46" i="7"/>
  <c r="J46" i="7"/>
  <c r="I46" i="7"/>
  <c r="H46" i="7"/>
  <c r="G46" i="7"/>
  <c r="F46" i="7"/>
  <c r="E46" i="7"/>
  <c r="D46" i="7"/>
  <c r="C46" i="7"/>
  <c r="B46" i="7"/>
  <c r="N47" i="6"/>
  <c r="L47" i="6"/>
  <c r="J47" i="6"/>
  <c r="H47" i="6"/>
  <c r="F47" i="6"/>
  <c r="D47" i="6"/>
  <c r="B47" i="6"/>
  <c r="N46" i="6"/>
  <c r="L46" i="6"/>
  <c r="J46" i="6"/>
  <c r="H46" i="6"/>
  <c r="F46" i="6"/>
  <c r="D46" i="6"/>
  <c r="B46" i="6"/>
  <c r="C45" i="3"/>
  <c r="C44" i="3"/>
  <c r="B46" i="3"/>
  <c r="BQ12" i="19" s="1"/>
  <c r="BQ8" i="19"/>
  <c r="L44" i="3"/>
  <c r="J44" i="3"/>
  <c r="H44" i="3"/>
  <c r="F44" i="3"/>
  <c r="D44" i="3"/>
  <c r="B47" i="11"/>
  <c r="L45" i="3"/>
  <c r="J45" i="3"/>
  <c r="H45" i="3"/>
  <c r="F45" i="3"/>
  <c r="D45" i="3"/>
  <c r="B45" i="3"/>
  <c r="BQ10" i="19" s="1"/>
  <c r="B46" i="11"/>
  <c r="D47" i="11"/>
  <c r="D46" i="11"/>
  <c r="BW2" i="19"/>
  <c r="BW2" i="21"/>
  <c r="N5" i="24"/>
  <c r="L4" i="14"/>
  <c r="D9" i="13"/>
  <c r="H4" i="12"/>
  <c r="M5" i="11"/>
  <c r="K5" i="28"/>
  <c r="K5" i="27"/>
  <c r="K5" i="10"/>
  <c r="L5" i="9"/>
  <c r="O5" i="16"/>
  <c r="O5" i="7"/>
  <c r="N5" i="6"/>
  <c r="L5" i="3"/>
  <c r="N48" i="11"/>
  <c r="H51" i="11" s="1"/>
  <c r="AM76" i="21" s="1"/>
  <c r="L48" i="11"/>
  <c r="J48" i="11"/>
  <c r="H48" i="11"/>
  <c r="M47" i="11"/>
  <c r="K47" i="11"/>
  <c r="I47" i="11"/>
  <c r="G47" i="11"/>
  <c r="K2" i="28"/>
  <c r="K3" i="28"/>
  <c r="K2" i="27"/>
  <c r="K3" i="27"/>
  <c r="J51" i="9"/>
  <c r="CG64" i="19" s="1"/>
  <c r="J50" i="9"/>
  <c r="CG60" i="19" s="1"/>
  <c r="F41" i="14"/>
  <c r="CG78" i="19" s="1"/>
  <c r="C41" i="14"/>
  <c r="AO78" i="19" s="1"/>
  <c r="G3" i="21"/>
  <c r="Q12" i="19"/>
  <c r="N4" i="16"/>
  <c r="B37" i="12"/>
  <c r="C37" i="12" s="1"/>
  <c r="Q37" i="12" s="1"/>
  <c r="B38" i="12"/>
  <c r="B39" i="12"/>
  <c r="C39" i="12" s="1"/>
  <c r="Q39" i="12" s="1"/>
  <c r="B9" i="12"/>
  <c r="C9" i="12" s="1"/>
  <c r="B10" i="12"/>
  <c r="C10" i="12" s="1"/>
  <c r="Q10" i="12" s="1"/>
  <c r="B11" i="12"/>
  <c r="C11" i="12" s="1"/>
  <c r="Q11" i="12" s="1"/>
  <c r="B12" i="12"/>
  <c r="C12" i="12" s="1"/>
  <c r="Q12" i="12" s="1"/>
  <c r="B13" i="12"/>
  <c r="C13" i="12" s="1"/>
  <c r="Q13" i="12" s="1"/>
  <c r="B14" i="12"/>
  <c r="C14" i="12" s="1"/>
  <c r="Q14" i="12" s="1"/>
  <c r="B15" i="12"/>
  <c r="C15" i="12"/>
  <c r="Q15" i="12" s="1"/>
  <c r="B16" i="12"/>
  <c r="C16" i="12" s="1"/>
  <c r="Q16" i="12" s="1"/>
  <c r="B17" i="12"/>
  <c r="C17" i="12" s="1"/>
  <c r="Q17" i="12" s="1"/>
  <c r="B18" i="12"/>
  <c r="C18" i="12" s="1"/>
  <c r="Q18" i="12" s="1"/>
  <c r="B19" i="12"/>
  <c r="C19" i="12" s="1"/>
  <c r="Q19" i="12" s="1"/>
  <c r="B20" i="12"/>
  <c r="C20" i="12" s="1"/>
  <c r="Q20" i="12" s="1"/>
  <c r="B21" i="12"/>
  <c r="C21" i="12" s="1"/>
  <c r="Q21" i="12" s="1"/>
  <c r="B22" i="12"/>
  <c r="C22" i="12" s="1"/>
  <c r="Q22" i="12" s="1"/>
  <c r="B23" i="12"/>
  <c r="C23" i="12" s="1"/>
  <c r="Q23" i="12" s="1"/>
  <c r="B24" i="12"/>
  <c r="C24" i="12" s="1"/>
  <c r="Q24" i="12" s="1"/>
  <c r="B25" i="12"/>
  <c r="C25" i="12" s="1"/>
  <c r="Q25" i="12" s="1"/>
  <c r="B26" i="12"/>
  <c r="C26" i="12" s="1"/>
  <c r="Q26" i="12" s="1"/>
  <c r="B27" i="12"/>
  <c r="C27" i="12" s="1"/>
  <c r="Q27" i="12" s="1"/>
  <c r="B28" i="12"/>
  <c r="C28" i="12" s="1"/>
  <c r="Q28" i="12" s="1"/>
  <c r="B29" i="12"/>
  <c r="C29" i="12" s="1"/>
  <c r="Q29" i="12" s="1"/>
  <c r="B30" i="12"/>
  <c r="C30" i="12" s="1"/>
  <c r="Q30" i="12" s="1"/>
  <c r="B31" i="12"/>
  <c r="C31" i="12" s="1"/>
  <c r="Q31" i="12" s="1"/>
  <c r="B32" i="12"/>
  <c r="C32" i="12" s="1"/>
  <c r="Q32" i="12" s="1"/>
  <c r="B33" i="12"/>
  <c r="C33" i="12"/>
  <c r="Q33" i="12" s="1"/>
  <c r="B34" i="12"/>
  <c r="C34" i="12" s="1"/>
  <c r="Q34" i="12" s="1"/>
  <c r="B35" i="12"/>
  <c r="C35" i="12" s="1"/>
  <c r="Q35" i="12" s="1"/>
  <c r="B36" i="12"/>
  <c r="C36" i="12" s="1"/>
  <c r="Q36" i="12" s="1"/>
  <c r="I40" i="12"/>
  <c r="AO50" i="19" s="1"/>
  <c r="C5" i="14"/>
  <c r="C5" i="13"/>
  <c r="B46" i="24"/>
  <c r="M2" i="19"/>
  <c r="K8" i="19"/>
  <c r="AO66" i="19"/>
  <c r="AO64" i="19"/>
  <c r="N2" i="24"/>
  <c r="N3" i="24"/>
  <c r="D46" i="24"/>
  <c r="F46" i="24"/>
  <c r="H46" i="24"/>
  <c r="J46" i="24"/>
  <c r="L46" i="24"/>
  <c r="N46" i="24"/>
  <c r="M53" i="11"/>
  <c r="AM66" i="21" s="1"/>
  <c r="F43" i="14"/>
  <c r="CG82" i="19" s="1"/>
  <c r="C43" i="14"/>
  <c r="AO82" i="19" s="1"/>
  <c r="C42" i="14"/>
  <c r="N43" i="14" s="1"/>
  <c r="H49" i="11"/>
  <c r="J49" i="11"/>
  <c r="L49" i="11"/>
  <c r="N49" i="11"/>
  <c r="H50" i="11"/>
  <c r="J50" i="11"/>
  <c r="L50" i="11"/>
  <c r="N50" i="11"/>
  <c r="G49" i="11"/>
  <c r="E52" i="11" s="1"/>
  <c r="I49" i="11"/>
  <c r="K49" i="11"/>
  <c r="M49" i="11"/>
  <c r="J49" i="9"/>
  <c r="CG50" i="19" s="1"/>
  <c r="J48" i="9"/>
  <c r="CG52" i="19"/>
  <c r="C38" i="12"/>
  <c r="Q38" i="12" s="1"/>
  <c r="K40" i="12"/>
  <c r="AO58" i="19"/>
  <c r="K35" i="12"/>
  <c r="K14" i="12"/>
  <c r="K15" i="12"/>
  <c r="K26" i="12"/>
  <c r="K27" i="12"/>
  <c r="M10" i="19"/>
  <c r="M2" i="21"/>
  <c r="AD79" i="21"/>
  <c r="M50" i="11"/>
  <c r="K50" i="11"/>
  <c r="I50" i="11"/>
  <c r="G50" i="11"/>
  <c r="F42" i="14"/>
  <c r="N49" i="14" s="1"/>
  <c r="H1" i="12"/>
  <c r="C5" i="12"/>
  <c r="H2" i="12"/>
  <c r="N3" i="16"/>
  <c r="N2" i="16"/>
  <c r="I5" i="14"/>
  <c r="L3" i="14"/>
  <c r="L2" i="14"/>
  <c r="C8" i="13"/>
  <c r="C7" i="13"/>
  <c r="L3" i="3"/>
  <c r="L2" i="3"/>
  <c r="N3" i="6"/>
  <c r="N2" i="6"/>
  <c r="O3" i="7"/>
  <c r="O2" i="7"/>
  <c r="L3" i="9"/>
  <c r="L2" i="9"/>
  <c r="L49" i="9"/>
  <c r="K3" i="10"/>
  <c r="K2" i="10"/>
  <c r="M3" i="11"/>
  <c r="M2" i="11"/>
  <c r="CG80" i="19"/>
  <c r="AO80" i="19"/>
  <c r="E54" i="11"/>
  <c r="CE72" i="21" s="1"/>
  <c r="E53" i="11"/>
  <c r="CE68" i="21" s="1"/>
  <c r="H52" i="11"/>
  <c r="AM78" i="21" s="1"/>
  <c r="O53" i="11"/>
  <c r="C47" i="28"/>
  <c r="C46" i="28"/>
  <c r="B34" i="28"/>
  <c r="B47" i="10" l="1"/>
  <c r="AO60" i="19"/>
  <c r="K45" i="3"/>
  <c r="B47" i="27"/>
  <c r="B46" i="10"/>
  <c r="G27" i="15" s="1"/>
  <c r="K47" i="6"/>
  <c r="C47" i="6"/>
  <c r="O47" i="6"/>
  <c r="E45" i="3"/>
  <c r="M47" i="6"/>
  <c r="M45" i="3"/>
  <c r="G45" i="3"/>
  <c r="V41" i="14"/>
  <c r="N45" i="14" s="1"/>
  <c r="J40" i="12"/>
  <c r="AO52" i="19" s="1"/>
  <c r="E51" i="11"/>
  <c r="AM74" i="21"/>
  <c r="R50" i="11"/>
  <c r="O56" i="11" s="1"/>
  <c r="C40" i="12"/>
  <c r="B47" i="28"/>
  <c r="B46" i="28"/>
  <c r="AM72" i="21"/>
  <c r="R49" i="11"/>
  <c r="O54" i="11" s="1"/>
  <c r="S43" i="11"/>
  <c r="R43" i="11"/>
  <c r="S45" i="11"/>
  <c r="R44" i="11"/>
  <c r="R45" i="11"/>
  <c r="S44" i="11"/>
  <c r="CG46" i="19"/>
  <c r="K41" i="12"/>
  <c r="B40" i="12"/>
  <c r="AM46" i="19" s="1"/>
  <c r="Q9" i="12"/>
  <c r="R46" i="11" l="1"/>
  <c r="S46" i="11"/>
  <c r="AO74" i="19"/>
  <c r="CG74" i="19"/>
</calcChain>
</file>

<file path=xl/comments1.xml><?xml version="1.0" encoding="utf-8"?>
<comments xmlns="http://schemas.openxmlformats.org/spreadsheetml/2006/main">
  <authors>
    <author>jenna.hammond</author>
  </authors>
  <commentList>
    <comment ref="G41" authorId="0" shapeId="0">
      <text>
        <r>
          <rPr>
            <b/>
            <sz val="9"/>
            <color indexed="81"/>
            <rFont val="Tahoma"/>
            <family val="2"/>
          </rPr>
          <t>If you cannot sign digitallly sign and date printed copy here</t>
        </r>
      </text>
    </comment>
  </commentList>
</comments>
</file>

<file path=xl/comments2.xml><?xml version="1.0" encoding="utf-8"?>
<comments xmlns="http://schemas.openxmlformats.org/spreadsheetml/2006/main">
  <authors>
    <author>User1</author>
  </authors>
  <commentList>
    <comment ref="D13" authorId="0" shapeId="0">
      <text>
        <r>
          <rPr>
            <sz val="11"/>
            <color indexed="81"/>
            <rFont val="Tahoma"/>
            <family val="2"/>
          </rPr>
          <t xml:space="preserve">If using dry chemical weights, first calculate the dry weight in pounds then enter that number here.
</t>
        </r>
      </text>
    </comment>
    <comment ref="F13" authorId="0" shapeId="0">
      <text>
        <r>
          <rPr>
            <sz val="11"/>
            <color indexed="81"/>
            <rFont val="Tahoma"/>
            <family val="2"/>
          </rPr>
          <t xml:space="preserve">If using dry chemical weights, first calculate the dry weight in pounds then enter that number here.
</t>
        </r>
      </text>
    </comment>
    <comment ref="H13" authorId="0" shapeId="0">
      <text>
        <r>
          <rPr>
            <sz val="11"/>
            <color indexed="81"/>
            <rFont val="Tahoma"/>
            <family val="2"/>
          </rPr>
          <t xml:space="preserve">If using dry chemical weights, first calculate the dry weight in pounds then enter that number here.
</t>
        </r>
      </text>
    </comment>
    <comment ref="J13" authorId="0" shapeId="0">
      <text>
        <r>
          <rPr>
            <sz val="11"/>
            <color indexed="81"/>
            <rFont val="Tahoma"/>
            <family val="2"/>
          </rPr>
          <t xml:space="preserve">If using dry chemical weights, first calculate the dry weight in pounds then enter that number here.
</t>
        </r>
      </text>
    </comment>
    <comment ref="L13" authorId="0" shapeId="0">
      <text>
        <r>
          <rPr>
            <sz val="11"/>
            <color indexed="81"/>
            <rFont val="Tahoma"/>
            <family val="2"/>
          </rPr>
          <t xml:space="preserve">If using dry chemical weights, first calculate the dry weight in pounds then enter that number here.
</t>
        </r>
      </text>
    </comment>
    <comment ref="D14" authorId="0" shapeId="0">
      <text>
        <r>
          <rPr>
            <sz val="11"/>
            <color indexed="81"/>
            <rFont val="Tahoma"/>
            <family val="2"/>
          </rPr>
          <t xml:space="preserve">If using dry chemical weights, first calculate the dry weight in pounds then enter that number here.
</t>
        </r>
      </text>
    </comment>
    <comment ref="F14" authorId="0" shapeId="0">
      <text>
        <r>
          <rPr>
            <sz val="11"/>
            <color indexed="81"/>
            <rFont val="Tahoma"/>
            <family val="2"/>
          </rPr>
          <t xml:space="preserve">If using dry chemical weights, first calculate the dry weight in pounds then enter that number here.
</t>
        </r>
      </text>
    </comment>
    <comment ref="H14" authorId="0" shapeId="0">
      <text>
        <r>
          <rPr>
            <sz val="11"/>
            <color indexed="81"/>
            <rFont val="Tahoma"/>
            <family val="2"/>
          </rPr>
          <t xml:space="preserve">If using dry chemical weights, first calculate the dry weight in pounds then enter that number here.
</t>
        </r>
      </text>
    </comment>
    <comment ref="J14" authorId="0" shapeId="0">
      <text>
        <r>
          <rPr>
            <sz val="11"/>
            <color indexed="81"/>
            <rFont val="Tahoma"/>
            <family val="2"/>
          </rPr>
          <t xml:space="preserve">If using dry chemical weights, first calculate the dry weight in pounds then enter that number here.
</t>
        </r>
      </text>
    </comment>
    <comment ref="L14" authorId="0" shapeId="0">
      <text>
        <r>
          <rPr>
            <sz val="11"/>
            <color indexed="81"/>
            <rFont val="Tahoma"/>
            <family val="2"/>
          </rPr>
          <t xml:space="preserve">If using dry chemical weights, first calculate the dry weight in pounds then enter that number here.
</t>
        </r>
      </text>
    </comment>
    <comment ref="D15" authorId="0" shapeId="0">
      <text>
        <r>
          <rPr>
            <sz val="11"/>
            <color indexed="81"/>
            <rFont val="Tahoma"/>
            <family val="2"/>
          </rPr>
          <t xml:space="preserve">If using dry chemical weights, first calculate the dry weight in pounds then enter that number here.
</t>
        </r>
      </text>
    </comment>
    <comment ref="F15" authorId="0" shapeId="0">
      <text>
        <r>
          <rPr>
            <sz val="11"/>
            <color indexed="81"/>
            <rFont val="Tahoma"/>
            <family val="2"/>
          </rPr>
          <t xml:space="preserve">If using dry chemical weights, first calculate the dry weight in pounds then enter that number here.
</t>
        </r>
      </text>
    </comment>
    <comment ref="H15" authorId="0" shapeId="0">
      <text>
        <r>
          <rPr>
            <sz val="11"/>
            <color indexed="81"/>
            <rFont val="Tahoma"/>
            <family val="2"/>
          </rPr>
          <t xml:space="preserve">If using dry chemical weights, first calculate the dry weight in pounds then enter that number here.
</t>
        </r>
      </text>
    </comment>
    <comment ref="J15" authorId="0" shapeId="0">
      <text>
        <r>
          <rPr>
            <sz val="11"/>
            <color indexed="81"/>
            <rFont val="Tahoma"/>
            <family val="2"/>
          </rPr>
          <t xml:space="preserve">If using dry chemical weights, first calculate the dry weight in pounds then enter that number here.
</t>
        </r>
      </text>
    </comment>
    <comment ref="L15" authorId="0" shapeId="0">
      <text>
        <r>
          <rPr>
            <sz val="11"/>
            <color indexed="81"/>
            <rFont val="Tahoma"/>
            <family val="2"/>
          </rPr>
          <t xml:space="preserve">If using dry chemical weights, first calculate the dry weight in pounds then enter that number here.
</t>
        </r>
      </text>
    </comment>
    <comment ref="D16" authorId="0" shapeId="0">
      <text>
        <r>
          <rPr>
            <sz val="11"/>
            <color indexed="81"/>
            <rFont val="Tahoma"/>
            <family val="2"/>
          </rPr>
          <t xml:space="preserve">If using dry chemical weights, first calculate the dry weight in pounds then enter that number here.
</t>
        </r>
      </text>
    </comment>
    <comment ref="F16" authorId="0" shapeId="0">
      <text>
        <r>
          <rPr>
            <sz val="11"/>
            <color indexed="81"/>
            <rFont val="Tahoma"/>
            <family val="2"/>
          </rPr>
          <t xml:space="preserve">If using dry chemical weights, first calculate the dry weight in pounds then enter that number here.
</t>
        </r>
      </text>
    </comment>
    <comment ref="H16" authorId="0" shapeId="0">
      <text>
        <r>
          <rPr>
            <sz val="11"/>
            <color indexed="81"/>
            <rFont val="Tahoma"/>
            <family val="2"/>
          </rPr>
          <t xml:space="preserve">If using dry chemical weights, first calculate the dry weight in pounds then enter that number here.
</t>
        </r>
      </text>
    </comment>
    <comment ref="J16" authorId="0" shapeId="0">
      <text>
        <r>
          <rPr>
            <sz val="11"/>
            <color indexed="81"/>
            <rFont val="Tahoma"/>
            <family val="2"/>
          </rPr>
          <t xml:space="preserve">If using dry chemical weights, first calculate the dry weight in pounds then enter that number here.
</t>
        </r>
      </text>
    </comment>
    <comment ref="L16" authorId="0" shapeId="0">
      <text>
        <r>
          <rPr>
            <sz val="11"/>
            <color indexed="81"/>
            <rFont val="Tahoma"/>
            <family val="2"/>
          </rPr>
          <t xml:space="preserve">If using dry chemical weights, first calculate the dry weight in pounds then enter that number here.
</t>
        </r>
      </text>
    </comment>
    <comment ref="D17" authorId="0" shapeId="0">
      <text>
        <r>
          <rPr>
            <sz val="11"/>
            <color indexed="81"/>
            <rFont val="Tahoma"/>
            <family val="2"/>
          </rPr>
          <t xml:space="preserve">If using dry chemical weights, first calculate the dry weight in pounds then enter that number here.
</t>
        </r>
      </text>
    </comment>
    <comment ref="F17" authorId="0" shapeId="0">
      <text>
        <r>
          <rPr>
            <sz val="11"/>
            <color indexed="81"/>
            <rFont val="Tahoma"/>
            <family val="2"/>
          </rPr>
          <t xml:space="preserve">If using dry chemical weights, first calculate the dry weight in pounds then enter that number here.
</t>
        </r>
      </text>
    </comment>
    <comment ref="H17" authorId="0" shapeId="0">
      <text>
        <r>
          <rPr>
            <sz val="11"/>
            <color indexed="81"/>
            <rFont val="Tahoma"/>
            <family val="2"/>
          </rPr>
          <t xml:space="preserve">If using dry chemical weights, first calculate the dry weight in pounds then enter that number here.
</t>
        </r>
      </text>
    </comment>
    <comment ref="J17" authorId="0" shapeId="0">
      <text>
        <r>
          <rPr>
            <sz val="11"/>
            <color indexed="81"/>
            <rFont val="Tahoma"/>
            <family val="2"/>
          </rPr>
          <t xml:space="preserve">If using dry chemical weights, first calculate the dry weight in pounds then enter that number here.
</t>
        </r>
      </text>
    </comment>
    <comment ref="L17" authorId="0" shapeId="0">
      <text>
        <r>
          <rPr>
            <sz val="11"/>
            <color indexed="81"/>
            <rFont val="Tahoma"/>
            <family val="2"/>
          </rPr>
          <t xml:space="preserve">If using dry chemical weights, first calculate the dry weight in pounds then enter that number here.
</t>
        </r>
      </text>
    </comment>
    <comment ref="D18" authorId="0" shapeId="0">
      <text>
        <r>
          <rPr>
            <sz val="11"/>
            <color indexed="81"/>
            <rFont val="Tahoma"/>
            <family val="2"/>
          </rPr>
          <t xml:space="preserve">If using dry chemical weights, first calculate the dry weight in pounds then enter that number here.
</t>
        </r>
      </text>
    </comment>
    <comment ref="F18" authorId="0" shapeId="0">
      <text>
        <r>
          <rPr>
            <sz val="11"/>
            <color indexed="81"/>
            <rFont val="Tahoma"/>
            <family val="2"/>
          </rPr>
          <t xml:space="preserve">If using dry chemical weights, first calculate the dry weight in pounds then enter that number here.
</t>
        </r>
      </text>
    </comment>
    <comment ref="H18" authorId="0" shapeId="0">
      <text>
        <r>
          <rPr>
            <sz val="11"/>
            <color indexed="81"/>
            <rFont val="Tahoma"/>
            <family val="2"/>
          </rPr>
          <t xml:space="preserve">If using dry chemical weights, first calculate the dry weight in pounds then enter that number here.
</t>
        </r>
      </text>
    </comment>
    <comment ref="J18" authorId="0" shapeId="0">
      <text>
        <r>
          <rPr>
            <sz val="11"/>
            <color indexed="81"/>
            <rFont val="Tahoma"/>
            <family val="2"/>
          </rPr>
          <t xml:space="preserve">If using dry chemical weights, first calculate the dry weight in pounds then enter that number here.
</t>
        </r>
      </text>
    </comment>
    <comment ref="L18" authorId="0" shapeId="0">
      <text>
        <r>
          <rPr>
            <sz val="11"/>
            <color indexed="81"/>
            <rFont val="Tahoma"/>
            <family val="2"/>
          </rPr>
          <t xml:space="preserve">If using dry chemical weights, first calculate the dry weight in pounds then enter that number here.
</t>
        </r>
      </text>
    </comment>
    <comment ref="D19" authorId="0" shapeId="0">
      <text>
        <r>
          <rPr>
            <sz val="11"/>
            <color indexed="81"/>
            <rFont val="Tahoma"/>
            <family val="2"/>
          </rPr>
          <t xml:space="preserve">If using dry chemical weights, first calculate the dry weight in pounds then enter that number here.
</t>
        </r>
      </text>
    </comment>
    <comment ref="F19" authorId="0" shapeId="0">
      <text>
        <r>
          <rPr>
            <sz val="11"/>
            <color indexed="81"/>
            <rFont val="Tahoma"/>
            <family val="2"/>
          </rPr>
          <t xml:space="preserve">If using dry chemical weights, first calculate the dry weight in pounds then enter that number here.
</t>
        </r>
      </text>
    </comment>
    <comment ref="H19" authorId="0" shapeId="0">
      <text>
        <r>
          <rPr>
            <sz val="11"/>
            <color indexed="81"/>
            <rFont val="Tahoma"/>
            <family val="2"/>
          </rPr>
          <t xml:space="preserve">If using dry chemical weights, first calculate the dry weight in pounds then enter that number here.
</t>
        </r>
      </text>
    </comment>
    <comment ref="J19" authorId="0" shapeId="0">
      <text>
        <r>
          <rPr>
            <sz val="11"/>
            <color indexed="81"/>
            <rFont val="Tahoma"/>
            <family val="2"/>
          </rPr>
          <t xml:space="preserve">If using dry chemical weights, first calculate the dry weight in pounds then enter that number here.
</t>
        </r>
      </text>
    </comment>
    <comment ref="L19" authorId="0" shapeId="0">
      <text>
        <r>
          <rPr>
            <sz val="11"/>
            <color indexed="81"/>
            <rFont val="Tahoma"/>
            <family val="2"/>
          </rPr>
          <t xml:space="preserve">If using dry chemical weights, first calculate the dry weight in pounds then enter that number here.
</t>
        </r>
      </text>
    </comment>
    <comment ref="D20" authorId="0" shapeId="0">
      <text>
        <r>
          <rPr>
            <sz val="11"/>
            <color indexed="81"/>
            <rFont val="Tahoma"/>
            <family val="2"/>
          </rPr>
          <t xml:space="preserve">If using dry chemical weights, first calculate the dry weight in pounds then enter that number here.
</t>
        </r>
      </text>
    </comment>
    <comment ref="F20" authorId="0" shapeId="0">
      <text>
        <r>
          <rPr>
            <sz val="11"/>
            <color indexed="81"/>
            <rFont val="Tahoma"/>
            <family val="2"/>
          </rPr>
          <t xml:space="preserve">If using dry chemical weights, first calculate the dry weight in pounds then enter that number here.
</t>
        </r>
      </text>
    </comment>
    <comment ref="H20" authorId="0" shapeId="0">
      <text>
        <r>
          <rPr>
            <sz val="11"/>
            <color indexed="81"/>
            <rFont val="Tahoma"/>
            <family val="2"/>
          </rPr>
          <t xml:space="preserve">If using dry chemical weights, first calculate the dry weight in pounds then enter that number here.
</t>
        </r>
      </text>
    </comment>
    <comment ref="J20" authorId="0" shapeId="0">
      <text>
        <r>
          <rPr>
            <sz val="11"/>
            <color indexed="81"/>
            <rFont val="Tahoma"/>
            <family val="2"/>
          </rPr>
          <t xml:space="preserve">If using dry chemical weights, first calculate the dry weight in pounds then enter that number here.
</t>
        </r>
      </text>
    </comment>
    <comment ref="L20" authorId="0" shapeId="0">
      <text>
        <r>
          <rPr>
            <sz val="11"/>
            <color indexed="81"/>
            <rFont val="Tahoma"/>
            <family val="2"/>
          </rPr>
          <t xml:space="preserve">If using dry chemical weights, first calculate the dry weight in pounds then enter that number here.
</t>
        </r>
      </text>
    </comment>
    <comment ref="D21" authorId="0" shapeId="0">
      <text>
        <r>
          <rPr>
            <sz val="11"/>
            <color indexed="81"/>
            <rFont val="Tahoma"/>
            <family val="2"/>
          </rPr>
          <t xml:space="preserve">If using dry chemical weights, first calculate the dry weight in pounds then enter that number here.
</t>
        </r>
      </text>
    </comment>
    <comment ref="F21" authorId="0" shapeId="0">
      <text>
        <r>
          <rPr>
            <sz val="11"/>
            <color indexed="81"/>
            <rFont val="Tahoma"/>
            <family val="2"/>
          </rPr>
          <t xml:space="preserve">If using dry chemical weights, first calculate the dry weight in pounds then enter that number here.
</t>
        </r>
      </text>
    </comment>
    <comment ref="H21" authorId="0" shapeId="0">
      <text>
        <r>
          <rPr>
            <sz val="11"/>
            <color indexed="81"/>
            <rFont val="Tahoma"/>
            <family val="2"/>
          </rPr>
          <t xml:space="preserve">If using dry chemical weights, first calculate the dry weight in pounds then enter that number here.
</t>
        </r>
      </text>
    </comment>
    <comment ref="J21" authorId="0" shapeId="0">
      <text>
        <r>
          <rPr>
            <sz val="11"/>
            <color indexed="81"/>
            <rFont val="Tahoma"/>
            <family val="2"/>
          </rPr>
          <t xml:space="preserve">If using dry chemical weights, first calculate the dry weight in pounds then enter that number here.
</t>
        </r>
      </text>
    </comment>
    <comment ref="L21" authorId="0" shapeId="0">
      <text>
        <r>
          <rPr>
            <sz val="11"/>
            <color indexed="81"/>
            <rFont val="Tahoma"/>
            <family val="2"/>
          </rPr>
          <t xml:space="preserve">If using dry chemical weights, first calculate the dry weight in pounds then enter that number here.
</t>
        </r>
      </text>
    </comment>
    <comment ref="D22" authorId="0" shapeId="0">
      <text>
        <r>
          <rPr>
            <sz val="11"/>
            <color indexed="81"/>
            <rFont val="Tahoma"/>
            <family val="2"/>
          </rPr>
          <t xml:space="preserve">If using dry chemical weights, first calculate the dry weight in pounds then enter that number here.
</t>
        </r>
      </text>
    </comment>
    <comment ref="F22" authorId="0" shapeId="0">
      <text>
        <r>
          <rPr>
            <sz val="11"/>
            <color indexed="81"/>
            <rFont val="Tahoma"/>
            <family val="2"/>
          </rPr>
          <t xml:space="preserve">If using dry chemical weights, first calculate the dry weight in pounds then enter that number here.
</t>
        </r>
      </text>
    </comment>
    <comment ref="H22" authorId="0" shapeId="0">
      <text>
        <r>
          <rPr>
            <sz val="11"/>
            <color indexed="81"/>
            <rFont val="Tahoma"/>
            <family val="2"/>
          </rPr>
          <t xml:space="preserve">If using dry chemical weights, first calculate the dry weight in pounds then enter that number here.
</t>
        </r>
      </text>
    </comment>
    <comment ref="J22" authorId="0" shapeId="0">
      <text>
        <r>
          <rPr>
            <sz val="11"/>
            <color indexed="81"/>
            <rFont val="Tahoma"/>
            <family val="2"/>
          </rPr>
          <t xml:space="preserve">If using dry chemical weights, first calculate the dry weight in pounds then enter that number here.
</t>
        </r>
      </text>
    </comment>
    <comment ref="L22" authorId="0" shapeId="0">
      <text>
        <r>
          <rPr>
            <sz val="11"/>
            <color indexed="81"/>
            <rFont val="Tahoma"/>
            <family val="2"/>
          </rPr>
          <t xml:space="preserve">If using dry chemical weights, first calculate the dry weight in pounds then enter that number here.
</t>
        </r>
      </text>
    </comment>
    <comment ref="D23" authorId="0" shapeId="0">
      <text>
        <r>
          <rPr>
            <sz val="11"/>
            <color indexed="81"/>
            <rFont val="Tahoma"/>
            <family val="2"/>
          </rPr>
          <t xml:space="preserve">If using dry chemical weights, first calculate the dry weight in pounds then enter that number here.
</t>
        </r>
      </text>
    </comment>
    <comment ref="F23" authorId="0" shapeId="0">
      <text>
        <r>
          <rPr>
            <sz val="11"/>
            <color indexed="81"/>
            <rFont val="Tahoma"/>
            <family val="2"/>
          </rPr>
          <t xml:space="preserve">If using dry chemical weights, first calculate the dry weight in pounds then enter that number here.
</t>
        </r>
      </text>
    </comment>
    <comment ref="H23" authorId="0" shapeId="0">
      <text>
        <r>
          <rPr>
            <sz val="11"/>
            <color indexed="81"/>
            <rFont val="Tahoma"/>
            <family val="2"/>
          </rPr>
          <t xml:space="preserve">If using dry chemical weights, first calculate the dry weight in pounds then enter that number here.
</t>
        </r>
      </text>
    </comment>
    <comment ref="J23" authorId="0" shapeId="0">
      <text>
        <r>
          <rPr>
            <sz val="11"/>
            <color indexed="81"/>
            <rFont val="Tahoma"/>
            <family val="2"/>
          </rPr>
          <t xml:space="preserve">If using dry chemical weights, first calculate the dry weight in pounds then enter that number here.
</t>
        </r>
      </text>
    </comment>
    <comment ref="L23" authorId="0" shapeId="0">
      <text>
        <r>
          <rPr>
            <sz val="11"/>
            <color indexed="81"/>
            <rFont val="Tahoma"/>
            <family val="2"/>
          </rPr>
          <t xml:space="preserve">If using dry chemical weights, first calculate the dry weight in pounds then enter that number here.
</t>
        </r>
      </text>
    </comment>
    <comment ref="D24" authorId="0" shapeId="0">
      <text>
        <r>
          <rPr>
            <sz val="11"/>
            <color indexed="81"/>
            <rFont val="Tahoma"/>
            <family val="2"/>
          </rPr>
          <t xml:space="preserve">If using dry chemical weights, first calculate the dry weight in pounds then enter that number here.
</t>
        </r>
      </text>
    </comment>
    <comment ref="F24" authorId="0" shapeId="0">
      <text>
        <r>
          <rPr>
            <sz val="11"/>
            <color indexed="81"/>
            <rFont val="Tahoma"/>
            <family val="2"/>
          </rPr>
          <t xml:space="preserve">If using dry chemical weights, first calculate the dry weight in pounds then enter that number here.
</t>
        </r>
      </text>
    </comment>
    <comment ref="H24" authorId="0" shapeId="0">
      <text>
        <r>
          <rPr>
            <sz val="11"/>
            <color indexed="81"/>
            <rFont val="Tahoma"/>
            <family val="2"/>
          </rPr>
          <t xml:space="preserve">If using dry chemical weights, first calculate the dry weight in pounds then enter that number here.
</t>
        </r>
      </text>
    </comment>
    <comment ref="J24" authorId="0" shapeId="0">
      <text>
        <r>
          <rPr>
            <sz val="11"/>
            <color indexed="81"/>
            <rFont val="Tahoma"/>
            <family val="2"/>
          </rPr>
          <t xml:space="preserve">If using dry chemical weights, first calculate the dry weight in pounds then enter that number here.
</t>
        </r>
      </text>
    </comment>
    <comment ref="L24" authorId="0" shapeId="0">
      <text>
        <r>
          <rPr>
            <sz val="11"/>
            <color indexed="81"/>
            <rFont val="Tahoma"/>
            <family val="2"/>
          </rPr>
          <t xml:space="preserve">If using dry chemical weights, first calculate the dry weight in pounds then enter that number here.
</t>
        </r>
      </text>
    </comment>
    <comment ref="D25" authorId="0" shapeId="0">
      <text>
        <r>
          <rPr>
            <sz val="11"/>
            <color indexed="81"/>
            <rFont val="Tahoma"/>
            <family val="2"/>
          </rPr>
          <t xml:space="preserve">If using dry chemical weights, first calculate the dry weight in pounds then enter that number here.
</t>
        </r>
      </text>
    </comment>
    <comment ref="F25" authorId="0" shapeId="0">
      <text>
        <r>
          <rPr>
            <sz val="11"/>
            <color indexed="81"/>
            <rFont val="Tahoma"/>
            <family val="2"/>
          </rPr>
          <t xml:space="preserve">If using dry chemical weights, first calculate the dry weight in pounds then enter that number here.
</t>
        </r>
      </text>
    </comment>
    <comment ref="H25" authorId="0" shapeId="0">
      <text>
        <r>
          <rPr>
            <sz val="11"/>
            <color indexed="81"/>
            <rFont val="Tahoma"/>
            <family val="2"/>
          </rPr>
          <t xml:space="preserve">If using dry chemical weights, first calculate the dry weight in pounds then enter that number here.
</t>
        </r>
      </text>
    </comment>
    <comment ref="J25" authorId="0" shapeId="0">
      <text>
        <r>
          <rPr>
            <sz val="11"/>
            <color indexed="81"/>
            <rFont val="Tahoma"/>
            <family val="2"/>
          </rPr>
          <t xml:space="preserve">If using dry chemical weights, first calculate the dry weight in pounds then enter that number here.
</t>
        </r>
      </text>
    </comment>
    <comment ref="L25" authorId="0" shapeId="0">
      <text>
        <r>
          <rPr>
            <sz val="11"/>
            <color indexed="81"/>
            <rFont val="Tahoma"/>
            <family val="2"/>
          </rPr>
          <t xml:space="preserve">If using dry chemical weights, first calculate the dry weight in pounds then enter that number here.
</t>
        </r>
      </text>
    </comment>
    <comment ref="D26" authorId="0" shapeId="0">
      <text>
        <r>
          <rPr>
            <sz val="11"/>
            <color indexed="81"/>
            <rFont val="Tahoma"/>
            <family val="2"/>
          </rPr>
          <t xml:space="preserve">If using dry chemical weights, first calculate the dry weight in pounds then enter that number here.
</t>
        </r>
      </text>
    </comment>
    <comment ref="F26" authorId="0" shapeId="0">
      <text>
        <r>
          <rPr>
            <sz val="11"/>
            <color indexed="81"/>
            <rFont val="Tahoma"/>
            <family val="2"/>
          </rPr>
          <t xml:space="preserve">If using dry chemical weights, first calculate the dry weight in pounds then enter that number here.
</t>
        </r>
      </text>
    </comment>
    <comment ref="H26" authorId="0" shapeId="0">
      <text>
        <r>
          <rPr>
            <sz val="11"/>
            <color indexed="81"/>
            <rFont val="Tahoma"/>
            <family val="2"/>
          </rPr>
          <t xml:space="preserve">If using dry chemical weights, first calculate the dry weight in pounds then enter that number here.
</t>
        </r>
      </text>
    </comment>
    <comment ref="J26" authorId="0" shapeId="0">
      <text>
        <r>
          <rPr>
            <sz val="11"/>
            <color indexed="81"/>
            <rFont val="Tahoma"/>
            <family val="2"/>
          </rPr>
          <t xml:space="preserve">If using dry chemical weights, first calculate the dry weight in pounds then enter that number here.
</t>
        </r>
      </text>
    </comment>
    <comment ref="L26" authorId="0" shapeId="0">
      <text>
        <r>
          <rPr>
            <sz val="11"/>
            <color indexed="81"/>
            <rFont val="Tahoma"/>
            <family val="2"/>
          </rPr>
          <t xml:space="preserve">If using dry chemical weights, first calculate the dry weight in pounds then enter that number here.
</t>
        </r>
      </text>
    </comment>
    <comment ref="D27" authorId="0" shapeId="0">
      <text>
        <r>
          <rPr>
            <sz val="11"/>
            <color indexed="81"/>
            <rFont val="Tahoma"/>
            <family val="2"/>
          </rPr>
          <t xml:space="preserve">If using dry chemical weights, first calculate the dry weight in pounds then enter that number here.
</t>
        </r>
      </text>
    </comment>
    <comment ref="F27" authorId="0" shapeId="0">
      <text>
        <r>
          <rPr>
            <sz val="11"/>
            <color indexed="81"/>
            <rFont val="Tahoma"/>
            <family val="2"/>
          </rPr>
          <t xml:space="preserve">If using dry chemical weights, first calculate the dry weight in pounds then enter that number here.
</t>
        </r>
      </text>
    </comment>
    <comment ref="H27" authorId="0" shapeId="0">
      <text>
        <r>
          <rPr>
            <sz val="11"/>
            <color indexed="81"/>
            <rFont val="Tahoma"/>
            <family val="2"/>
          </rPr>
          <t xml:space="preserve">If using dry chemical weights, first calculate the dry weight in pounds then enter that number here.
</t>
        </r>
      </text>
    </comment>
    <comment ref="J27" authorId="0" shapeId="0">
      <text>
        <r>
          <rPr>
            <sz val="11"/>
            <color indexed="81"/>
            <rFont val="Tahoma"/>
            <family val="2"/>
          </rPr>
          <t xml:space="preserve">If using dry chemical weights, first calculate the dry weight in pounds then enter that number here.
</t>
        </r>
      </text>
    </comment>
    <comment ref="L27" authorId="0" shapeId="0">
      <text>
        <r>
          <rPr>
            <sz val="11"/>
            <color indexed="81"/>
            <rFont val="Tahoma"/>
            <family val="2"/>
          </rPr>
          <t xml:space="preserve">If using dry chemical weights, first calculate the dry weight in pounds then enter that number here.
</t>
        </r>
      </text>
    </comment>
    <comment ref="D28" authorId="0" shapeId="0">
      <text>
        <r>
          <rPr>
            <sz val="11"/>
            <color indexed="81"/>
            <rFont val="Tahoma"/>
            <family val="2"/>
          </rPr>
          <t xml:space="preserve">If using dry chemical weights, first calculate the dry weight in pounds then enter that number here.
</t>
        </r>
      </text>
    </comment>
    <comment ref="F28" authorId="0" shapeId="0">
      <text>
        <r>
          <rPr>
            <sz val="11"/>
            <color indexed="81"/>
            <rFont val="Tahoma"/>
            <family val="2"/>
          </rPr>
          <t xml:space="preserve">If using dry chemical weights, first calculate the dry weight in pounds then enter that number here.
</t>
        </r>
      </text>
    </comment>
    <comment ref="H28" authorId="0" shapeId="0">
      <text>
        <r>
          <rPr>
            <sz val="11"/>
            <color indexed="81"/>
            <rFont val="Tahoma"/>
            <family val="2"/>
          </rPr>
          <t xml:space="preserve">If using dry chemical weights, first calculate the dry weight in pounds then enter that number here.
</t>
        </r>
      </text>
    </comment>
    <comment ref="J28" authorId="0" shapeId="0">
      <text>
        <r>
          <rPr>
            <sz val="11"/>
            <color indexed="81"/>
            <rFont val="Tahoma"/>
            <family val="2"/>
          </rPr>
          <t xml:space="preserve">If using dry chemical weights, first calculate the dry weight in pounds then enter that number here.
</t>
        </r>
      </text>
    </comment>
    <comment ref="L28" authorId="0" shapeId="0">
      <text>
        <r>
          <rPr>
            <sz val="11"/>
            <color indexed="81"/>
            <rFont val="Tahoma"/>
            <family val="2"/>
          </rPr>
          <t xml:space="preserve">If using dry chemical weights, first calculate the dry weight in pounds then enter that number here.
</t>
        </r>
      </text>
    </comment>
    <comment ref="D29" authorId="0" shapeId="0">
      <text>
        <r>
          <rPr>
            <sz val="11"/>
            <color indexed="81"/>
            <rFont val="Tahoma"/>
            <family val="2"/>
          </rPr>
          <t xml:space="preserve">If using dry chemical weights, first calculate the dry weight in pounds then enter that number here.
</t>
        </r>
      </text>
    </comment>
    <comment ref="F29" authorId="0" shapeId="0">
      <text>
        <r>
          <rPr>
            <sz val="11"/>
            <color indexed="81"/>
            <rFont val="Tahoma"/>
            <family val="2"/>
          </rPr>
          <t xml:space="preserve">If using dry chemical weights, first calculate the dry weight in pounds then enter that number here.
</t>
        </r>
      </text>
    </comment>
    <comment ref="H29" authorId="0" shapeId="0">
      <text>
        <r>
          <rPr>
            <sz val="11"/>
            <color indexed="81"/>
            <rFont val="Tahoma"/>
            <family val="2"/>
          </rPr>
          <t xml:space="preserve">If using dry chemical weights, first calculate the dry weight in pounds then enter that number here.
</t>
        </r>
      </text>
    </comment>
    <comment ref="J29" authorId="0" shapeId="0">
      <text>
        <r>
          <rPr>
            <sz val="11"/>
            <color indexed="81"/>
            <rFont val="Tahoma"/>
            <family val="2"/>
          </rPr>
          <t xml:space="preserve">If using dry chemical weights, first calculate the dry weight in pounds then enter that number here.
</t>
        </r>
      </text>
    </comment>
    <comment ref="L29" authorId="0" shapeId="0">
      <text>
        <r>
          <rPr>
            <sz val="11"/>
            <color indexed="81"/>
            <rFont val="Tahoma"/>
            <family val="2"/>
          </rPr>
          <t xml:space="preserve">If using dry chemical weights, first calculate the dry weight in pounds then enter that number here.
</t>
        </r>
      </text>
    </comment>
    <comment ref="D30" authorId="0" shapeId="0">
      <text>
        <r>
          <rPr>
            <sz val="11"/>
            <color indexed="81"/>
            <rFont val="Tahoma"/>
            <family val="2"/>
          </rPr>
          <t xml:space="preserve">If using dry chemical weights, first calculate the dry weight in pounds then enter that number here.
</t>
        </r>
      </text>
    </comment>
    <comment ref="F30" authorId="0" shapeId="0">
      <text>
        <r>
          <rPr>
            <sz val="11"/>
            <color indexed="81"/>
            <rFont val="Tahoma"/>
            <family val="2"/>
          </rPr>
          <t xml:space="preserve">If using dry chemical weights, first calculate the dry weight in pounds then enter that number here.
</t>
        </r>
      </text>
    </comment>
    <comment ref="H30" authorId="0" shapeId="0">
      <text>
        <r>
          <rPr>
            <sz val="11"/>
            <color indexed="81"/>
            <rFont val="Tahoma"/>
            <family val="2"/>
          </rPr>
          <t xml:space="preserve">If using dry chemical weights, first calculate the dry weight in pounds then enter that number here.
</t>
        </r>
      </text>
    </comment>
    <comment ref="J30" authorId="0" shapeId="0">
      <text>
        <r>
          <rPr>
            <sz val="11"/>
            <color indexed="81"/>
            <rFont val="Tahoma"/>
            <family val="2"/>
          </rPr>
          <t xml:space="preserve">If using dry chemical weights, first calculate the dry weight in pounds then enter that number here.
</t>
        </r>
      </text>
    </comment>
    <comment ref="L30" authorId="0" shapeId="0">
      <text>
        <r>
          <rPr>
            <sz val="11"/>
            <color indexed="81"/>
            <rFont val="Tahoma"/>
            <family val="2"/>
          </rPr>
          <t xml:space="preserve">If using dry chemical weights, first calculate the dry weight in pounds then enter that number here.
</t>
        </r>
      </text>
    </comment>
    <comment ref="D31" authorId="0" shapeId="0">
      <text>
        <r>
          <rPr>
            <sz val="11"/>
            <color indexed="81"/>
            <rFont val="Tahoma"/>
            <family val="2"/>
          </rPr>
          <t xml:space="preserve">If using dry chemical weights, first calculate the dry weight in pounds then enter that number here.
</t>
        </r>
      </text>
    </comment>
    <comment ref="F31" authorId="0" shapeId="0">
      <text>
        <r>
          <rPr>
            <sz val="11"/>
            <color indexed="81"/>
            <rFont val="Tahoma"/>
            <family val="2"/>
          </rPr>
          <t xml:space="preserve">If using dry chemical weights, first calculate the dry weight in pounds then enter that number here.
</t>
        </r>
      </text>
    </comment>
    <comment ref="H31" authorId="0" shapeId="0">
      <text>
        <r>
          <rPr>
            <sz val="11"/>
            <color indexed="81"/>
            <rFont val="Tahoma"/>
            <family val="2"/>
          </rPr>
          <t xml:space="preserve">If using dry chemical weights, first calculate the dry weight in pounds then enter that number here.
</t>
        </r>
      </text>
    </comment>
    <comment ref="J31" authorId="0" shapeId="0">
      <text>
        <r>
          <rPr>
            <sz val="11"/>
            <color indexed="81"/>
            <rFont val="Tahoma"/>
            <family val="2"/>
          </rPr>
          <t xml:space="preserve">If using dry chemical weights, first calculate the dry weight in pounds then enter that number here.
</t>
        </r>
      </text>
    </comment>
    <comment ref="L31" authorId="0" shapeId="0">
      <text>
        <r>
          <rPr>
            <sz val="11"/>
            <color indexed="81"/>
            <rFont val="Tahoma"/>
            <family val="2"/>
          </rPr>
          <t xml:space="preserve">If using dry chemical weights, first calculate the dry weight in pounds then enter that number here.
</t>
        </r>
      </text>
    </comment>
    <comment ref="D32" authorId="0" shapeId="0">
      <text>
        <r>
          <rPr>
            <sz val="11"/>
            <color indexed="81"/>
            <rFont val="Tahoma"/>
            <family val="2"/>
          </rPr>
          <t xml:space="preserve">If using dry chemical weights, first calculate the dry weight in pounds then enter that number here.
</t>
        </r>
      </text>
    </comment>
    <comment ref="F32" authorId="0" shapeId="0">
      <text>
        <r>
          <rPr>
            <sz val="11"/>
            <color indexed="81"/>
            <rFont val="Tahoma"/>
            <family val="2"/>
          </rPr>
          <t xml:space="preserve">If using dry chemical weights, first calculate the dry weight in pounds then enter that number here.
</t>
        </r>
      </text>
    </comment>
    <comment ref="H32" authorId="0" shapeId="0">
      <text>
        <r>
          <rPr>
            <sz val="11"/>
            <color indexed="81"/>
            <rFont val="Tahoma"/>
            <family val="2"/>
          </rPr>
          <t xml:space="preserve">If using dry chemical weights, first calculate the dry weight in pounds then enter that number here.
</t>
        </r>
      </text>
    </comment>
    <comment ref="J32" authorId="0" shapeId="0">
      <text>
        <r>
          <rPr>
            <sz val="11"/>
            <color indexed="81"/>
            <rFont val="Tahoma"/>
            <family val="2"/>
          </rPr>
          <t xml:space="preserve">If using dry chemical weights, first calculate the dry weight in pounds then enter that number here.
</t>
        </r>
      </text>
    </comment>
    <comment ref="L32" authorId="0" shapeId="0">
      <text>
        <r>
          <rPr>
            <sz val="11"/>
            <color indexed="81"/>
            <rFont val="Tahoma"/>
            <family val="2"/>
          </rPr>
          <t xml:space="preserve">If using dry chemical weights, first calculate the dry weight in pounds then enter that number here.
</t>
        </r>
      </text>
    </comment>
    <comment ref="D33" authorId="0" shapeId="0">
      <text>
        <r>
          <rPr>
            <sz val="11"/>
            <color indexed="81"/>
            <rFont val="Tahoma"/>
            <family val="2"/>
          </rPr>
          <t xml:space="preserve">If using dry chemical weights, first calculate the dry weight in pounds then enter that number here.
</t>
        </r>
      </text>
    </comment>
    <comment ref="F33" authorId="0" shapeId="0">
      <text>
        <r>
          <rPr>
            <sz val="11"/>
            <color indexed="81"/>
            <rFont val="Tahoma"/>
            <family val="2"/>
          </rPr>
          <t xml:space="preserve">If using dry chemical weights, first calculate the dry weight in pounds then enter that number here.
</t>
        </r>
      </text>
    </comment>
    <comment ref="H33" authorId="0" shapeId="0">
      <text>
        <r>
          <rPr>
            <sz val="11"/>
            <color indexed="81"/>
            <rFont val="Tahoma"/>
            <family val="2"/>
          </rPr>
          <t xml:space="preserve">If using dry chemical weights, first calculate the dry weight in pounds then enter that number here.
</t>
        </r>
      </text>
    </comment>
    <comment ref="J33" authorId="0" shapeId="0">
      <text>
        <r>
          <rPr>
            <sz val="11"/>
            <color indexed="81"/>
            <rFont val="Tahoma"/>
            <family val="2"/>
          </rPr>
          <t xml:space="preserve">If using dry chemical weights, first calculate the dry weight in pounds then enter that number here.
</t>
        </r>
      </text>
    </comment>
    <comment ref="L33" authorId="0" shapeId="0">
      <text>
        <r>
          <rPr>
            <sz val="11"/>
            <color indexed="81"/>
            <rFont val="Tahoma"/>
            <family val="2"/>
          </rPr>
          <t xml:space="preserve">If using dry chemical weights, first calculate the dry weight in pounds then enter that number here.
</t>
        </r>
      </text>
    </comment>
    <comment ref="D34" authorId="0" shapeId="0">
      <text>
        <r>
          <rPr>
            <sz val="11"/>
            <color indexed="81"/>
            <rFont val="Tahoma"/>
            <family val="2"/>
          </rPr>
          <t xml:space="preserve">If using dry chemical weights, first calculate the dry weight in pounds then enter that number here.
</t>
        </r>
      </text>
    </comment>
    <comment ref="F34" authorId="0" shapeId="0">
      <text>
        <r>
          <rPr>
            <sz val="11"/>
            <color indexed="81"/>
            <rFont val="Tahoma"/>
            <family val="2"/>
          </rPr>
          <t xml:space="preserve">If using dry chemical weights, first calculate the dry weight in pounds then enter that number here.
</t>
        </r>
      </text>
    </comment>
    <comment ref="H34" authorId="0" shapeId="0">
      <text>
        <r>
          <rPr>
            <sz val="11"/>
            <color indexed="81"/>
            <rFont val="Tahoma"/>
            <family val="2"/>
          </rPr>
          <t xml:space="preserve">If using dry chemical weights, first calculate the dry weight in pounds then enter that number here.
</t>
        </r>
      </text>
    </comment>
    <comment ref="J34" authorId="0" shapeId="0">
      <text>
        <r>
          <rPr>
            <sz val="11"/>
            <color indexed="81"/>
            <rFont val="Tahoma"/>
            <family val="2"/>
          </rPr>
          <t xml:space="preserve">If using dry chemical weights, first calculate the dry weight in pounds then enter that number here.
</t>
        </r>
      </text>
    </comment>
    <comment ref="L34" authorId="0" shapeId="0">
      <text>
        <r>
          <rPr>
            <sz val="11"/>
            <color indexed="81"/>
            <rFont val="Tahoma"/>
            <family val="2"/>
          </rPr>
          <t xml:space="preserve">If using dry chemical weights, first calculate the dry weight in pounds then enter that number here.
</t>
        </r>
      </text>
    </comment>
    <comment ref="D35" authorId="0" shapeId="0">
      <text>
        <r>
          <rPr>
            <sz val="11"/>
            <color indexed="81"/>
            <rFont val="Tahoma"/>
            <family val="2"/>
          </rPr>
          <t xml:space="preserve">If using dry chemical weights, first calculate the dry weight in pounds then enter that number here.
</t>
        </r>
      </text>
    </comment>
    <comment ref="F35" authorId="0" shapeId="0">
      <text>
        <r>
          <rPr>
            <sz val="11"/>
            <color indexed="81"/>
            <rFont val="Tahoma"/>
            <family val="2"/>
          </rPr>
          <t xml:space="preserve">If using dry chemical weights, first calculate the dry weight in pounds then enter that number here.
</t>
        </r>
      </text>
    </comment>
    <comment ref="H35" authorId="0" shapeId="0">
      <text>
        <r>
          <rPr>
            <sz val="11"/>
            <color indexed="81"/>
            <rFont val="Tahoma"/>
            <family val="2"/>
          </rPr>
          <t xml:space="preserve">If using dry chemical weights, first calculate the dry weight in pounds then enter that number here.
</t>
        </r>
      </text>
    </comment>
    <comment ref="J35" authorId="0" shapeId="0">
      <text>
        <r>
          <rPr>
            <sz val="11"/>
            <color indexed="81"/>
            <rFont val="Tahoma"/>
            <family val="2"/>
          </rPr>
          <t xml:space="preserve">If using dry chemical weights, first calculate the dry weight in pounds then enter that number here.
</t>
        </r>
      </text>
    </comment>
    <comment ref="L35" authorId="0" shapeId="0">
      <text>
        <r>
          <rPr>
            <sz val="11"/>
            <color indexed="81"/>
            <rFont val="Tahoma"/>
            <family val="2"/>
          </rPr>
          <t xml:space="preserve">If using dry chemical weights, first calculate the dry weight in pounds then enter that number here.
</t>
        </r>
      </text>
    </comment>
    <comment ref="D36" authorId="0" shapeId="0">
      <text>
        <r>
          <rPr>
            <sz val="11"/>
            <color indexed="81"/>
            <rFont val="Tahoma"/>
            <family val="2"/>
          </rPr>
          <t xml:space="preserve">If using dry chemical weights, first calculate the dry weight in pounds then enter that number here.
</t>
        </r>
      </text>
    </comment>
    <comment ref="F36" authorId="0" shapeId="0">
      <text>
        <r>
          <rPr>
            <sz val="11"/>
            <color indexed="81"/>
            <rFont val="Tahoma"/>
            <family val="2"/>
          </rPr>
          <t xml:space="preserve">If using dry chemical weights, first calculate the dry weight in pounds then enter that number here.
</t>
        </r>
      </text>
    </comment>
    <comment ref="H36" authorId="0" shapeId="0">
      <text>
        <r>
          <rPr>
            <sz val="11"/>
            <color indexed="81"/>
            <rFont val="Tahoma"/>
            <family val="2"/>
          </rPr>
          <t xml:space="preserve">If using dry chemical weights, first calculate the dry weight in pounds then enter that number here.
</t>
        </r>
      </text>
    </comment>
    <comment ref="J36" authorId="0" shapeId="0">
      <text>
        <r>
          <rPr>
            <sz val="11"/>
            <color indexed="81"/>
            <rFont val="Tahoma"/>
            <family val="2"/>
          </rPr>
          <t xml:space="preserve">If using dry chemical weights, first calculate the dry weight in pounds then enter that number here.
</t>
        </r>
      </text>
    </comment>
    <comment ref="L36" authorId="0" shapeId="0">
      <text>
        <r>
          <rPr>
            <sz val="11"/>
            <color indexed="81"/>
            <rFont val="Tahoma"/>
            <family val="2"/>
          </rPr>
          <t xml:space="preserve">If using dry chemical weights, first calculate the dry weight in pounds then enter that number here.
</t>
        </r>
      </text>
    </comment>
    <comment ref="D37" authorId="0" shapeId="0">
      <text>
        <r>
          <rPr>
            <sz val="11"/>
            <color indexed="81"/>
            <rFont val="Tahoma"/>
            <family val="2"/>
          </rPr>
          <t xml:space="preserve">If using dry chemical weights, first calculate the dry weight in pounds then enter that number here.
</t>
        </r>
      </text>
    </comment>
    <comment ref="F37" authorId="0" shapeId="0">
      <text>
        <r>
          <rPr>
            <sz val="11"/>
            <color indexed="81"/>
            <rFont val="Tahoma"/>
            <family val="2"/>
          </rPr>
          <t xml:space="preserve">If using dry chemical weights, first calculate the dry weight in pounds then enter that number here.
</t>
        </r>
      </text>
    </comment>
    <comment ref="H37" authorId="0" shapeId="0">
      <text>
        <r>
          <rPr>
            <sz val="11"/>
            <color indexed="81"/>
            <rFont val="Tahoma"/>
            <family val="2"/>
          </rPr>
          <t xml:space="preserve">If using dry chemical weights, first calculate the dry weight in pounds then enter that number here.
</t>
        </r>
      </text>
    </comment>
    <comment ref="J37" authorId="0" shapeId="0">
      <text>
        <r>
          <rPr>
            <sz val="11"/>
            <color indexed="81"/>
            <rFont val="Tahoma"/>
            <family val="2"/>
          </rPr>
          <t xml:space="preserve">If using dry chemical weights, first calculate the dry weight in pounds then enter that number here.
</t>
        </r>
      </text>
    </comment>
    <comment ref="L37" authorId="0" shapeId="0">
      <text>
        <r>
          <rPr>
            <sz val="11"/>
            <color indexed="81"/>
            <rFont val="Tahoma"/>
            <family val="2"/>
          </rPr>
          <t xml:space="preserve">If using dry chemical weights, first calculate the dry weight in pounds then enter that number here.
</t>
        </r>
      </text>
    </comment>
    <comment ref="D38" authorId="0" shapeId="0">
      <text>
        <r>
          <rPr>
            <sz val="11"/>
            <color indexed="81"/>
            <rFont val="Tahoma"/>
            <family val="2"/>
          </rPr>
          <t xml:space="preserve">If using dry chemical weights, first calculate the dry weight in pounds then enter that number here.
</t>
        </r>
      </text>
    </comment>
    <comment ref="F38" authorId="0" shapeId="0">
      <text>
        <r>
          <rPr>
            <sz val="11"/>
            <color indexed="81"/>
            <rFont val="Tahoma"/>
            <family val="2"/>
          </rPr>
          <t xml:space="preserve">If using dry chemical weights, first calculate the dry weight in pounds then enter that number here.
</t>
        </r>
      </text>
    </comment>
    <comment ref="H38" authorId="0" shapeId="0">
      <text>
        <r>
          <rPr>
            <sz val="11"/>
            <color indexed="81"/>
            <rFont val="Tahoma"/>
            <family val="2"/>
          </rPr>
          <t xml:space="preserve">If using dry chemical weights, first calculate the dry weight in pounds then enter that number here.
</t>
        </r>
      </text>
    </comment>
    <comment ref="J38" authorId="0" shapeId="0">
      <text>
        <r>
          <rPr>
            <sz val="11"/>
            <color indexed="81"/>
            <rFont val="Tahoma"/>
            <family val="2"/>
          </rPr>
          <t xml:space="preserve">If using dry chemical weights, first calculate the dry weight in pounds then enter that number here.
</t>
        </r>
      </text>
    </comment>
    <comment ref="L38" authorId="0" shapeId="0">
      <text>
        <r>
          <rPr>
            <sz val="11"/>
            <color indexed="81"/>
            <rFont val="Tahoma"/>
            <family val="2"/>
          </rPr>
          <t xml:space="preserve">If using dry chemical weights, first calculate the dry weight in pounds then enter that number here.
</t>
        </r>
      </text>
    </comment>
    <comment ref="D39" authorId="0" shapeId="0">
      <text>
        <r>
          <rPr>
            <sz val="11"/>
            <color indexed="81"/>
            <rFont val="Tahoma"/>
            <family val="2"/>
          </rPr>
          <t xml:space="preserve">If using dry chemical weights, first calculate the dry weight in pounds then enter that number here.
</t>
        </r>
      </text>
    </comment>
    <comment ref="F39" authorId="0" shapeId="0">
      <text>
        <r>
          <rPr>
            <sz val="11"/>
            <color indexed="81"/>
            <rFont val="Tahoma"/>
            <family val="2"/>
          </rPr>
          <t xml:space="preserve">If using dry chemical weights, first calculate the dry weight in pounds then enter that number here.
</t>
        </r>
      </text>
    </comment>
    <comment ref="H39" authorId="0" shapeId="0">
      <text>
        <r>
          <rPr>
            <sz val="11"/>
            <color indexed="81"/>
            <rFont val="Tahoma"/>
            <family val="2"/>
          </rPr>
          <t xml:space="preserve">If using dry chemical weights, first calculate the dry weight in pounds then enter that number here.
</t>
        </r>
      </text>
    </comment>
    <comment ref="J39" authorId="0" shapeId="0">
      <text>
        <r>
          <rPr>
            <sz val="11"/>
            <color indexed="81"/>
            <rFont val="Tahoma"/>
            <family val="2"/>
          </rPr>
          <t xml:space="preserve">If using dry chemical weights, first calculate the dry weight in pounds then enter that number here.
</t>
        </r>
      </text>
    </comment>
    <comment ref="L39" authorId="0" shapeId="0">
      <text>
        <r>
          <rPr>
            <sz val="11"/>
            <color indexed="81"/>
            <rFont val="Tahoma"/>
            <family val="2"/>
          </rPr>
          <t xml:space="preserve">If using dry chemical weights, first calculate the dry weight in pounds then enter that number here.
</t>
        </r>
      </text>
    </comment>
    <comment ref="D40" authorId="0" shapeId="0">
      <text>
        <r>
          <rPr>
            <sz val="11"/>
            <color indexed="81"/>
            <rFont val="Tahoma"/>
            <family val="2"/>
          </rPr>
          <t xml:space="preserve">If using dry chemical weights, first calculate the dry weight in pounds then enter that number here.
</t>
        </r>
      </text>
    </comment>
    <comment ref="F40" authorId="0" shapeId="0">
      <text>
        <r>
          <rPr>
            <sz val="11"/>
            <color indexed="81"/>
            <rFont val="Tahoma"/>
            <family val="2"/>
          </rPr>
          <t xml:space="preserve">If using dry chemical weights, first calculate the dry weight in pounds then enter that number here.
</t>
        </r>
      </text>
    </comment>
    <comment ref="H40" authorId="0" shapeId="0">
      <text>
        <r>
          <rPr>
            <sz val="11"/>
            <color indexed="81"/>
            <rFont val="Tahoma"/>
            <family val="2"/>
          </rPr>
          <t xml:space="preserve">If using dry chemical weights, first calculate the dry weight in pounds then enter that number here.
</t>
        </r>
      </text>
    </comment>
    <comment ref="J40" authorId="0" shapeId="0">
      <text>
        <r>
          <rPr>
            <sz val="11"/>
            <color indexed="81"/>
            <rFont val="Tahoma"/>
            <family val="2"/>
          </rPr>
          <t xml:space="preserve">If using dry chemical weights, first calculate the dry weight in pounds then enter that number here.
</t>
        </r>
      </text>
    </comment>
    <comment ref="L40" authorId="0" shapeId="0">
      <text>
        <r>
          <rPr>
            <sz val="11"/>
            <color indexed="81"/>
            <rFont val="Tahoma"/>
            <family val="2"/>
          </rPr>
          <t xml:space="preserve">If using dry chemical weights, first calculate the dry weight in pounds then enter that number here.
</t>
        </r>
      </text>
    </comment>
    <comment ref="D41" authorId="0" shapeId="0">
      <text>
        <r>
          <rPr>
            <sz val="11"/>
            <color indexed="81"/>
            <rFont val="Tahoma"/>
            <family val="2"/>
          </rPr>
          <t xml:space="preserve">If using dry chemical weights, first calculate the dry weight in pounds then enter that number here.
</t>
        </r>
      </text>
    </comment>
    <comment ref="F41" authorId="0" shapeId="0">
      <text>
        <r>
          <rPr>
            <sz val="11"/>
            <color indexed="81"/>
            <rFont val="Tahoma"/>
            <family val="2"/>
          </rPr>
          <t xml:space="preserve">If using dry chemical weights, first calculate the dry weight in pounds then enter that number here.
</t>
        </r>
      </text>
    </comment>
    <comment ref="H41" authorId="0" shapeId="0">
      <text>
        <r>
          <rPr>
            <sz val="11"/>
            <color indexed="81"/>
            <rFont val="Tahoma"/>
            <family val="2"/>
          </rPr>
          <t xml:space="preserve">If using dry chemical weights, first calculate the dry weight in pounds then enter that number here.
</t>
        </r>
      </text>
    </comment>
    <comment ref="J41" authorId="0" shapeId="0">
      <text>
        <r>
          <rPr>
            <sz val="11"/>
            <color indexed="81"/>
            <rFont val="Tahoma"/>
            <family val="2"/>
          </rPr>
          <t xml:space="preserve">If using dry chemical weights, first calculate the dry weight in pounds then enter that number here.
</t>
        </r>
      </text>
    </comment>
    <comment ref="L41" authorId="0" shapeId="0">
      <text>
        <r>
          <rPr>
            <sz val="11"/>
            <color indexed="81"/>
            <rFont val="Tahoma"/>
            <family val="2"/>
          </rPr>
          <t xml:space="preserve">If using dry chemical weights, first calculate the dry weight in pounds then enter that number here.
</t>
        </r>
      </text>
    </comment>
    <comment ref="D42" authorId="0" shapeId="0">
      <text>
        <r>
          <rPr>
            <sz val="11"/>
            <color indexed="81"/>
            <rFont val="Tahoma"/>
            <family val="2"/>
          </rPr>
          <t xml:space="preserve">If using dry chemical weights, first calculate the dry weight in pounds then enter that number here.
</t>
        </r>
      </text>
    </comment>
    <comment ref="F42" authorId="0" shapeId="0">
      <text>
        <r>
          <rPr>
            <sz val="11"/>
            <color indexed="81"/>
            <rFont val="Tahoma"/>
            <family val="2"/>
          </rPr>
          <t xml:space="preserve">If using dry chemical weights, first calculate the dry weight in pounds then enter that number here.
</t>
        </r>
      </text>
    </comment>
    <comment ref="H42" authorId="0" shapeId="0">
      <text>
        <r>
          <rPr>
            <sz val="11"/>
            <color indexed="81"/>
            <rFont val="Tahoma"/>
            <family val="2"/>
          </rPr>
          <t xml:space="preserve">If using dry chemical weights, first calculate the dry weight in pounds then enter that number here.
</t>
        </r>
      </text>
    </comment>
    <comment ref="J42" authorId="0" shapeId="0">
      <text>
        <r>
          <rPr>
            <sz val="11"/>
            <color indexed="81"/>
            <rFont val="Tahoma"/>
            <family val="2"/>
          </rPr>
          <t xml:space="preserve">If using dry chemical weights, first calculate the dry weight in pounds then enter that number here.
</t>
        </r>
      </text>
    </comment>
    <comment ref="L42" authorId="0" shapeId="0">
      <text>
        <r>
          <rPr>
            <sz val="11"/>
            <color indexed="81"/>
            <rFont val="Tahoma"/>
            <family val="2"/>
          </rPr>
          <t xml:space="preserve">If using dry chemical weights, first calculate the dry weight in pounds then enter that number here.
</t>
        </r>
      </text>
    </comment>
    <comment ref="D43" authorId="0" shapeId="0">
      <text>
        <r>
          <rPr>
            <sz val="11"/>
            <color indexed="81"/>
            <rFont val="Tahoma"/>
            <family val="2"/>
          </rPr>
          <t xml:space="preserve">If using dry chemical weights, first calculate the dry weight in pounds then enter that number here.
</t>
        </r>
      </text>
    </comment>
    <comment ref="F43" authorId="0" shapeId="0">
      <text>
        <r>
          <rPr>
            <sz val="11"/>
            <color indexed="81"/>
            <rFont val="Tahoma"/>
            <family val="2"/>
          </rPr>
          <t xml:space="preserve">If using dry chemical weights, first calculate the dry weight in pounds then enter that number here.
</t>
        </r>
      </text>
    </comment>
    <comment ref="H43" authorId="0" shapeId="0">
      <text>
        <r>
          <rPr>
            <sz val="11"/>
            <color indexed="81"/>
            <rFont val="Tahoma"/>
            <family val="2"/>
          </rPr>
          <t xml:space="preserve">If using dry chemical weights, first calculate the dry weight in pounds then enter that number here.
</t>
        </r>
      </text>
    </comment>
    <comment ref="J43" authorId="0" shapeId="0">
      <text>
        <r>
          <rPr>
            <sz val="11"/>
            <color indexed="81"/>
            <rFont val="Tahoma"/>
            <family val="2"/>
          </rPr>
          <t xml:space="preserve">If using dry chemical weights, first calculate the dry weight in pounds then enter that number here.
</t>
        </r>
      </text>
    </comment>
    <comment ref="L43" authorId="0" shapeId="0">
      <text>
        <r>
          <rPr>
            <sz val="11"/>
            <color indexed="81"/>
            <rFont val="Tahoma"/>
            <family val="2"/>
          </rPr>
          <t xml:space="preserve">If using dry chemical weights, first calculate the dry weight in pounds then enter that number here.
</t>
        </r>
      </text>
    </comment>
  </commentList>
</comments>
</file>

<file path=xl/comments3.xml><?xml version="1.0" encoding="utf-8"?>
<comments xmlns="http://schemas.openxmlformats.org/spreadsheetml/2006/main">
  <authors>
    <author>User1</author>
  </authors>
  <commentList>
    <comment ref="B15" authorId="0" shapeId="0">
      <text>
        <r>
          <rPr>
            <sz val="11"/>
            <color indexed="81"/>
            <rFont val="Tahoma"/>
            <family val="2"/>
          </rPr>
          <t xml:space="preserve">If using dry chemical weights, first calculate the dry weight in pounds then enter that number here.
</t>
        </r>
      </text>
    </comment>
    <comment ref="D15" authorId="0" shapeId="0">
      <text>
        <r>
          <rPr>
            <sz val="11"/>
            <color indexed="81"/>
            <rFont val="Tahoma"/>
            <family val="2"/>
          </rPr>
          <t xml:space="preserve">If using dry chemical weights, first calculate the dry weight in pounds then enter that number here.
</t>
        </r>
      </text>
    </comment>
    <comment ref="F15" authorId="0" shapeId="0">
      <text>
        <r>
          <rPr>
            <sz val="11"/>
            <color indexed="81"/>
            <rFont val="Tahoma"/>
            <family val="2"/>
          </rPr>
          <t xml:space="preserve">If using dry chemical weights, first calculate the dry weight in pounds then enter that number here.
</t>
        </r>
      </text>
    </comment>
    <comment ref="H15" authorId="0" shapeId="0">
      <text>
        <r>
          <rPr>
            <sz val="11"/>
            <color indexed="81"/>
            <rFont val="Tahoma"/>
            <family val="2"/>
          </rPr>
          <t xml:space="preserve">If using dry chemical weights, first calculate the dry weight in pounds then enter that number here.
</t>
        </r>
      </text>
    </comment>
    <comment ref="J15" authorId="0" shapeId="0">
      <text>
        <r>
          <rPr>
            <sz val="11"/>
            <color indexed="81"/>
            <rFont val="Tahoma"/>
            <family val="2"/>
          </rPr>
          <t xml:space="preserve">If using dry chemical weights, first calculate the dry weight in pounds then enter that number here.
</t>
        </r>
      </text>
    </comment>
    <comment ref="L15" authorId="0" shapeId="0">
      <text>
        <r>
          <rPr>
            <sz val="11"/>
            <color indexed="81"/>
            <rFont val="Tahoma"/>
            <family val="2"/>
          </rPr>
          <t xml:space="preserve">If using dry chemical weights, first calculate the dry weight in pounds then enter that number here.
</t>
        </r>
      </text>
    </comment>
    <comment ref="N15" authorId="0" shapeId="0">
      <text>
        <r>
          <rPr>
            <sz val="11"/>
            <color indexed="81"/>
            <rFont val="Tahoma"/>
            <family val="2"/>
          </rPr>
          <t xml:space="preserve">If using dry chemical weights, first calculate the dry weight in pounds then enter that number here.
</t>
        </r>
      </text>
    </comment>
    <comment ref="B16" authorId="0" shapeId="0">
      <text>
        <r>
          <rPr>
            <sz val="11"/>
            <color indexed="81"/>
            <rFont val="Tahoma"/>
            <family val="2"/>
          </rPr>
          <t xml:space="preserve">If using dry chemical weights, first calculate the dry weight in pounds then enter that number here.
</t>
        </r>
      </text>
    </comment>
    <comment ref="D16" authorId="0" shapeId="0">
      <text>
        <r>
          <rPr>
            <sz val="11"/>
            <color indexed="81"/>
            <rFont val="Tahoma"/>
            <family val="2"/>
          </rPr>
          <t xml:space="preserve">If using dry chemical weights, first calculate the dry weight in pounds then enter that number here.
</t>
        </r>
      </text>
    </comment>
    <comment ref="F16" authorId="0" shapeId="0">
      <text>
        <r>
          <rPr>
            <sz val="11"/>
            <color indexed="81"/>
            <rFont val="Tahoma"/>
            <family val="2"/>
          </rPr>
          <t xml:space="preserve">If using dry chemical weights, first calculate the dry weight in pounds then enter that number here.
</t>
        </r>
      </text>
    </comment>
    <comment ref="H16" authorId="0" shapeId="0">
      <text>
        <r>
          <rPr>
            <sz val="11"/>
            <color indexed="81"/>
            <rFont val="Tahoma"/>
            <family val="2"/>
          </rPr>
          <t xml:space="preserve">If using dry chemical weights, first calculate the dry weight in pounds then enter that number here.
</t>
        </r>
      </text>
    </comment>
    <comment ref="J16" authorId="0" shapeId="0">
      <text>
        <r>
          <rPr>
            <sz val="11"/>
            <color indexed="81"/>
            <rFont val="Tahoma"/>
            <family val="2"/>
          </rPr>
          <t xml:space="preserve">If using dry chemical weights, first calculate the dry weight in pounds then enter that number here.
</t>
        </r>
      </text>
    </comment>
    <comment ref="L16" authorId="0" shapeId="0">
      <text>
        <r>
          <rPr>
            <sz val="11"/>
            <color indexed="81"/>
            <rFont val="Tahoma"/>
            <family val="2"/>
          </rPr>
          <t xml:space="preserve">If using dry chemical weights, first calculate the dry weight in pounds then enter that number here.
</t>
        </r>
      </text>
    </comment>
    <comment ref="N16" authorId="0" shapeId="0">
      <text>
        <r>
          <rPr>
            <sz val="11"/>
            <color indexed="81"/>
            <rFont val="Tahoma"/>
            <family val="2"/>
          </rPr>
          <t xml:space="preserve">If using dry chemical weights, first calculate the dry weight in pounds then enter that number here.
</t>
        </r>
      </text>
    </comment>
    <comment ref="B17" authorId="0" shapeId="0">
      <text>
        <r>
          <rPr>
            <sz val="11"/>
            <color indexed="81"/>
            <rFont val="Tahoma"/>
            <family val="2"/>
          </rPr>
          <t xml:space="preserve">If using dry chemical weights, first calculate the dry weight in pounds then enter that number here.
</t>
        </r>
      </text>
    </comment>
    <comment ref="D17" authorId="0" shapeId="0">
      <text>
        <r>
          <rPr>
            <sz val="11"/>
            <color indexed="81"/>
            <rFont val="Tahoma"/>
            <family val="2"/>
          </rPr>
          <t xml:space="preserve">If using dry chemical weights, first calculate the dry weight in pounds then enter that number here.
</t>
        </r>
      </text>
    </comment>
    <comment ref="F17" authorId="0" shapeId="0">
      <text>
        <r>
          <rPr>
            <sz val="11"/>
            <color indexed="81"/>
            <rFont val="Tahoma"/>
            <family val="2"/>
          </rPr>
          <t xml:space="preserve">If using dry chemical weights, first calculate the dry weight in pounds then enter that number here.
</t>
        </r>
      </text>
    </comment>
    <comment ref="H17" authorId="0" shapeId="0">
      <text>
        <r>
          <rPr>
            <sz val="11"/>
            <color indexed="81"/>
            <rFont val="Tahoma"/>
            <family val="2"/>
          </rPr>
          <t xml:space="preserve">If using dry chemical weights, first calculate the dry weight in pounds then enter that number here.
</t>
        </r>
      </text>
    </comment>
    <comment ref="J17" authorId="0" shapeId="0">
      <text>
        <r>
          <rPr>
            <sz val="11"/>
            <color indexed="81"/>
            <rFont val="Tahoma"/>
            <family val="2"/>
          </rPr>
          <t xml:space="preserve">If using dry chemical weights, first calculate the dry weight in pounds then enter that number here.
</t>
        </r>
      </text>
    </comment>
    <comment ref="L17" authorId="0" shapeId="0">
      <text>
        <r>
          <rPr>
            <sz val="11"/>
            <color indexed="81"/>
            <rFont val="Tahoma"/>
            <family val="2"/>
          </rPr>
          <t xml:space="preserve">If using dry chemical weights, first calculate the dry weight in pounds then enter that number here.
</t>
        </r>
      </text>
    </comment>
    <comment ref="N17" authorId="0" shapeId="0">
      <text>
        <r>
          <rPr>
            <sz val="11"/>
            <color indexed="81"/>
            <rFont val="Tahoma"/>
            <family val="2"/>
          </rPr>
          <t xml:space="preserve">If using dry chemical weights, first calculate the dry weight in pounds then enter that number here.
</t>
        </r>
      </text>
    </comment>
    <comment ref="B18" authorId="0" shapeId="0">
      <text>
        <r>
          <rPr>
            <sz val="11"/>
            <color indexed="81"/>
            <rFont val="Tahoma"/>
            <family val="2"/>
          </rPr>
          <t xml:space="preserve">If using dry chemical weights, first calculate the dry weight in pounds then enter that number here.
</t>
        </r>
      </text>
    </comment>
    <comment ref="D18" authorId="0" shapeId="0">
      <text>
        <r>
          <rPr>
            <sz val="11"/>
            <color indexed="81"/>
            <rFont val="Tahoma"/>
            <family val="2"/>
          </rPr>
          <t xml:space="preserve">If using dry chemical weights, first calculate the dry weight in pounds then enter that number here.
</t>
        </r>
      </text>
    </comment>
    <comment ref="F18" authorId="0" shapeId="0">
      <text>
        <r>
          <rPr>
            <sz val="11"/>
            <color indexed="81"/>
            <rFont val="Tahoma"/>
            <family val="2"/>
          </rPr>
          <t xml:space="preserve">If using dry chemical weights, first calculate the dry weight in pounds then enter that number here.
</t>
        </r>
      </text>
    </comment>
    <comment ref="H18" authorId="0" shapeId="0">
      <text>
        <r>
          <rPr>
            <sz val="11"/>
            <color indexed="81"/>
            <rFont val="Tahoma"/>
            <family val="2"/>
          </rPr>
          <t xml:space="preserve">If using dry chemical weights, first calculate the dry weight in pounds then enter that number here.
</t>
        </r>
      </text>
    </comment>
    <comment ref="J18" authorId="0" shapeId="0">
      <text>
        <r>
          <rPr>
            <sz val="11"/>
            <color indexed="81"/>
            <rFont val="Tahoma"/>
            <family val="2"/>
          </rPr>
          <t xml:space="preserve">If using dry chemical weights, first calculate the dry weight in pounds then enter that number here.
</t>
        </r>
      </text>
    </comment>
    <comment ref="L18" authorId="0" shapeId="0">
      <text>
        <r>
          <rPr>
            <sz val="11"/>
            <color indexed="81"/>
            <rFont val="Tahoma"/>
            <family val="2"/>
          </rPr>
          <t xml:space="preserve">If using dry chemical weights, first calculate the dry weight in pounds then enter that number here.
</t>
        </r>
      </text>
    </comment>
    <comment ref="N18" authorId="0" shapeId="0">
      <text>
        <r>
          <rPr>
            <sz val="11"/>
            <color indexed="81"/>
            <rFont val="Tahoma"/>
            <family val="2"/>
          </rPr>
          <t xml:space="preserve">If using dry chemical weights, first calculate the dry weight in pounds then enter that number here.
</t>
        </r>
      </text>
    </comment>
    <comment ref="B19" authorId="0" shapeId="0">
      <text>
        <r>
          <rPr>
            <sz val="11"/>
            <color indexed="81"/>
            <rFont val="Tahoma"/>
            <family val="2"/>
          </rPr>
          <t xml:space="preserve">If using dry chemical weights, first calculate the dry weight in pounds then enter that number here.
</t>
        </r>
      </text>
    </comment>
    <comment ref="D19" authorId="0" shapeId="0">
      <text>
        <r>
          <rPr>
            <sz val="11"/>
            <color indexed="81"/>
            <rFont val="Tahoma"/>
            <family val="2"/>
          </rPr>
          <t xml:space="preserve">If using dry chemical weights, first calculate the dry weight in pounds then enter that number here.
</t>
        </r>
      </text>
    </comment>
    <comment ref="F19" authorId="0" shapeId="0">
      <text>
        <r>
          <rPr>
            <sz val="11"/>
            <color indexed="81"/>
            <rFont val="Tahoma"/>
            <family val="2"/>
          </rPr>
          <t xml:space="preserve">If using dry chemical weights, first calculate the dry weight in pounds then enter that number here.
</t>
        </r>
      </text>
    </comment>
    <comment ref="H19" authorId="0" shapeId="0">
      <text>
        <r>
          <rPr>
            <sz val="11"/>
            <color indexed="81"/>
            <rFont val="Tahoma"/>
            <family val="2"/>
          </rPr>
          <t xml:space="preserve">If using dry chemical weights, first calculate the dry weight in pounds then enter that number here.
</t>
        </r>
      </text>
    </comment>
    <comment ref="J19" authorId="0" shapeId="0">
      <text>
        <r>
          <rPr>
            <sz val="11"/>
            <color indexed="81"/>
            <rFont val="Tahoma"/>
            <family val="2"/>
          </rPr>
          <t xml:space="preserve">If using dry chemical weights, first calculate the dry weight in pounds then enter that number here.
</t>
        </r>
      </text>
    </comment>
    <comment ref="L19" authorId="0" shapeId="0">
      <text>
        <r>
          <rPr>
            <sz val="11"/>
            <color indexed="81"/>
            <rFont val="Tahoma"/>
            <family val="2"/>
          </rPr>
          <t xml:space="preserve">If using dry chemical weights, first calculate the dry weight in pounds then enter that number here.
</t>
        </r>
      </text>
    </comment>
    <comment ref="N19" authorId="0" shapeId="0">
      <text>
        <r>
          <rPr>
            <sz val="11"/>
            <color indexed="81"/>
            <rFont val="Tahoma"/>
            <family val="2"/>
          </rPr>
          <t xml:space="preserve">If using dry chemical weights, first calculate the dry weight in pounds then enter that number here.
</t>
        </r>
      </text>
    </comment>
    <comment ref="B20" authorId="0" shapeId="0">
      <text>
        <r>
          <rPr>
            <sz val="11"/>
            <color indexed="81"/>
            <rFont val="Tahoma"/>
            <family val="2"/>
          </rPr>
          <t xml:space="preserve">If using dry chemical weights, first calculate the dry weight in pounds then enter that number here.
</t>
        </r>
      </text>
    </comment>
    <comment ref="D20" authorId="0" shapeId="0">
      <text>
        <r>
          <rPr>
            <sz val="11"/>
            <color indexed="81"/>
            <rFont val="Tahoma"/>
            <family val="2"/>
          </rPr>
          <t xml:space="preserve">If using dry chemical weights, first calculate the dry weight in pounds then enter that number here.
</t>
        </r>
      </text>
    </comment>
    <comment ref="F20" authorId="0" shapeId="0">
      <text>
        <r>
          <rPr>
            <sz val="11"/>
            <color indexed="81"/>
            <rFont val="Tahoma"/>
            <family val="2"/>
          </rPr>
          <t xml:space="preserve">If using dry chemical weights, first calculate the dry weight in pounds then enter that number here.
</t>
        </r>
      </text>
    </comment>
    <comment ref="H20" authorId="0" shapeId="0">
      <text>
        <r>
          <rPr>
            <sz val="11"/>
            <color indexed="81"/>
            <rFont val="Tahoma"/>
            <family val="2"/>
          </rPr>
          <t xml:space="preserve">If using dry chemical weights, first calculate the dry weight in pounds then enter that number here.
</t>
        </r>
      </text>
    </comment>
    <comment ref="J20" authorId="0" shapeId="0">
      <text>
        <r>
          <rPr>
            <sz val="11"/>
            <color indexed="81"/>
            <rFont val="Tahoma"/>
            <family val="2"/>
          </rPr>
          <t xml:space="preserve">If using dry chemical weights, first calculate the dry weight in pounds then enter that number here.
</t>
        </r>
      </text>
    </comment>
    <comment ref="L20" authorId="0" shapeId="0">
      <text>
        <r>
          <rPr>
            <sz val="11"/>
            <color indexed="81"/>
            <rFont val="Tahoma"/>
            <family val="2"/>
          </rPr>
          <t xml:space="preserve">If using dry chemical weights, first calculate the dry weight in pounds then enter that number here.
</t>
        </r>
      </text>
    </comment>
    <comment ref="N20" authorId="0" shapeId="0">
      <text>
        <r>
          <rPr>
            <sz val="11"/>
            <color indexed="81"/>
            <rFont val="Tahoma"/>
            <family val="2"/>
          </rPr>
          <t xml:space="preserve">If using dry chemical weights, first calculate the dry weight in pounds then enter that number here.
</t>
        </r>
      </text>
    </comment>
    <comment ref="B21" authorId="0" shapeId="0">
      <text>
        <r>
          <rPr>
            <sz val="11"/>
            <color indexed="81"/>
            <rFont val="Tahoma"/>
            <family val="2"/>
          </rPr>
          <t xml:space="preserve">If using dry chemical weights, first calculate the dry weight in pounds then enter that number here.
</t>
        </r>
      </text>
    </comment>
    <comment ref="D21" authorId="0" shapeId="0">
      <text>
        <r>
          <rPr>
            <sz val="11"/>
            <color indexed="81"/>
            <rFont val="Tahoma"/>
            <family val="2"/>
          </rPr>
          <t xml:space="preserve">If using dry chemical weights, first calculate the dry weight in pounds then enter that number here.
</t>
        </r>
      </text>
    </comment>
    <comment ref="F21" authorId="0" shapeId="0">
      <text>
        <r>
          <rPr>
            <sz val="11"/>
            <color indexed="81"/>
            <rFont val="Tahoma"/>
            <family val="2"/>
          </rPr>
          <t xml:space="preserve">If using dry chemical weights, first calculate the dry weight in pounds then enter that number here.
</t>
        </r>
      </text>
    </comment>
    <comment ref="H21" authorId="0" shapeId="0">
      <text>
        <r>
          <rPr>
            <sz val="11"/>
            <color indexed="81"/>
            <rFont val="Tahoma"/>
            <family val="2"/>
          </rPr>
          <t xml:space="preserve">If using dry chemical weights, first calculate the dry weight in pounds then enter that number here.
</t>
        </r>
      </text>
    </comment>
    <comment ref="J21" authorId="0" shapeId="0">
      <text>
        <r>
          <rPr>
            <sz val="11"/>
            <color indexed="81"/>
            <rFont val="Tahoma"/>
            <family val="2"/>
          </rPr>
          <t xml:space="preserve">If using dry chemical weights, first calculate the dry weight in pounds then enter that number here.
</t>
        </r>
      </text>
    </comment>
    <comment ref="L21" authorId="0" shapeId="0">
      <text>
        <r>
          <rPr>
            <sz val="11"/>
            <color indexed="81"/>
            <rFont val="Tahoma"/>
            <family val="2"/>
          </rPr>
          <t xml:space="preserve">If using dry chemical weights, first calculate the dry weight in pounds then enter that number here.
</t>
        </r>
      </text>
    </comment>
    <comment ref="N21" authorId="0" shapeId="0">
      <text>
        <r>
          <rPr>
            <sz val="11"/>
            <color indexed="81"/>
            <rFont val="Tahoma"/>
            <family val="2"/>
          </rPr>
          <t xml:space="preserve">If using dry chemical weights, first calculate the dry weight in pounds then enter that number here.
</t>
        </r>
      </text>
    </comment>
    <comment ref="B22" authorId="0" shapeId="0">
      <text>
        <r>
          <rPr>
            <sz val="11"/>
            <color indexed="81"/>
            <rFont val="Tahoma"/>
            <family val="2"/>
          </rPr>
          <t xml:space="preserve">If using dry chemical weights, first calculate the dry weight in pounds then enter that number here.
</t>
        </r>
      </text>
    </comment>
    <comment ref="D22" authorId="0" shapeId="0">
      <text>
        <r>
          <rPr>
            <sz val="11"/>
            <color indexed="81"/>
            <rFont val="Tahoma"/>
            <family val="2"/>
          </rPr>
          <t xml:space="preserve">If using dry chemical weights, first calculate the dry weight in pounds then enter that number here.
</t>
        </r>
      </text>
    </comment>
    <comment ref="F22" authorId="0" shapeId="0">
      <text>
        <r>
          <rPr>
            <sz val="11"/>
            <color indexed="81"/>
            <rFont val="Tahoma"/>
            <family val="2"/>
          </rPr>
          <t xml:space="preserve">If using dry chemical weights, first calculate the dry weight in pounds then enter that number here.
</t>
        </r>
      </text>
    </comment>
    <comment ref="H22" authorId="0" shapeId="0">
      <text>
        <r>
          <rPr>
            <sz val="11"/>
            <color indexed="81"/>
            <rFont val="Tahoma"/>
            <family val="2"/>
          </rPr>
          <t xml:space="preserve">If using dry chemical weights, first calculate the dry weight in pounds then enter that number here.
</t>
        </r>
      </text>
    </comment>
    <comment ref="J22" authorId="0" shapeId="0">
      <text>
        <r>
          <rPr>
            <sz val="11"/>
            <color indexed="81"/>
            <rFont val="Tahoma"/>
            <family val="2"/>
          </rPr>
          <t xml:space="preserve">If using dry chemical weights, first calculate the dry weight in pounds then enter that number here.
</t>
        </r>
      </text>
    </comment>
    <comment ref="L22" authorId="0" shapeId="0">
      <text>
        <r>
          <rPr>
            <sz val="11"/>
            <color indexed="81"/>
            <rFont val="Tahoma"/>
            <family val="2"/>
          </rPr>
          <t xml:space="preserve">If using dry chemical weights, first calculate the dry weight in pounds then enter that number here.
</t>
        </r>
      </text>
    </comment>
    <comment ref="N22" authorId="0" shapeId="0">
      <text>
        <r>
          <rPr>
            <sz val="11"/>
            <color indexed="81"/>
            <rFont val="Tahoma"/>
            <family val="2"/>
          </rPr>
          <t xml:space="preserve">If using dry chemical weights, first calculate the dry weight in pounds then enter that number here.
</t>
        </r>
      </text>
    </comment>
    <comment ref="B23" authorId="0" shapeId="0">
      <text>
        <r>
          <rPr>
            <sz val="11"/>
            <color indexed="81"/>
            <rFont val="Tahoma"/>
            <family val="2"/>
          </rPr>
          <t xml:space="preserve">If using dry chemical weights, first calculate the dry weight in pounds then enter that number here.
</t>
        </r>
      </text>
    </comment>
    <comment ref="D23" authorId="0" shapeId="0">
      <text>
        <r>
          <rPr>
            <sz val="11"/>
            <color indexed="81"/>
            <rFont val="Tahoma"/>
            <family val="2"/>
          </rPr>
          <t xml:space="preserve">If using dry chemical weights, first calculate the dry weight in pounds then enter that number here.
</t>
        </r>
      </text>
    </comment>
    <comment ref="F23" authorId="0" shapeId="0">
      <text>
        <r>
          <rPr>
            <sz val="11"/>
            <color indexed="81"/>
            <rFont val="Tahoma"/>
            <family val="2"/>
          </rPr>
          <t xml:space="preserve">If using dry chemical weights, first calculate the dry weight in pounds then enter that number here.
</t>
        </r>
      </text>
    </comment>
    <comment ref="H23" authorId="0" shapeId="0">
      <text>
        <r>
          <rPr>
            <sz val="11"/>
            <color indexed="81"/>
            <rFont val="Tahoma"/>
            <family val="2"/>
          </rPr>
          <t xml:space="preserve">If using dry chemical weights, first calculate the dry weight in pounds then enter that number here.
</t>
        </r>
      </text>
    </comment>
    <comment ref="J23" authorId="0" shapeId="0">
      <text>
        <r>
          <rPr>
            <sz val="11"/>
            <color indexed="81"/>
            <rFont val="Tahoma"/>
            <family val="2"/>
          </rPr>
          <t xml:space="preserve">If using dry chemical weights, first calculate the dry weight in pounds then enter that number here.
</t>
        </r>
      </text>
    </comment>
    <comment ref="L23" authorId="0" shapeId="0">
      <text>
        <r>
          <rPr>
            <sz val="11"/>
            <color indexed="81"/>
            <rFont val="Tahoma"/>
            <family val="2"/>
          </rPr>
          <t xml:space="preserve">If using dry chemical weights, first calculate the dry weight in pounds then enter that number here.
</t>
        </r>
      </text>
    </comment>
    <comment ref="N23" authorId="0" shapeId="0">
      <text>
        <r>
          <rPr>
            <sz val="11"/>
            <color indexed="81"/>
            <rFont val="Tahoma"/>
            <family val="2"/>
          </rPr>
          <t xml:space="preserve">If using dry chemical weights, first calculate the dry weight in pounds then enter that number here.
</t>
        </r>
      </text>
    </comment>
    <comment ref="B24" authorId="0" shapeId="0">
      <text>
        <r>
          <rPr>
            <sz val="11"/>
            <color indexed="81"/>
            <rFont val="Tahoma"/>
            <family val="2"/>
          </rPr>
          <t xml:space="preserve">If using dry chemical weights, first calculate the dry weight in pounds then enter that number here.
</t>
        </r>
      </text>
    </comment>
    <comment ref="D24" authorId="0" shapeId="0">
      <text>
        <r>
          <rPr>
            <sz val="11"/>
            <color indexed="81"/>
            <rFont val="Tahoma"/>
            <family val="2"/>
          </rPr>
          <t xml:space="preserve">If using dry chemical weights, first calculate the dry weight in pounds then enter that number here.
</t>
        </r>
      </text>
    </comment>
    <comment ref="F24" authorId="0" shapeId="0">
      <text>
        <r>
          <rPr>
            <sz val="11"/>
            <color indexed="81"/>
            <rFont val="Tahoma"/>
            <family val="2"/>
          </rPr>
          <t xml:space="preserve">If using dry chemical weights, first calculate the dry weight in pounds then enter that number here.
</t>
        </r>
      </text>
    </comment>
    <comment ref="H24" authorId="0" shapeId="0">
      <text>
        <r>
          <rPr>
            <sz val="11"/>
            <color indexed="81"/>
            <rFont val="Tahoma"/>
            <family val="2"/>
          </rPr>
          <t xml:space="preserve">If using dry chemical weights, first calculate the dry weight in pounds then enter that number here.
</t>
        </r>
      </text>
    </comment>
    <comment ref="J24" authorId="0" shapeId="0">
      <text>
        <r>
          <rPr>
            <sz val="11"/>
            <color indexed="81"/>
            <rFont val="Tahoma"/>
            <family val="2"/>
          </rPr>
          <t xml:space="preserve">If using dry chemical weights, first calculate the dry weight in pounds then enter that number here.
</t>
        </r>
      </text>
    </comment>
    <comment ref="L24" authorId="0" shapeId="0">
      <text>
        <r>
          <rPr>
            <sz val="11"/>
            <color indexed="81"/>
            <rFont val="Tahoma"/>
            <family val="2"/>
          </rPr>
          <t xml:space="preserve">If using dry chemical weights, first calculate the dry weight in pounds then enter that number here.
</t>
        </r>
      </text>
    </comment>
    <comment ref="N24" authorId="0" shapeId="0">
      <text>
        <r>
          <rPr>
            <sz val="11"/>
            <color indexed="81"/>
            <rFont val="Tahoma"/>
            <family val="2"/>
          </rPr>
          <t xml:space="preserve">If using dry chemical weights, first calculate the dry weight in pounds then enter that number here.
</t>
        </r>
      </text>
    </comment>
    <comment ref="B25" authorId="0" shapeId="0">
      <text>
        <r>
          <rPr>
            <sz val="11"/>
            <color indexed="81"/>
            <rFont val="Tahoma"/>
            <family val="2"/>
          </rPr>
          <t xml:space="preserve">If using dry chemical weights, first calculate the dry weight in pounds then enter that number here.
</t>
        </r>
      </text>
    </comment>
    <comment ref="D25" authorId="0" shapeId="0">
      <text>
        <r>
          <rPr>
            <sz val="11"/>
            <color indexed="81"/>
            <rFont val="Tahoma"/>
            <family val="2"/>
          </rPr>
          <t xml:space="preserve">If using dry chemical weights, first calculate the dry weight in pounds then enter that number here.
</t>
        </r>
      </text>
    </comment>
    <comment ref="F25" authorId="0" shapeId="0">
      <text>
        <r>
          <rPr>
            <sz val="11"/>
            <color indexed="81"/>
            <rFont val="Tahoma"/>
            <family val="2"/>
          </rPr>
          <t xml:space="preserve">If using dry chemical weights, first calculate the dry weight in pounds then enter that number here.
</t>
        </r>
      </text>
    </comment>
    <comment ref="H25" authorId="0" shapeId="0">
      <text>
        <r>
          <rPr>
            <sz val="11"/>
            <color indexed="81"/>
            <rFont val="Tahoma"/>
            <family val="2"/>
          </rPr>
          <t xml:space="preserve">If using dry chemical weights, first calculate the dry weight in pounds then enter that number here.
</t>
        </r>
      </text>
    </comment>
    <comment ref="J25" authorId="0" shapeId="0">
      <text>
        <r>
          <rPr>
            <sz val="11"/>
            <color indexed="81"/>
            <rFont val="Tahoma"/>
            <family val="2"/>
          </rPr>
          <t xml:space="preserve">If using dry chemical weights, first calculate the dry weight in pounds then enter that number here.
</t>
        </r>
      </text>
    </comment>
    <comment ref="L25" authorId="0" shapeId="0">
      <text>
        <r>
          <rPr>
            <sz val="11"/>
            <color indexed="81"/>
            <rFont val="Tahoma"/>
            <family val="2"/>
          </rPr>
          <t xml:space="preserve">If using dry chemical weights, first calculate the dry weight in pounds then enter that number here.
</t>
        </r>
      </text>
    </comment>
    <comment ref="N25" authorId="0" shapeId="0">
      <text>
        <r>
          <rPr>
            <sz val="11"/>
            <color indexed="81"/>
            <rFont val="Tahoma"/>
            <family val="2"/>
          </rPr>
          <t xml:space="preserve">If using dry chemical weights, first calculate the dry weight in pounds then enter that number here.
</t>
        </r>
      </text>
    </comment>
    <comment ref="B26" authorId="0" shapeId="0">
      <text>
        <r>
          <rPr>
            <sz val="11"/>
            <color indexed="81"/>
            <rFont val="Tahoma"/>
            <family val="2"/>
          </rPr>
          <t xml:space="preserve">If using dry chemical weights, first calculate the dry weight in pounds then enter that number here.
</t>
        </r>
      </text>
    </comment>
    <comment ref="D26" authorId="0" shapeId="0">
      <text>
        <r>
          <rPr>
            <sz val="11"/>
            <color indexed="81"/>
            <rFont val="Tahoma"/>
            <family val="2"/>
          </rPr>
          <t xml:space="preserve">If using dry chemical weights, first calculate the dry weight in pounds then enter that number here.
</t>
        </r>
      </text>
    </comment>
    <comment ref="F26" authorId="0" shapeId="0">
      <text>
        <r>
          <rPr>
            <sz val="11"/>
            <color indexed="81"/>
            <rFont val="Tahoma"/>
            <family val="2"/>
          </rPr>
          <t xml:space="preserve">If using dry chemical weights, first calculate the dry weight in pounds then enter that number here.
</t>
        </r>
      </text>
    </comment>
    <comment ref="H26" authorId="0" shapeId="0">
      <text>
        <r>
          <rPr>
            <sz val="11"/>
            <color indexed="81"/>
            <rFont val="Tahoma"/>
            <family val="2"/>
          </rPr>
          <t xml:space="preserve">If using dry chemical weights, first calculate the dry weight in pounds then enter that number here.
</t>
        </r>
      </text>
    </comment>
    <comment ref="J26" authorId="0" shapeId="0">
      <text>
        <r>
          <rPr>
            <sz val="11"/>
            <color indexed="81"/>
            <rFont val="Tahoma"/>
            <family val="2"/>
          </rPr>
          <t xml:space="preserve">If using dry chemical weights, first calculate the dry weight in pounds then enter that number here.
</t>
        </r>
      </text>
    </comment>
    <comment ref="L26" authorId="0" shapeId="0">
      <text>
        <r>
          <rPr>
            <sz val="11"/>
            <color indexed="81"/>
            <rFont val="Tahoma"/>
            <family val="2"/>
          </rPr>
          <t xml:space="preserve">If using dry chemical weights, first calculate the dry weight in pounds then enter that number here.
</t>
        </r>
      </text>
    </comment>
    <comment ref="N26" authorId="0" shapeId="0">
      <text>
        <r>
          <rPr>
            <sz val="11"/>
            <color indexed="81"/>
            <rFont val="Tahoma"/>
            <family val="2"/>
          </rPr>
          <t xml:space="preserve">If using dry chemical weights, first calculate the dry weight in pounds then enter that number here.
</t>
        </r>
      </text>
    </comment>
    <comment ref="B27" authorId="0" shapeId="0">
      <text>
        <r>
          <rPr>
            <sz val="11"/>
            <color indexed="81"/>
            <rFont val="Tahoma"/>
            <family val="2"/>
          </rPr>
          <t xml:space="preserve">If using dry chemical weights, first calculate the dry weight in pounds then enter that number here.
</t>
        </r>
      </text>
    </comment>
    <comment ref="D27" authorId="0" shapeId="0">
      <text>
        <r>
          <rPr>
            <sz val="11"/>
            <color indexed="81"/>
            <rFont val="Tahoma"/>
            <family val="2"/>
          </rPr>
          <t xml:space="preserve">If using dry chemical weights, first calculate the dry weight in pounds then enter that number here.
</t>
        </r>
      </text>
    </comment>
    <comment ref="F27" authorId="0" shapeId="0">
      <text>
        <r>
          <rPr>
            <sz val="11"/>
            <color indexed="81"/>
            <rFont val="Tahoma"/>
            <family val="2"/>
          </rPr>
          <t xml:space="preserve">If using dry chemical weights, first calculate the dry weight in pounds then enter that number here.
</t>
        </r>
      </text>
    </comment>
    <comment ref="H27" authorId="0" shapeId="0">
      <text>
        <r>
          <rPr>
            <sz val="11"/>
            <color indexed="81"/>
            <rFont val="Tahoma"/>
            <family val="2"/>
          </rPr>
          <t xml:space="preserve">If using dry chemical weights, first calculate the dry weight in pounds then enter that number here.
</t>
        </r>
      </text>
    </comment>
    <comment ref="J27" authorId="0" shapeId="0">
      <text>
        <r>
          <rPr>
            <sz val="11"/>
            <color indexed="81"/>
            <rFont val="Tahoma"/>
            <family val="2"/>
          </rPr>
          <t xml:space="preserve">If using dry chemical weights, first calculate the dry weight in pounds then enter that number here.
</t>
        </r>
      </text>
    </comment>
    <comment ref="L27" authorId="0" shapeId="0">
      <text>
        <r>
          <rPr>
            <sz val="11"/>
            <color indexed="81"/>
            <rFont val="Tahoma"/>
            <family val="2"/>
          </rPr>
          <t xml:space="preserve">If using dry chemical weights, first calculate the dry weight in pounds then enter that number here.
</t>
        </r>
      </text>
    </comment>
    <comment ref="N27" authorId="0" shapeId="0">
      <text>
        <r>
          <rPr>
            <sz val="11"/>
            <color indexed="81"/>
            <rFont val="Tahoma"/>
            <family val="2"/>
          </rPr>
          <t xml:space="preserve">If using dry chemical weights, first calculate the dry weight in pounds then enter that number here.
</t>
        </r>
      </text>
    </comment>
    <comment ref="B28" authorId="0" shapeId="0">
      <text>
        <r>
          <rPr>
            <sz val="11"/>
            <color indexed="81"/>
            <rFont val="Tahoma"/>
            <family val="2"/>
          </rPr>
          <t xml:space="preserve">If using dry chemical weights, first calculate the dry weight in pounds then enter that number here.
</t>
        </r>
      </text>
    </comment>
    <comment ref="D28" authorId="0" shapeId="0">
      <text>
        <r>
          <rPr>
            <sz val="11"/>
            <color indexed="81"/>
            <rFont val="Tahoma"/>
            <family val="2"/>
          </rPr>
          <t xml:space="preserve">If using dry chemical weights, first calculate the dry weight in pounds then enter that number here.
</t>
        </r>
      </text>
    </comment>
    <comment ref="F28" authorId="0" shapeId="0">
      <text>
        <r>
          <rPr>
            <sz val="11"/>
            <color indexed="81"/>
            <rFont val="Tahoma"/>
            <family val="2"/>
          </rPr>
          <t xml:space="preserve">If using dry chemical weights, first calculate the dry weight in pounds then enter that number here.
</t>
        </r>
      </text>
    </comment>
    <comment ref="H28" authorId="0" shapeId="0">
      <text>
        <r>
          <rPr>
            <sz val="11"/>
            <color indexed="81"/>
            <rFont val="Tahoma"/>
            <family val="2"/>
          </rPr>
          <t xml:space="preserve">If using dry chemical weights, first calculate the dry weight in pounds then enter that number here.
</t>
        </r>
      </text>
    </comment>
    <comment ref="J28" authorId="0" shapeId="0">
      <text>
        <r>
          <rPr>
            <sz val="11"/>
            <color indexed="81"/>
            <rFont val="Tahoma"/>
            <family val="2"/>
          </rPr>
          <t xml:space="preserve">If using dry chemical weights, first calculate the dry weight in pounds then enter that number here.
</t>
        </r>
      </text>
    </comment>
    <comment ref="L28" authorId="0" shapeId="0">
      <text>
        <r>
          <rPr>
            <sz val="11"/>
            <color indexed="81"/>
            <rFont val="Tahoma"/>
            <family val="2"/>
          </rPr>
          <t xml:space="preserve">If using dry chemical weights, first calculate the dry weight in pounds then enter that number here.
</t>
        </r>
      </text>
    </comment>
    <comment ref="N28" authorId="0" shapeId="0">
      <text>
        <r>
          <rPr>
            <sz val="11"/>
            <color indexed="81"/>
            <rFont val="Tahoma"/>
            <family val="2"/>
          </rPr>
          <t xml:space="preserve">If using dry chemical weights, first calculate the dry weight in pounds then enter that number here.
</t>
        </r>
      </text>
    </comment>
    <comment ref="B29" authorId="0" shapeId="0">
      <text>
        <r>
          <rPr>
            <sz val="11"/>
            <color indexed="81"/>
            <rFont val="Tahoma"/>
            <family val="2"/>
          </rPr>
          <t xml:space="preserve">If using dry chemical weights, first calculate the dry weight in pounds then enter that number here.
</t>
        </r>
      </text>
    </comment>
    <comment ref="D29" authorId="0" shapeId="0">
      <text>
        <r>
          <rPr>
            <sz val="11"/>
            <color indexed="81"/>
            <rFont val="Tahoma"/>
            <family val="2"/>
          </rPr>
          <t xml:space="preserve">If using dry chemical weights, first calculate the dry weight in pounds then enter that number here.
</t>
        </r>
      </text>
    </comment>
    <comment ref="F29" authorId="0" shapeId="0">
      <text>
        <r>
          <rPr>
            <sz val="11"/>
            <color indexed="81"/>
            <rFont val="Tahoma"/>
            <family val="2"/>
          </rPr>
          <t xml:space="preserve">If using dry chemical weights, first calculate the dry weight in pounds then enter that number here.
</t>
        </r>
      </text>
    </comment>
    <comment ref="H29" authorId="0" shapeId="0">
      <text>
        <r>
          <rPr>
            <sz val="11"/>
            <color indexed="81"/>
            <rFont val="Tahoma"/>
            <family val="2"/>
          </rPr>
          <t xml:space="preserve">If using dry chemical weights, first calculate the dry weight in pounds then enter that number here.
</t>
        </r>
      </text>
    </comment>
    <comment ref="J29" authorId="0" shapeId="0">
      <text>
        <r>
          <rPr>
            <sz val="11"/>
            <color indexed="81"/>
            <rFont val="Tahoma"/>
            <family val="2"/>
          </rPr>
          <t xml:space="preserve">If using dry chemical weights, first calculate the dry weight in pounds then enter that number here.
</t>
        </r>
      </text>
    </comment>
    <comment ref="L29" authorId="0" shapeId="0">
      <text>
        <r>
          <rPr>
            <sz val="11"/>
            <color indexed="81"/>
            <rFont val="Tahoma"/>
            <family val="2"/>
          </rPr>
          <t xml:space="preserve">If using dry chemical weights, first calculate the dry weight in pounds then enter that number here.
</t>
        </r>
      </text>
    </comment>
    <comment ref="N29" authorId="0" shapeId="0">
      <text>
        <r>
          <rPr>
            <sz val="11"/>
            <color indexed="81"/>
            <rFont val="Tahoma"/>
            <family val="2"/>
          </rPr>
          <t xml:space="preserve">If using dry chemical weights, first calculate the dry weight in pounds then enter that number here.
</t>
        </r>
      </text>
    </comment>
    <comment ref="B30" authorId="0" shapeId="0">
      <text>
        <r>
          <rPr>
            <sz val="11"/>
            <color indexed="81"/>
            <rFont val="Tahoma"/>
            <family val="2"/>
          </rPr>
          <t xml:space="preserve">If using dry chemical weights, first calculate the dry weight in pounds then enter that number here.
</t>
        </r>
      </text>
    </comment>
    <comment ref="D30" authorId="0" shapeId="0">
      <text>
        <r>
          <rPr>
            <sz val="11"/>
            <color indexed="81"/>
            <rFont val="Tahoma"/>
            <family val="2"/>
          </rPr>
          <t xml:space="preserve">If using dry chemical weights, first calculate the dry weight in pounds then enter that number here.
</t>
        </r>
      </text>
    </comment>
    <comment ref="F30" authorId="0" shapeId="0">
      <text>
        <r>
          <rPr>
            <sz val="11"/>
            <color indexed="81"/>
            <rFont val="Tahoma"/>
            <family val="2"/>
          </rPr>
          <t xml:space="preserve">If using dry chemical weights, first calculate the dry weight in pounds then enter that number here.
</t>
        </r>
      </text>
    </comment>
    <comment ref="H30" authorId="0" shapeId="0">
      <text>
        <r>
          <rPr>
            <sz val="11"/>
            <color indexed="81"/>
            <rFont val="Tahoma"/>
            <family val="2"/>
          </rPr>
          <t xml:space="preserve">If using dry chemical weights, first calculate the dry weight in pounds then enter that number here.
</t>
        </r>
      </text>
    </comment>
    <comment ref="J30" authorId="0" shapeId="0">
      <text>
        <r>
          <rPr>
            <sz val="11"/>
            <color indexed="81"/>
            <rFont val="Tahoma"/>
            <family val="2"/>
          </rPr>
          <t xml:space="preserve">If using dry chemical weights, first calculate the dry weight in pounds then enter that number here.
</t>
        </r>
      </text>
    </comment>
    <comment ref="L30" authorId="0" shapeId="0">
      <text>
        <r>
          <rPr>
            <sz val="11"/>
            <color indexed="81"/>
            <rFont val="Tahoma"/>
            <family val="2"/>
          </rPr>
          <t xml:space="preserve">If using dry chemical weights, first calculate the dry weight in pounds then enter that number here.
</t>
        </r>
      </text>
    </comment>
    <comment ref="N30" authorId="0" shapeId="0">
      <text>
        <r>
          <rPr>
            <sz val="11"/>
            <color indexed="81"/>
            <rFont val="Tahoma"/>
            <family val="2"/>
          </rPr>
          <t xml:space="preserve">If using dry chemical weights, first calculate the dry weight in pounds then enter that number here.
</t>
        </r>
      </text>
    </comment>
    <comment ref="B31" authorId="0" shapeId="0">
      <text>
        <r>
          <rPr>
            <sz val="11"/>
            <color indexed="81"/>
            <rFont val="Tahoma"/>
            <family val="2"/>
          </rPr>
          <t xml:space="preserve">If using dry chemical weights, first calculate the dry weight in pounds then enter that number here.
</t>
        </r>
      </text>
    </comment>
    <comment ref="D31" authorId="0" shapeId="0">
      <text>
        <r>
          <rPr>
            <sz val="11"/>
            <color indexed="81"/>
            <rFont val="Tahoma"/>
            <family val="2"/>
          </rPr>
          <t xml:space="preserve">If using dry chemical weights, first calculate the dry weight in pounds then enter that number here.
</t>
        </r>
      </text>
    </comment>
    <comment ref="F31" authorId="0" shapeId="0">
      <text>
        <r>
          <rPr>
            <sz val="11"/>
            <color indexed="81"/>
            <rFont val="Tahoma"/>
            <family val="2"/>
          </rPr>
          <t xml:space="preserve">If using dry chemical weights, first calculate the dry weight in pounds then enter that number here.
</t>
        </r>
      </text>
    </comment>
    <comment ref="H31" authorId="0" shapeId="0">
      <text>
        <r>
          <rPr>
            <sz val="11"/>
            <color indexed="81"/>
            <rFont val="Tahoma"/>
            <family val="2"/>
          </rPr>
          <t xml:space="preserve">If using dry chemical weights, first calculate the dry weight in pounds then enter that number here.
</t>
        </r>
      </text>
    </comment>
    <comment ref="J31" authorId="0" shapeId="0">
      <text>
        <r>
          <rPr>
            <sz val="11"/>
            <color indexed="81"/>
            <rFont val="Tahoma"/>
            <family val="2"/>
          </rPr>
          <t xml:space="preserve">If using dry chemical weights, first calculate the dry weight in pounds then enter that number here.
</t>
        </r>
      </text>
    </comment>
    <comment ref="L31" authorId="0" shapeId="0">
      <text>
        <r>
          <rPr>
            <sz val="11"/>
            <color indexed="81"/>
            <rFont val="Tahoma"/>
            <family val="2"/>
          </rPr>
          <t xml:space="preserve">If using dry chemical weights, first calculate the dry weight in pounds then enter that number here.
</t>
        </r>
      </text>
    </comment>
    <comment ref="N31" authorId="0" shapeId="0">
      <text>
        <r>
          <rPr>
            <sz val="11"/>
            <color indexed="81"/>
            <rFont val="Tahoma"/>
            <family val="2"/>
          </rPr>
          <t xml:space="preserve">If using dry chemical weights, first calculate the dry weight in pounds then enter that number here.
</t>
        </r>
      </text>
    </comment>
    <comment ref="B32" authorId="0" shapeId="0">
      <text>
        <r>
          <rPr>
            <sz val="11"/>
            <color indexed="81"/>
            <rFont val="Tahoma"/>
            <family val="2"/>
          </rPr>
          <t xml:space="preserve">If using dry chemical weights, first calculate the dry weight in pounds then enter that number here.
</t>
        </r>
      </text>
    </comment>
    <comment ref="D32" authorId="0" shapeId="0">
      <text>
        <r>
          <rPr>
            <sz val="11"/>
            <color indexed="81"/>
            <rFont val="Tahoma"/>
            <family val="2"/>
          </rPr>
          <t xml:space="preserve">If using dry chemical weights, first calculate the dry weight in pounds then enter that number here.
</t>
        </r>
      </text>
    </comment>
    <comment ref="F32" authorId="0" shapeId="0">
      <text>
        <r>
          <rPr>
            <sz val="11"/>
            <color indexed="81"/>
            <rFont val="Tahoma"/>
            <family val="2"/>
          </rPr>
          <t xml:space="preserve">If using dry chemical weights, first calculate the dry weight in pounds then enter that number here.
</t>
        </r>
      </text>
    </comment>
    <comment ref="H32" authorId="0" shapeId="0">
      <text>
        <r>
          <rPr>
            <sz val="11"/>
            <color indexed="81"/>
            <rFont val="Tahoma"/>
            <family val="2"/>
          </rPr>
          <t xml:space="preserve">If using dry chemical weights, first calculate the dry weight in pounds then enter that number here.
</t>
        </r>
      </text>
    </comment>
    <comment ref="J32" authorId="0" shapeId="0">
      <text>
        <r>
          <rPr>
            <sz val="11"/>
            <color indexed="81"/>
            <rFont val="Tahoma"/>
            <family val="2"/>
          </rPr>
          <t xml:space="preserve">If using dry chemical weights, first calculate the dry weight in pounds then enter that number here.
</t>
        </r>
      </text>
    </comment>
    <comment ref="L32" authorId="0" shapeId="0">
      <text>
        <r>
          <rPr>
            <sz val="11"/>
            <color indexed="81"/>
            <rFont val="Tahoma"/>
            <family val="2"/>
          </rPr>
          <t xml:space="preserve">If using dry chemical weights, first calculate the dry weight in pounds then enter that number here.
</t>
        </r>
      </text>
    </comment>
    <comment ref="N32" authorId="0" shapeId="0">
      <text>
        <r>
          <rPr>
            <sz val="11"/>
            <color indexed="81"/>
            <rFont val="Tahoma"/>
            <family val="2"/>
          </rPr>
          <t xml:space="preserve">If using dry chemical weights, first calculate the dry weight in pounds then enter that number here.
</t>
        </r>
      </text>
    </comment>
    <comment ref="B33" authorId="0" shapeId="0">
      <text>
        <r>
          <rPr>
            <sz val="11"/>
            <color indexed="81"/>
            <rFont val="Tahoma"/>
            <family val="2"/>
          </rPr>
          <t xml:space="preserve">If using dry chemical weights, first calculate the dry weight in pounds then enter that number here.
</t>
        </r>
      </text>
    </comment>
    <comment ref="D33" authorId="0" shapeId="0">
      <text>
        <r>
          <rPr>
            <sz val="11"/>
            <color indexed="81"/>
            <rFont val="Tahoma"/>
            <family val="2"/>
          </rPr>
          <t xml:space="preserve">If using dry chemical weights, first calculate the dry weight in pounds then enter that number here.
</t>
        </r>
      </text>
    </comment>
    <comment ref="F33" authorId="0" shapeId="0">
      <text>
        <r>
          <rPr>
            <sz val="11"/>
            <color indexed="81"/>
            <rFont val="Tahoma"/>
            <family val="2"/>
          </rPr>
          <t xml:space="preserve">If using dry chemical weights, first calculate the dry weight in pounds then enter that number here.
</t>
        </r>
      </text>
    </comment>
    <comment ref="H33" authorId="0" shapeId="0">
      <text>
        <r>
          <rPr>
            <sz val="11"/>
            <color indexed="81"/>
            <rFont val="Tahoma"/>
            <family val="2"/>
          </rPr>
          <t xml:space="preserve">If using dry chemical weights, first calculate the dry weight in pounds then enter that number here.
</t>
        </r>
      </text>
    </comment>
    <comment ref="J33" authorId="0" shapeId="0">
      <text>
        <r>
          <rPr>
            <sz val="11"/>
            <color indexed="81"/>
            <rFont val="Tahoma"/>
            <family val="2"/>
          </rPr>
          <t xml:space="preserve">If using dry chemical weights, first calculate the dry weight in pounds then enter that number here.
</t>
        </r>
      </text>
    </comment>
    <comment ref="L33" authorId="0" shapeId="0">
      <text>
        <r>
          <rPr>
            <sz val="11"/>
            <color indexed="81"/>
            <rFont val="Tahoma"/>
            <family val="2"/>
          </rPr>
          <t xml:space="preserve">If using dry chemical weights, first calculate the dry weight in pounds then enter that number here.
</t>
        </r>
      </text>
    </comment>
    <comment ref="N33" authorId="0" shapeId="0">
      <text>
        <r>
          <rPr>
            <sz val="11"/>
            <color indexed="81"/>
            <rFont val="Tahoma"/>
            <family val="2"/>
          </rPr>
          <t xml:space="preserve">If using dry chemical weights, first calculate the dry weight in pounds then enter that number here.
</t>
        </r>
      </text>
    </comment>
    <comment ref="B34" authorId="0" shapeId="0">
      <text>
        <r>
          <rPr>
            <sz val="11"/>
            <color indexed="81"/>
            <rFont val="Tahoma"/>
            <family val="2"/>
          </rPr>
          <t xml:space="preserve">If using dry chemical weights, first calculate the dry weight in pounds then enter that number here.
</t>
        </r>
      </text>
    </comment>
    <comment ref="D34" authorId="0" shapeId="0">
      <text>
        <r>
          <rPr>
            <sz val="11"/>
            <color indexed="81"/>
            <rFont val="Tahoma"/>
            <family val="2"/>
          </rPr>
          <t xml:space="preserve">If using dry chemical weights, first calculate the dry weight in pounds then enter that number here.
</t>
        </r>
      </text>
    </comment>
    <comment ref="F34" authorId="0" shapeId="0">
      <text>
        <r>
          <rPr>
            <sz val="11"/>
            <color indexed="81"/>
            <rFont val="Tahoma"/>
            <family val="2"/>
          </rPr>
          <t xml:space="preserve">If using dry chemical weights, first calculate the dry weight in pounds then enter that number here.
</t>
        </r>
      </text>
    </comment>
    <comment ref="H34" authorId="0" shapeId="0">
      <text>
        <r>
          <rPr>
            <sz val="11"/>
            <color indexed="81"/>
            <rFont val="Tahoma"/>
            <family val="2"/>
          </rPr>
          <t xml:space="preserve">If using dry chemical weights, first calculate the dry weight in pounds then enter that number here.
</t>
        </r>
      </text>
    </comment>
    <comment ref="J34" authorId="0" shapeId="0">
      <text>
        <r>
          <rPr>
            <sz val="11"/>
            <color indexed="81"/>
            <rFont val="Tahoma"/>
            <family val="2"/>
          </rPr>
          <t xml:space="preserve">If using dry chemical weights, first calculate the dry weight in pounds then enter that number here.
</t>
        </r>
      </text>
    </comment>
    <comment ref="L34" authorId="0" shapeId="0">
      <text>
        <r>
          <rPr>
            <sz val="11"/>
            <color indexed="81"/>
            <rFont val="Tahoma"/>
            <family val="2"/>
          </rPr>
          <t xml:space="preserve">If using dry chemical weights, first calculate the dry weight in pounds then enter that number here.
</t>
        </r>
      </text>
    </comment>
    <comment ref="N34" authorId="0" shapeId="0">
      <text>
        <r>
          <rPr>
            <sz val="11"/>
            <color indexed="81"/>
            <rFont val="Tahoma"/>
            <family val="2"/>
          </rPr>
          <t xml:space="preserve">If using dry chemical weights, first calculate the dry weight in pounds then enter that number here.
</t>
        </r>
      </text>
    </comment>
    <comment ref="B35" authorId="0" shapeId="0">
      <text>
        <r>
          <rPr>
            <sz val="11"/>
            <color indexed="81"/>
            <rFont val="Tahoma"/>
            <family val="2"/>
          </rPr>
          <t xml:space="preserve">If using dry chemical weights, first calculate the dry weight in pounds then enter that number here.
</t>
        </r>
      </text>
    </comment>
    <comment ref="D35" authorId="0" shapeId="0">
      <text>
        <r>
          <rPr>
            <sz val="11"/>
            <color indexed="81"/>
            <rFont val="Tahoma"/>
            <family val="2"/>
          </rPr>
          <t xml:space="preserve">If using dry chemical weights, first calculate the dry weight in pounds then enter that number here.
</t>
        </r>
      </text>
    </comment>
    <comment ref="F35" authorId="0" shapeId="0">
      <text>
        <r>
          <rPr>
            <sz val="11"/>
            <color indexed="81"/>
            <rFont val="Tahoma"/>
            <family val="2"/>
          </rPr>
          <t xml:space="preserve">If using dry chemical weights, first calculate the dry weight in pounds then enter that number here.
</t>
        </r>
      </text>
    </comment>
    <comment ref="H35" authorId="0" shapeId="0">
      <text>
        <r>
          <rPr>
            <sz val="11"/>
            <color indexed="81"/>
            <rFont val="Tahoma"/>
            <family val="2"/>
          </rPr>
          <t xml:space="preserve">If using dry chemical weights, first calculate the dry weight in pounds then enter that number here.
</t>
        </r>
      </text>
    </comment>
    <comment ref="J35" authorId="0" shapeId="0">
      <text>
        <r>
          <rPr>
            <sz val="11"/>
            <color indexed="81"/>
            <rFont val="Tahoma"/>
            <family val="2"/>
          </rPr>
          <t xml:space="preserve">If using dry chemical weights, first calculate the dry weight in pounds then enter that number here.
</t>
        </r>
      </text>
    </comment>
    <comment ref="L35" authorId="0" shapeId="0">
      <text>
        <r>
          <rPr>
            <sz val="11"/>
            <color indexed="81"/>
            <rFont val="Tahoma"/>
            <family val="2"/>
          </rPr>
          <t xml:space="preserve">If using dry chemical weights, first calculate the dry weight in pounds then enter that number here.
</t>
        </r>
      </text>
    </comment>
    <comment ref="N35" authorId="0" shapeId="0">
      <text>
        <r>
          <rPr>
            <sz val="11"/>
            <color indexed="81"/>
            <rFont val="Tahoma"/>
            <family val="2"/>
          </rPr>
          <t xml:space="preserve">If using dry chemical weights, first calculate the dry weight in pounds then enter that number here.
</t>
        </r>
      </text>
    </comment>
    <comment ref="B36" authorId="0" shapeId="0">
      <text>
        <r>
          <rPr>
            <sz val="11"/>
            <color indexed="81"/>
            <rFont val="Tahoma"/>
            <family val="2"/>
          </rPr>
          <t xml:space="preserve">If using dry chemical weights, first calculate the dry weight in pounds then enter that number here.
</t>
        </r>
      </text>
    </comment>
    <comment ref="D36" authorId="0" shapeId="0">
      <text>
        <r>
          <rPr>
            <sz val="11"/>
            <color indexed="81"/>
            <rFont val="Tahoma"/>
            <family val="2"/>
          </rPr>
          <t xml:space="preserve">If using dry chemical weights, first calculate the dry weight in pounds then enter that number here.
</t>
        </r>
      </text>
    </comment>
    <comment ref="F36" authorId="0" shapeId="0">
      <text>
        <r>
          <rPr>
            <sz val="11"/>
            <color indexed="81"/>
            <rFont val="Tahoma"/>
            <family val="2"/>
          </rPr>
          <t xml:space="preserve">If using dry chemical weights, first calculate the dry weight in pounds then enter that number here.
</t>
        </r>
      </text>
    </comment>
    <comment ref="H36" authorId="0" shapeId="0">
      <text>
        <r>
          <rPr>
            <sz val="11"/>
            <color indexed="81"/>
            <rFont val="Tahoma"/>
            <family val="2"/>
          </rPr>
          <t xml:space="preserve">If using dry chemical weights, first calculate the dry weight in pounds then enter that number here.
</t>
        </r>
      </text>
    </comment>
    <comment ref="J36" authorId="0" shapeId="0">
      <text>
        <r>
          <rPr>
            <sz val="11"/>
            <color indexed="81"/>
            <rFont val="Tahoma"/>
            <family val="2"/>
          </rPr>
          <t xml:space="preserve">If using dry chemical weights, first calculate the dry weight in pounds then enter that number here.
</t>
        </r>
      </text>
    </comment>
    <comment ref="L36" authorId="0" shapeId="0">
      <text>
        <r>
          <rPr>
            <sz val="11"/>
            <color indexed="81"/>
            <rFont val="Tahoma"/>
            <family val="2"/>
          </rPr>
          <t xml:space="preserve">If using dry chemical weights, first calculate the dry weight in pounds then enter that number here.
</t>
        </r>
      </text>
    </comment>
    <comment ref="N36" authorId="0" shapeId="0">
      <text>
        <r>
          <rPr>
            <sz val="11"/>
            <color indexed="81"/>
            <rFont val="Tahoma"/>
            <family val="2"/>
          </rPr>
          <t xml:space="preserve">If using dry chemical weights, first calculate the dry weight in pounds then enter that number here.
</t>
        </r>
      </text>
    </comment>
    <comment ref="B37" authorId="0" shapeId="0">
      <text>
        <r>
          <rPr>
            <sz val="11"/>
            <color indexed="81"/>
            <rFont val="Tahoma"/>
            <family val="2"/>
          </rPr>
          <t xml:space="preserve">If using dry chemical weights, first calculate the dry weight in pounds then enter that number here.
</t>
        </r>
      </text>
    </comment>
    <comment ref="D37" authorId="0" shapeId="0">
      <text>
        <r>
          <rPr>
            <sz val="11"/>
            <color indexed="81"/>
            <rFont val="Tahoma"/>
            <family val="2"/>
          </rPr>
          <t xml:space="preserve">If using dry chemical weights, first calculate the dry weight in pounds then enter that number here.
</t>
        </r>
      </text>
    </comment>
    <comment ref="F37" authorId="0" shapeId="0">
      <text>
        <r>
          <rPr>
            <sz val="11"/>
            <color indexed="81"/>
            <rFont val="Tahoma"/>
            <family val="2"/>
          </rPr>
          <t xml:space="preserve">If using dry chemical weights, first calculate the dry weight in pounds then enter that number here.
</t>
        </r>
      </text>
    </comment>
    <comment ref="H37" authorId="0" shapeId="0">
      <text>
        <r>
          <rPr>
            <sz val="11"/>
            <color indexed="81"/>
            <rFont val="Tahoma"/>
            <family val="2"/>
          </rPr>
          <t xml:space="preserve">If using dry chemical weights, first calculate the dry weight in pounds then enter that number here.
</t>
        </r>
      </text>
    </comment>
    <comment ref="J37" authorId="0" shapeId="0">
      <text>
        <r>
          <rPr>
            <sz val="11"/>
            <color indexed="81"/>
            <rFont val="Tahoma"/>
            <family val="2"/>
          </rPr>
          <t xml:space="preserve">If using dry chemical weights, first calculate the dry weight in pounds then enter that number here.
</t>
        </r>
      </text>
    </comment>
    <comment ref="L37" authorId="0" shapeId="0">
      <text>
        <r>
          <rPr>
            <sz val="11"/>
            <color indexed="81"/>
            <rFont val="Tahoma"/>
            <family val="2"/>
          </rPr>
          <t xml:space="preserve">If using dry chemical weights, first calculate the dry weight in pounds then enter that number here.
</t>
        </r>
      </text>
    </comment>
    <comment ref="N37" authorId="0" shapeId="0">
      <text>
        <r>
          <rPr>
            <sz val="11"/>
            <color indexed="81"/>
            <rFont val="Tahoma"/>
            <family val="2"/>
          </rPr>
          <t xml:space="preserve">If using dry chemical weights, first calculate the dry weight in pounds then enter that number here.
</t>
        </r>
      </text>
    </comment>
    <comment ref="B38" authorId="0" shapeId="0">
      <text>
        <r>
          <rPr>
            <sz val="11"/>
            <color indexed="81"/>
            <rFont val="Tahoma"/>
            <family val="2"/>
          </rPr>
          <t xml:space="preserve">If using dry chemical weights, first calculate the dry weight in pounds then enter that number here.
</t>
        </r>
      </text>
    </comment>
    <comment ref="D38" authorId="0" shapeId="0">
      <text>
        <r>
          <rPr>
            <sz val="11"/>
            <color indexed="81"/>
            <rFont val="Tahoma"/>
            <family val="2"/>
          </rPr>
          <t xml:space="preserve">If using dry chemical weights, first calculate the dry weight in pounds then enter that number here.
</t>
        </r>
      </text>
    </comment>
    <comment ref="F38" authorId="0" shapeId="0">
      <text>
        <r>
          <rPr>
            <sz val="11"/>
            <color indexed="81"/>
            <rFont val="Tahoma"/>
            <family val="2"/>
          </rPr>
          <t xml:space="preserve">If using dry chemical weights, first calculate the dry weight in pounds then enter that number here.
</t>
        </r>
      </text>
    </comment>
    <comment ref="H38" authorId="0" shapeId="0">
      <text>
        <r>
          <rPr>
            <sz val="11"/>
            <color indexed="81"/>
            <rFont val="Tahoma"/>
            <family val="2"/>
          </rPr>
          <t xml:space="preserve">If using dry chemical weights, first calculate the dry weight in pounds then enter that number here.
</t>
        </r>
      </text>
    </comment>
    <comment ref="J38" authorId="0" shapeId="0">
      <text>
        <r>
          <rPr>
            <sz val="11"/>
            <color indexed="81"/>
            <rFont val="Tahoma"/>
            <family val="2"/>
          </rPr>
          <t xml:space="preserve">If using dry chemical weights, first calculate the dry weight in pounds then enter that number here.
</t>
        </r>
      </text>
    </comment>
    <comment ref="L38" authorId="0" shapeId="0">
      <text>
        <r>
          <rPr>
            <sz val="11"/>
            <color indexed="81"/>
            <rFont val="Tahoma"/>
            <family val="2"/>
          </rPr>
          <t xml:space="preserve">If using dry chemical weights, first calculate the dry weight in pounds then enter that number here.
</t>
        </r>
      </text>
    </comment>
    <comment ref="N38" authorId="0" shapeId="0">
      <text>
        <r>
          <rPr>
            <sz val="11"/>
            <color indexed="81"/>
            <rFont val="Tahoma"/>
            <family val="2"/>
          </rPr>
          <t xml:space="preserve">If using dry chemical weights, first calculate the dry weight in pounds then enter that number here.
</t>
        </r>
      </text>
    </comment>
    <comment ref="B39" authorId="0" shapeId="0">
      <text>
        <r>
          <rPr>
            <sz val="11"/>
            <color indexed="81"/>
            <rFont val="Tahoma"/>
            <family val="2"/>
          </rPr>
          <t xml:space="preserve">If using dry chemical weights, first calculate the dry weight in pounds then enter that number here.
</t>
        </r>
      </text>
    </comment>
    <comment ref="D39" authorId="0" shapeId="0">
      <text>
        <r>
          <rPr>
            <sz val="11"/>
            <color indexed="81"/>
            <rFont val="Tahoma"/>
            <family val="2"/>
          </rPr>
          <t xml:space="preserve">If using dry chemical weights, first calculate the dry weight in pounds then enter that number here.
</t>
        </r>
      </text>
    </comment>
    <comment ref="F39" authorId="0" shapeId="0">
      <text>
        <r>
          <rPr>
            <sz val="11"/>
            <color indexed="81"/>
            <rFont val="Tahoma"/>
            <family val="2"/>
          </rPr>
          <t xml:space="preserve">If using dry chemical weights, first calculate the dry weight in pounds then enter that number here.
</t>
        </r>
      </text>
    </comment>
    <comment ref="H39" authorId="0" shapeId="0">
      <text>
        <r>
          <rPr>
            <sz val="11"/>
            <color indexed="81"/>
            <rFont val="Tahoma"/>
            <family val="2"/>
          </rPr>
          <t xml:space="preserve">If using dry chemical weights, first calculate the dry weight in pounds then enter that number here.
</t>
        </r>
      </text>
    </comment>
    <comment ref="J39" authorId="0" shapeId="0">
      <text>
        <r>
          <rPr>
            <sz val="11"/>
            <color indexed="81"/>
            <rFont val="Tahoma"/>
            <family val="2"/>
          </rPr>
          <t xml:space="preserve">If using dry chemical weights, first calculate the dry weight in pounds then enter that number here.
</t>
        </r>
      </text>
    </comment>
    <comment ref="L39" authorId="0" shapeId="0">
      <text>
        <r>
          <rPr>
            <sz val="11"/>
            <color indexed="81"/>
            <rFont val="Tahoma"/>
            <family val="2"/>
          </rPr>
          <t xml:space="preserve">If using dry chemical weights, first calculate the dry weight in pounds then enter that number here.
</t>
        </r>
      </text>
    </comment>
    <comment ref="N39" authorId="0" shapeId="0">
      <text>
        <r>
          <rPr>
            <sz val="11"/>
            <color indexed="81"/>
            <rFont val="Tahoma"/>
            <family val="2"/>
          </rPr>
          <t xml:space="preserve">If using dry chemical weights, first calculate the dry weight in pounds then enter that number here.
</t>
        </r>
      </text>
    </comment>
    <comment ref="B40" authorId="0" shapeId="0">
      <text>
        <r>
          <rPr>
            <sz val="11"/>
            <color indexed="81"/>
            <rFont val="Tahoma"/>
            <family val="2"/>
          </rPr>
          <t xml:space="preserve">If using dry chemical weights, first calculate the dry weight in pounds then enter that number here.
</t>
        </r>
      </text>
    </comment>
    <comment ref="D40" authorId="0" shapeId="0">
      <text>
        <r>
          <rPr>
            <sz val="11"/>
            <color indexed="81"/>
            <rFont val="Tahoma"/>
            <family val="2"/>
          </rPr>
          <t xml:space="preserve">If using dry chemical weights, first calculate the dry weight in pounds then enter that number here.
</t>
        </r>
      </text>
    </comment>
    <comment ref="F40" authorId="0" shapeId="0">
      <text>
        <r>
          <rPr>
            <sz val="11"/>
            <color indexed="81"/>
            <rFont val="Tahoma"/>
            <family val="2"/>
          </rPr>
          <t xml:space="preserve">If using dry chemical weights, first calculate the dry weight in pounds then enter that number here.
</t>
        </r>
      </text>
    </comment>
    <comment ref="H40" authorId="0" shapeId="0">
      <text>
        <r>
          <rPr>
            <sz val="11"/>
            <color indexed="81"/>
            <rFont val="Tahoma"/>
            <family val="2"/>
          </rPr>
          <t xml:space="preserve">If using dry chemical weights, first calculate the dry weight in pounds then enter that number here.
</t>
        </r>
      </text>
    </comment>
    <comment ref="J40" authorId="0" shapeId="0">
      <text>
        <r>
          <rPr>
            <sz val="11"/>
            <color indexed="81"/>
            <rFont val="Tahoma"/>
            <family val="2"/>
          </rPr>
          <t xml:space="preserve">If using dry chemical weights, first calculate the dry weight in pounds then enter that number here.
</t>
        </r>
      </text>
    </comment>
    <comment ref="L40" authorId="0" shapeId="0">
      <text>
        <r>
          <rPr>
            <sz val="11"/>
            <color indexed="81"/>
            <rFont val="Tahoma"/>
            <family val="2"/>
          </rPr>
          <t xml:space="preserve">If using dry chemical weights, first calculate the dry weight in pounds then enter that number here.
</t>
        </r>
      </text>
    </comment>
    <comment ref="N40" authorId="0" shapeId="0">
      <text>
        <r>
          <rPr>
            <sz val="11"/>
            <color indexed="81"/>
            <rFont val="Tahoma"/>
            <family val="2"/>
          </rPr>
          <t xml:space="preserve">If using dry chemical weights, first calculate the dry weight in pounds then enter that number here.
</t>
        </r>
      </text>
    </comment>
    <comment ref="B41" authorId="0" shapeId="0">
      <text>
        <r>
          <rPr>
            <sz val="11"/>
            <color indexed="81"/>
            <rFont val="Tahoma"/>
            <family val="2"/>
          </rPr>
          <t xml:space="preserve">If using dry chemical weights, first calculate the dry weight in pounds then enter that number here.
</t>
        </r>
      </text>
    </comment>
    <comment ref="D41" authorId="0" shapeId="0">
      <text>
        <r>
          <rPr>
            <sz val="11"/>
            <color indexed="81"/>
            <rFont val="Tahoma"/>
            <family val="2"/>
          </rPr>
          <t xml:space="preserve">If using dry chemical weights, first calculate the dry weight in pounds then enter that number here.
</t>
        </r>
      </text>
    </comment>
    <comment ref="F41" authorId="0" shapeId="0">
      <text>
        <r>
          <rPr>
            <sz val="11"/>
            <color indexed="81"/>
            <rFont val="Tahoma"/>
            <family val="2"/>
          </rPr>
          <t xml:space="preserve">If using dry chemical weights, first calculate the dry weight in pounds then enter that number here.
</t>
        </r>
      </text>
    </comment>
    <comment ref="H41" authorId="0" shapeId="0">
      <text>
        <r>
          <rPr>
            <sz val="11"/>
            <color indexed="81"/>
            <rFont val="Tahoma"/>
            <family val="2"/>
          </rPr>
          <t xml:space="preserve">If using dry chemical weights, first calculate the dry weight in pounds then enter that number here.
</t>
        </r>
      </text>
    </comment>
    <comment ref="J41" authorId="0" shapeId="0">
      <text>
        <r>
          <rPr>
            <sz val="11"/>
            <color indexed="81"/>
            <rFont val="Tahoma"/>
            <family val="2"/>
          </rPr>
          <t xml:space="preserve">If using dry chemical weights, first calculate the dry weight in pounds then enter that number here.
</t>
        </r>
      </text>
    </comment>
    <comment ref="L41" authorId="0" shapeId="0">
      <text>
        <r>
          <rPr>
            <sz val="11"/>
            <color indexed="81"/>
            <rFont val="Tahoma"/>
            <family val="2"/>
          </rPr>
          <t xml:space="preserve">If using dry chemical weights, first calculate the dry weight in pounds then enter that number here.
</t>
        </r>
      </text>
    </comment>
    <comment ref="N41" authorId="0" shapeId="0">
      <text>
        <r>
          <rPr>
            <sz val="11"/>
            <color indexed="81"/>
            <rFont val="Tahoma"/>
            <family val="2"/>
          </rPr>
          <t xml:space="preserve">If using dry chemical weights, first calculate the dry weight in pounds then enter that number here.
</t>
        </r>
      </text>
    </comment>
    <comment ref="B42" authorId="0" shapeId="0">
      <text>
        <r>
          <rPr>
            <sz val="11"/>
            <color indexed="81"/>
            <rFont val="Tahoma"/>
            <family val="2"/>
          </rPr>
          <t xml:space="preserve">If using dry chemical weights, first calculate the dry weight in pounds then enter that number here.
</t>
        </r>
      </text>
    </comment>
    <comment ref="D42" authorId="0" shapeId="0">
      <text>
        <r>
          <rPr>
            <sz val="11"/>
            <color indexed="81"/>
            <rFont val="Tahoma"/>
            <family val="2"/>
          </rPr>
          <t xml:space="preserve">If using dry chemical weights, first calculate the dry weight in pounds then enter that number here.
</t>
        </r>
      </text>
    </comment>
    <comment ref="F42" authorId="0" shapeId="0">
      <text>
        <r>
          <rPr>
            <sz val="11"/>
            <color indexed="81"/>
            <rFont val="Tahoma"/>
            <family val="2"/>
          </rPr>
          <t xml:space="preserve">If using dry chemical weights, first calculate the dry weight in pounds then enter that number here.
</t>
        </r>
      </text>
    </comment>
    <comment ref="H42" authorId="0" shapeId="0">
      <text>
        <r>
          <rPr>
            <sz val="11"/>
            <color indexed="81"/>
            <rFont val="Tahoma"/>
            <family val="2"/>
          </rPr>
          <t xml:space="preserve">If using dry chemical weights, first calculate the dry weight in pounds then enter that number here.
</t>
        </r>
      </text>
    </comment>
    <comment ref="J42" authorId="0" shapeId="0">
      <text>
        <r>
          <rPr>
            <sz val="11"/>
            <color indexed="81"/>
            <rFont val="Tahoma"/>
            <family val="2"/>
          </rPr>
          <t xml:space="preserve">If using dry chemical weights, first calculate the dry weight in pounds then enter that number here.
</t>
        </r>
      </text>
    </comment>
    <comment ref="L42" authorId="0" shapeId="0">
      <text>
        <r>
          <rPr>
            <sz val="11"/>
            <color indexed="81"/>
            <rFont val="Tahoma"/>
            <family val="2"/>
          </rPr>
          <t xml:space="preserve">If using dry chemical weights, first calculate the dry weight in pounds then enter that number here.
</t>
        </r>
      </text>
    </comment>
    <comment ref="N42" authorId="0" shapeId="0">
      <text>
        <r>
          <rPr>
            <sz val="11"/>
            <color indexed="81"/>
            <rFont val="Tahoma"/>
            <family val="2"/>
          </rPr>
          <t xml:space="preserve">If using dry chemical weights, first calculate the dry weight in pounds then enter that number here.
</t>
        </r>
      </text>
    </comment>
    <comment ref="B43" authorId="0" shapeId="0">
      <text>
        <r>
          <rPr>
            <sz val="11"/>
            <color indexed="81"/>
            <rFont val="Tahoma"/>
            <family val="2"/>
          </rPr>
          <t xml:space="preserve">If using dry chemical weights, first calculate the dry weight in pounds then enter that number here.
</t>
        </r>
      </text>
    </comment>
    <comment ref="D43" authorId="0" shapeId="0">
      <text>
        <r>
          <rPr>
            <sz val="11"/>
            <color indexed="81"/>
            <rFont val="Tahoma"/>
            <family val="2"/>
          </rPr>
          <t xml:space="preserve">If using dry chemical weights, first calculate the dry weight in pounds then enter that number here.
</t>
        </r>
      </text>
    </comment>
    <comment ref="F43" authorId="0" shapeId="0">
      <text>
        <r>
          <rPr>
            <sz val="11"/>
            <color indexed="81"/>
            <rFont val="Tahoma"/>
            <family val="2"/>
          </rPr>
          <t xml:space="preserve">If using dry chemical weights, first calculate the dry weight in pounds then enter that number here.
</t>
        </r>
      </text>
    </comment>
    <comment ref="H43" authorId="0" shapeId="0">
      <text>
        <r>
          <rPr>
            <sz val="11"/>
            <color indexed="81"/>
            <rFont val="Tahoma"/>
            <family val="2"/>
          </rPr>
          <t xml:space="preserve">If using dry chemical weights, first calculate the dry weight in pounds then enter that number here.
</t>
        </r>
      </text>
    </comment>
    <comment ref="J43" authorId="0" shapeId="0">
      <text>
        <r>
          <rPr>
            <sz val="11"/>
            <color indexed="81"/>
            <rFont val="Tahoma"/>
            <family val="2"/>
          </rPr>
          <t xml:space="preserve">If using dry chemical weights, first calculate the dry weight in pounds then enter that number here.
</t>
        </r>
      </text>
    </comment>
    <comment ref="L43" authorId="0" shapeId="0">
      <text>
        <r>
          <rPr>
            <sz val="11"/>
            <color indexed="81"/>
            <rFont val="Tahoma"/>
            <family val="2"/>
          </rPr>
          <t xml:space="preserve">If using dry chemical weights, first calculate the dry weight in pounds then enter that number here.
</t>
        </r>
      </text>
    </comment>
    <comment ref="N43" authorId="0" shapeId="0">
      <text>
        <r>
          <rPr>
            <sz val="11"/>
            <color indexed="81"/>
            <rFont val="Tahoma"/>
            <family val="2"/>
          </rPr>
          <t xml:space="preserve">If using dry chemical weights, first calculate the dry weight in pounds then enter that number here.
</t>
        </r>
      </text>
    </comment>
    <comment ref="B44" authorId="0" shapeId="0">
      <text>
        <r>
          <rPr>
            <sz val="11"/>
            <color indexed="81"/>
            <rFont val="Tahoma"/>
            <family val="2"/>
          </rPr>
          <t xml:space="preserve">If using dry chemical weights, first calculate the dry weight in pounds then enter that number here.
</t>
        </r>
      </text>
    </comment>
    <comment ref="D44" authorId="0" shapeId="0">
      <text>
        <r>
          <rPr>
            <sz val="11"/>
            <color indexed="81"/>
            <rFont val="Tahoma"/>
            <family val="2"/>
          </rPr>
          <t xml:space="preserve">If using dry chemical weights, first calculate the dry weight in pounds then enter that number here.
</t>
        </r>
      </text>
    </comment>
    <comment ref="F44" authorId="0" shapeId="0">
      <text>
        <r>
          <rPr>
            <sz val="11"/>
            <color indexed="81"/>
            <rFont val="Tahoma"/>
            <family val="2"/>
          </rPr>
          <t xml:space="preserve">If using dry chemical weights, first calculate the dry weight in pounds then enter that number here.
</t>
        </r>
      </text>
    </comment>
    <comment ref="H44" authorId="0" shapeId="0">
      <text>
        <r>
          <rPr>
            <sz val="11"/>
            <color indexed="81"/>
            <rFont val="Tahoma"/>
            <family val="2"/>
          </rPr>
          <t xml:space="preserve">If using dry chemical weights, first calculate the dry weight in pounds then enter that number here.
</t>
        </r>
      </text>
    </comment>
    <comment ref="J44" authorId="0" shapeId="0">
      <text>
        <r>
          <rPr>
            <sz val="11"/>
            <color indexed="81"/>
            <rFont val="Tahoma"/>
            <family val="2"/>
          </rPr>
          <t xml:space="preserve">If using dry chemical weights, first calculate the dry weight in pounds then enter that number here.
</t>
        </r>
      </text>
    </comment>
    <comment ref="L44" authorId="0" shapeId="0">
      <text>
        <r>
          <rPr>
            <sz val="11"/>
            <color indexed="81"/>
            <rFont val="Tahoma"/>
            <family val="2"/>
          </rPr>
          <t xml:space="preserve">If using dry chemical weights, first calculate the dry weight in pounds then enter that number here.
</t>
        </r>
      </text>
    </comment>
    <comment ref="N44" authorId="0" shapeId="0">
      <text>
        <r>
          <rPr>
            <sz val="11"/>
            <color indexed="81"/>
            <rFont val="Tahoma"/>
            <family val="2"/>
          </rPr>
          <t xml:space="preserve">If using dry chemical weights, first calculate the dry weight in pounds then enter that number here.
</t>
        </r>
      </text>
    </comment>
    <comment ref="B45" authorId="0" shapeId="0">
      <text>
        <r>
          <rPr>
            <sz val="11"/>
            <color indexed="81"/>
            <rFont val="Tahoma"/>
            <family val="2"/>
          </rPr>
          <t xml:space="preserve">If using dry chemical weights, first calculate the dry weight in pounds then enter that number here.
</t>
        </r>
      </text>
    </comment>
    <comment ref="D45" authorId="0" shapeId="0">
      <text>
        <r>
          <rPr>
            <sz val="11"/>
            <color indexed="81"/>
            <rFont val="Tahoma"/>
            <family val="2"/>
          </rPr>
          <t xml:space="preserve">If using dry chemical weights, first calculate the dry weight in pounds then enter that number here.
</t>
        </r>
      </text>
    </comment>
    <comment ref="F45" authorId="0" shapeId="0">
      <text>
        <r>
          <rPr>
            <sz val="11"/>
            <color indexed="81"/>
            <rFont val="Tahoma"/>
            <family val="2"/>
          </rPr>
          <t xml:space="preserve">If using dry chemical weights, first calculate the dry weight in pounds then enter that number here.
</t>
        </r>
      </text>
    </comment>
    <comment ref="H45" authorId="0" shapeId="0">
      <text>
        <r>
          <rPr>
            <sz val="11"/>
            <color indexed="81"/>
            <rFont val="Tahoma"/>
            <family val="2"/>
          </rPr>
          <t xml:space="preserve">If using dry chemical weights, first calculate the dry weight in pounds then enter that number here.
</t>
        </r>
      </text>
    </comment>
    <comment ref="J45" authorId="0" shapeId="0">
      <text>
        <r>
          <rPr>
            <sz val="11"/>
            <color indexed="81"/>
            <rFont val="Tahoma"/>
            <family val="2"/>
          </rPr>
          <t xml:space="preserve">If using dry chemical weights, first calculate the dry weight in pounds then enter that number here.
</t>
        </r>
      </text>
    </comment>
    <comment ref="L45" authorId="0" shapeId="0">
      <text>
        <r>
          <rPr>
            <sz val="11"/>
            <color indexed="81"/>
            <rFont val="Tahoma"/>
            <family val="2"/>
          </rPr>
          <t xml:space="preserve">If using dry chemical weights, first calculate the dry weight in pounds then enter that number here.
</t>
        </r>
      </text>
    </comment>
    <comment ref="N45" authorId="0" shapeId="0">
      <text>
        <r>
          <rPr>
            <sz val="11"/>
            <color indexed="81"/>
            <rFont val="Tahoma"/>
            <family val="2"/>
          </rPr>
          <t xml:space="preserve">If using dry chemical weights, first calculate the dry weight in pounds then enter that number here.
</t>
        </r>
      </text>
    </comment>
  </commentList>
</comments>
</file>

<file path=xl/comments4.xml><?xml version="1.0" encoding="utf-8"?>
<comments xmlns="http://schemas.openxmlformats.org/spreadsheetml/2006/main">
  <authors>
    <author>jenna.hammond</author>
  </authors>
  <commentList>
    <comment ref="F51" authorId="0" shapeId="0">
      <text>
        <r>
          <rPr>
            <sz val="9"/>
            <color indexed="81"/>
            <rFont val="Tahoma"/>
            <family val="2"/>
          </rPr>
          <t>If you cannot sign digitally sign and date printed copy here</t>
        </r>
      </text>
    </comment>
  </commentList>
</comments>
</file>

<file path=xl/comments5.xml><?xml version="1.0" encoding="utf-8"?>
<comments xmlns="http://schemas.openxmlformats.org/spreadsheetml/2006/main">
  <authors>
    <author>jenna.hammond</author>
  </authors>
  <commentList>
    <comment ref="AU89" authorId="0" shapeId="0">
      <text>
        <r>
          <rPr>
            <sz val="9"/>
            <color indexed="81"/>
            <rFont val="Tahoma"/>
            <family val="2"/>
          </rPr>
          <t>If you cannot sign digitally sign and date printed copy here</t>
        </r>
      </text>
    </comment>
  </commentList>
</comments>
</file>

<file path=xl/comments6.xml><?xml version="1.0" encoding="utf-8"?>
<comments xmlns="http://schemas.openxmlformats.org/spreadsheetml/2006/main">
  <authors>
    <author>jenna.hammond</author>
  </authors>
  <commentList>
    <comment ref="B91" authorId="0" shapeId="0">
      <text>
        <r>
          <rPr>
            <sz val="9"/>
            <color indexed="81"/>
            <rFont val="Tahoma"/>
            <family val="2"/>
          </rPr>
          <t>If you cannot sign digitally sign and date printed copy here</t>
        </r>
      </text>
    </comment>
  </commentList>
</comments>
</file>

<file path=xl/sharedStrings.xml><?xml version="1.0" encoding="utf-8"?>
<sst xmlns="http://schemas.openxmlformats.org/spreadsheetml/2006/main" count="708" uniqueCount="393">
  <si>
    <t xml:space="preserve">PWS ID : </t>
  </si>
  <si>
    <t>KENTUCKY DIVISION OF WATER</t>
  </si>
  <si>
    <t xml:space="preserve">    DRINKING WATER BRANCH</t>
  </si>
  <si>
    <t xml:space="preserve">REPORT MONTH/YEAR:  </t>
  </si>
  <si>
    <t xml:space="preserve">        REPORT MONTH/YEAR:</t>
  </si>
  <si>
    <t>REPORT MONTH/YEAR:</t>
  </si>
  <si>
    <t xml:space="preserve">            WATER TREATMENT PLANT MONTHLY OPERATION REPORT</t>
  </si>
  <si>
    <t>DRINKING WATER BRANCH</t>
  </si>
  <si>
    <t>CHEMICALS ADDED</t>
  </si>
  <si>
    <t>ANALYTICAL RESULTS (mg/L OR PPM UNLESS OTHERWISE SPECIFIED)</t>
  </si>
  <si>
    <t>FILTER OPERATION</t>
  </si>
  <si>
    <t>DISTRIBUTION SYSTEM OPERATION</t>
  </si>
  <si>
    <t>RAW</t>
  </si>
  <si>
    <t>COAGULANT</t>
  </si>
  <si>
    <t>pH ADJUSTMENT</t>
  </si>
  <si>
    <t xml:space="preserve">     pH ADJUSTMENT</t>
  </si>
  <si>
    <t xml:space="preserve">CORROSION </t>
  </si>
  <si>
    <t>INHIBITOR</t>
  </si>
  <si>
    <t>TOTAL</t>
  </si>
  <si>
    <t>CHLORINE RESIDUAL</t>
  </si>
  <si>
    <t>FLUORIDE</t>
  </si>
  <si>
    <t>WATER</t>
  </si>
  <si>
    <t>No:</t>
  </si>
  <si>
    <t>TEST RESULTS</t>
  </si>
  <si>
    <t>CHLORINE</t>
  </si>
  <si>
    <t>CARBON</t>
  </si>
  <si>
    <t>pH</t>
  </si>
  <si>
    <t xml:space="preserve">TOP OF </t>
  </si>
  <si>
    <t>TEMP.</t>
  </si>
  <si>
    <t xml:space="preserve">TOTAL </t>
  </si>
  <si>
    <t>TREATED</t>
  </si>
  <si>
    <t>FILTER</t>
  </si>
  <si>
    <t>TAP</t>
  </si>
  <si>
    <t>WASH WATER</t>
  </si>
  <si>
    <t>WASHWATER</t>
  </si>
  <si>
    <t>FILT RUN</t>
  </si>
  <si>
    <t xml:space="preserve">PWS NAME: </t>
  </si>
  <si>
    <t>DATE MAILED:</t>
  </si>
  <si>
    <t>DAY</t>
  </si>
  <si>
    <t>LBS</t>
  </si>
  <si>
    <t>PPM</t>
  </si>
  <si>
    <t>FREE</t>
  </si>
  <si>
    <t>INCHES</t>
  </si>
  <si>
    <t>GALLONS</t>
  </si>
  <si>
    <t>HRS</t>
  </si>
  <si>
    <t>BOOSTER</t>
  </si>
  <si>
    <t>NORTH</t>
  </si>
  <si>
    <t>SOUTH</t>
  </si>
  <si>
    <t>EAST</t>
  </si>
  <si>
    <t>WEST</t>
  </si>
  <si>
    <t xml:space="preserve">SOURCE NAME: </t>
  </si>
  <si>
    <t xml:space="preserve">COUNTY: </t>
  </si>
  <si>
    <t xml:space="preserve"> </t>
  </si>
  <si>
    <t>T</t>
  </si>
  <si>
    <t>F</t>
  </si>
  <si>
    <t>TREATMENT PLANTS COMPLETE:</t>
  </si>
  <si>
    <t>1.  DESIGN CAPACITY (gpm):</t>
  </si>
  <si>
    <t>2.  TYPE OF FILTRATION USED:</t>
  </si>
  <si>
    <t>3.  DESIGN FILTRATION RATE (gpm/sq. ft.):</t>
  </si>
  <si>
    <t>4.  PERCENT BACKWASH WATER USED:</t>
  </si>
  <si>
    <t>5.  DATE FLOCCULATION BASIN(S) LAST CLEANED:</t>
  </si>
  <si>
    <t>6.  DATE SETTLING BASIN(S) LAST CLEANED:</t>
  </si>
  <si>
    <t>AVERAGE</t>
  </si>
  <si>
    <t>SIGNATURE OF PRINCIPAL EXECUTIVE OFFICER OR AUTHORIZED AGENT</t>
  </si>
  <si>
    <t>DATE</t>
  </si>
  <si>
    <t>TURBIDITY REPORT</t>
  </si>
  <si>
    <t>Report Period (MM/YYYY):</t>
  </si>
  <si>
    <t>PWS Name:</t>
  </si>
  <si>
    <t>Hours Plant</t>
  </si>
  <si>
    <t># of Turbidity</t>
  </si>
  <si>
    <t xml:space="preserve">Daily </t>
  </si>
  <si>
    <t>Operated</t>
  </si>
  <si>
    <t>Samples Required*</t>
  </si>
  <si>
    <t>Mid - 4 am</t>
  </si>
  <si>
    <t>4 am - 8 am</t>
  </si>
  <si>
    <t>8 am - Noon</t>
  </si>
  <si>
    <t>Noon - 4 pm</t>
  </si>
  <si>
    <t>4 pm - 8 pm</t>
  </si>
  <si>
    <t>8 pm - Mid</t>
  </si>
  <si>
    <t>Maximum</t>
  </si>
  <si>
    <t>Signature of Principal Executive Officer or Authorized Agent</t>
  </si>
  <si>
    <t>Date</t>
  </si>
  <si>
    <t>Filter Number</t>
  </si>
  <si>
    <t>Turbidity Reading (NTU)</t>
  </si>
  <si>
    <t>Trigger Level (see below)</t>
  </si>
  <si>
    <t>Reason for Exceedance (if known)</t>
  </si>
  <si>
    <t>Trigger Levels:</t>
  </si>
  <si>
    <t>A.  Any one filter has a measured turbidity level of greater than 1.0 NTU in 2 consecutive measurements taken 15 minutes apart.</t>
  </si>
  <si>
    <t xml:space="preserve">B.  Any one filter has a measured turbidity level of greater than 0.5 NTU in 2 consecutive measurements taken 15 minutes apart </t>
  </si>
  <si>
    <t xml:space="preserve">     at the end of the first 4 hours of operation following a backwash or return to service.</t>
  </si>
  <si>
    <t>C.  Any one filter has a measured turbidity level of greater than 1.0 NTU in 2 consecutive measurements taken 15 minutes apart</t>
  </si>
  <si>
    <t xml:space="preserve">     at any time in each of 3 consecutive months.</t>
  </si>
  <si>
    <t>D.  Any one filter has a measured turbidity level of greater than 2.0 NTU in 2 consecutive measurements taken 15 minutes apart</t>
  </si>
  <si>
    <t xml:space="preserve">     at any time in each of 2 consecutive months.</t>
  </si>
  <si>
    <t>Report Required:</t>
  </si>
  <si>
    <t>For Trigger A.:</t>
  </si>
  <si>
    <t>Filter number, the turbidity measurement, the date of exceedance and filter profile within 7 days of the exceedance, if no</t>
  </si>
  <si>
    <t>obvious reason for the exceedance</t>
  </si>
  <si>
    <t>For Trigger B.:</t>
  </si>
  <si>
    <t>For Trigger C.:</t>
  </si>
  <si>
    <t xml:space="preserve">Filter number, the turbidity measurement, the date of exceedance and a filter self-assessment within 14 days of the </t>
  </si>
  <si>
    <t>exceedance</t>
  </si>
  <si>
    <t>For Trigger D.:</t>
  </si>
  <si>
    <t>Filter number, the turbidity measurement, the date of exceedance and arrange for a Comprehensive Performance Evaluation</t>
  </si>
  <si>
    <t>(CPE) with the Drinking Water Branch no later than 30 days following the exceedance</t>
  </si>
  <si>
    <t>CLASS</t>
  </si>
  <si>
    <t>PAGE</t>
  </si>
  <si>
    <t>OF</t>
  </si>
  <si>
    <t>TURBIDITY (NTU)</t>
  </si>
  <si>
    <t xml:space="preserve">         MANGANESE</t>
  </si>
  <si>
    <t xml:space="preserve">   IRON</t>
  </si>
  <si>
    <t xml:space="preserve">AREA (square feet) </t>
  </si>
  <si>
    <t>DAILY CHLORINE DIOXIDE AND CHLORITE REPORT</t>
  </si>
  <si>
    <t xml:space="preserve">Chlorine Dioxide </t>
  </si>
  <si>
    <t>Chlorite</t>
  </si>
  <si>
    <t>(mg/L)</t>
  </si>
  <si>
    <t>Close to 1st customer</t>
  </si>
  <si>
    <t>Average Residence Time</t>
  </si>
  <si>
    <t>Maximum Residence Time</t>
  </si>
  <si>
    <t xml:space="preserve">Additional chlorine dioxide monitoring following an exceedance of the  </t>
  </si>
  <si>
    <t>Close to 1st customer-1 hr</t>
  </si>
  <si>
    <t>Close to 1st customer-6 hr</t>
  </si>
  <si>
    <t>Close to 1st customer-12 hr</t>
  </si>
  <si>
    <r>
      <t>KMnO</t>
    </r>
    <r>
      <rPr>
        <b/>
        <vertAlign val="subscript"/>
        <sz val="12"/>
        <rFont val="Arial"/>
        <family val="2"/>
      </rPr>
      <t>4</t>
    </r>
  </si>
  <si>
    <r>
      <t>F</t>
    </r>
    <r>
      <rPr>
        <b/>
        <vertAlign val="superscript"/>
        <sz val="12"/>
        <rFont val="Arial"/>
        <family val="2"/>
      </rPr>
      <t>0</t>
    </r>
    <r>
      <rPr>
        <b/>
        <sz val="12"/>
        <rFont val="Arial"/>
        <family val="2"/>
      </rPr>
      <t>/C</t>
    </r>
    <r>
      <rPr>
        <b/>
        <vertAlign val="superscript"/>
        <sz val="12"/>
        <rFont val="Arial"/>
        <family val="2"/>
      </rPr>
      <t>0</t>
    </r>
  </si>
  <si>
    <t>DISINFECTANT</t>
  </si>
  <si>
    <t>Post</t>
  </si>
  <si>
    <t>DEGREES</t>
  </si>
  <si>
    <t>TOTAL (T) AND FREE (F) CHLORINE RESIDUAL (ppm)</t>
  </si>
  <si>
    <t xml:space="preserve">INDIVIDUAL FILTER TURBIDITY EXCEEDANCE REPORT                            </t>
  </si>
  <si>
    <t>Pre</t>
  </si>
  <si>
    <t>CERTIFICATION NUMBER</t>
  </si>
  <si>
    <t xml:space="preserve">MAKE COPIES AS NEEDED </t>
  </si>
  <si>
    <t xml:space="preserve">  REPORT MONTH/YEAR:  </t>
  </si>
  <si>
    <t>*NOTE:  The "Number of Turbidity Samples Required" is the number of hours the plant operated divided by 4 rounded</t>
  </si>
  <si>
    <t>up to the next whole number.</t>
  </si>
  <si>
    <t>Samples taken at the EPTDS daily</t>
  </si>
  <si>
    <t>Samples taken in the Distribution System as necessary</t>
  </si>
  <si>
    <t>MRDL</t>
  </si>
  <si>
    <t>Exceeded?</t>
  </si>
  <si>
    <t>MRDL Exceeded?</t>
  </si>
  <si>
    <t>MRDL at the EPTDS    (No booster chlorination in the distribtution system)</t>
  </si>
  <si>
    <t xml:space="preserve">     samples taken the following day in the distribution system exceeds the MRDL.</t>
  </si>
  <si>
    <t xml:space="preserve">3.  Additional distribution chlorite sampling is triggered by exceeding the chlorite MCL of 1.0 mg/L at the EPTDS; the additional  </t>
  </si>
  <si>
    <t>MCL</t>
  </si>
  <si>
    <t>1.  EPTDS (Non-acute violation) chlorine dioxide MRDL exceeded when 2 consecutive daily samples exceed the MRDL of 0.8 mg/L.</t>
  </si>
  <si>
    <t xml:space="preserve">     sampling must be done by a certified lab and submitted on compliance forms.</t>
  </si>
  <si>
    <t xml:space="preserve">2.  Distribution (Acute violation) chlorine dioxide MRDL exceeded when an EPTDS exceeds the MRDL and 1 or more of the 3 followup    </t>
  </si>
  <si>
    <t>PLANT ID:</t>
  </si>
  <si>
    <t>PWS ID :</t>
  </si>
  <si>
    <t>WTP SHIFT 1:</t>
  </si>
  <si>
    <t>WTP SHIFT 2:</t>
  </si>
  <si>
    <t>WTP SHIFT 3:</t>
  </si>
  <si>
    <t>MRDL at the EPTDS    (Booster chlorination in the distribtution system)</t>
  </si>
  <si>
    <t>PLANT CLASS:</t>
  </si>
  <si>
    <t>DIST. CLASS:</t>
  </si>
  <si>
    <t>RAINFALL</t>
  </si>
  <si>
    <t>HOURS PLANT OPERATED</t>
  </si>
  <si>
    <t>Plant ID:</t>
  </si>
  <si>
    <t>PWS ID:</t>
  </si>
  <si>
    <t>AGENCY INTEREST:</t>
  </si>
  <si>
    <t>AREA-WIDE OPTIMIZATION PROGRAM TURBIDITY DATA</t>
  </si>
  <si>
    <t>SEDIMENTATION BASIN EFFLUENT</t>
  </si>
  <si>
    <t>#1</t>
  </si>
  <si>
    <t>#2</t>
  </si>
  <si>
    <t>#3</t>
  </si>
  <si>
    <t>#4</t>
  </si>
  <si>
    <t>#5</t>
  </si>
  <si>
    <t>#6</t>
  </si>
  <si>
    <t>INDIVIDUAL FILTER EFFLUENT</t>
  </si>
  <si>
    <t>#7</t>
  </si>
  <si>
    <t>COPY PAGE AS NEEDED</t>
  </si>
  <si>
    <t>ANALYTICAL RESULTS (NTU)</t>
  </si>
  <si>
    <t>CFE</t>
  </si>
  <si>
    <t>SETTLED</t>
  </si>
  <si>
    <t>PLANT</t>
  </si>
  <si>
    <t>DAILY</t>
  </si>
  <si>
    <t>MAXIMUM</t>
  </si>
  <si>
    <t>DAILY MAXIMUM</t>
  </si>
  <si>
    <t>DISTRIBUTION:</t>
  </si>
  <si>
    <t xml:space="preserve">I certify under penalty of law that I have personally examined and am familiar with the information submitted herein.  Based on my inquiry </t>
  </si>
  <si>
    <t xml:space="preserve">If any filter exceeded any one of the individual filter turbidity triggers below, </t>
  </si>
  <si>
    <t>PWS ID</t>
  </si>
  <si>
    <t>MONITORING PERIOD (MMYYYY)</t>
  </si>
  <si>
    <t>PLANT INFORMATION</t>
  </si>
  <si>
    <t>PLANT ID</t>
  </si>
  <si>
    <t>TOTAL WATER TREATED (gallons)</t>
  </si>
  <si>
    <t xml:space="preserve">PLANT NAME </t>
  </si>
  <si>
    <t>AVE. DAILY PRODUCTION (gallons)</t>
  </si>
  <si>
    <t>MAXIMUM PUMPAGE (gallons per day)</t>
  </si>
  <si>
    <t>INDIVIDUAL FILTER EFFLUENT TURBIDITY</t>
  </si>
  <si>
    <t xml:space="preserve">ANALYTE CODE </t>
  </si>
  <si>
    <t>Was each filter monitored continuously? (Y/N)</t>
  </si>
  <si>
    <t>Were measurements recorded every 15 minutes?  (Y/N)</t>
  </si>
  <si>
    <t>If Yes,  (1)  were individual filter effluent turbidity grab samples collected every four hours of operation? (Y/N)</t>
  </si>
  <si>
    <t xml:space="preserve">            (2)  was the continuously monitoring equipment repaired within 5 working days?  (Y/N)</t>
  </si>
  <si>
    <t>Was individual filter level greater than 1.0 NTU in two consecutive measurements?  (Y/N)</t>
  </si>
  <si>
    <t>Was individual filter level greater than 0.5 NTU in two consecutive measurements after on line for more than four hours?  (Y/N)</t>
  </si>
  <si>
    <t>Was individual filter level greater than 1.0 NTU in two consecutive measurements in three consecutive months?  (Y/N)</t>
  </si>
  <si>
    <t>Was individual filter level greater than 2.0 NTU in two consecutive measurements in two consecutive months? (Y/N)</t>
  </si>
  <si>
    <t>COMBINED FILTER EFFLUENT TURBIDITY</t>
  </si>
  <si>
    <t>ENTRY POINT RESIDUAL DISINFECTANT CONCENTRATION</t>
  </si>
  <si>
    <t>ANALYTE CODE</t>
  </si>
  <si>
    <t>Number of hours of plant operation</t>
  </si>
  <si>
    <t>Number of days of plant operation</t>
  </si>
  <si>
    <t>Number of samples taken</t>
  </si>
  <si>
    <t>Highest single turbidity reading</t>
  </si>
  <si>
    <t>Lowest single chlorine reading</t>
  </si>
  <si>
    <t>For all filtration except slow sand filtration:</t>
  </si>
  <si>
    <t>If less than required:</t>
  </si>
  <si>
    <t>Number of samples exceeded 0.1 NTU</t>
  </si>
  <si>
    <t>Was residual restored within 4 hours of plant operation? (Y/N)</t>
  </si>
  <si>
    <t>Number of samples exceeded 1 NTU</t>
  </si>
  <si>
    <t>Number of samples under 0.2 mg/L</t>
  </si>
  <si>
    <t>When filtration is slow sand filtration:</t>
  </si>
  <si>
    <t>Number of samples under 0.5 mg/L</t>
  </si>
  <si>
    <t>CHLORINE DIOXIDE ENTRY POINT MONITORING</t>
  </si>
  <si>
    <t>CHLORITE ENTRY POINT MONITORING</t>
  </si>
  <si>
    <t>Highest single chlorine dioxide reading</t>
  </si>
  <si>
    <t>Highest single chlorite reading</t>
  </si>
  <si>
    <t>Number of chlorine dioxide samples exceeded 0.8 mg/L</t>
  </si>
  <si>
    <t>Number of chlorite samples exceeded 1 mg/L</t>
  </si>
  <si>
    <t>I certify under penalty of law that I have personally examined and am familiar with the information submitted herein.  Based on my inquiry of those individuals immediately responsible for obtaining the information, the submitted information is true, accurate and complete.  I am aware that there are significant penalties for submitting false information, including the possibility of fine and imprisonment.  Violations of 401 KAR Chapter 8 are subject to severe penalties prescribed in KRS 224.99-010, up to $25,000 fine per day per violation and in some cases a violation may subject the violator to prison.</t>
  </si>
  <si>
    <r>
      <t>Free Chlorine</t>
    </r>
    <r>
      <rPr>
        <sz val="10"/>
        <rFont val="Arial"/>
        <family val="2"/>
      </rPr>
      <t xml:space="preserve"> (for all disinfectants except chloromine):</t>
    </r>
  </si>
  <si>
    <r>
      <t>Total Chlorine</t>
    </r>
    <r>
      <rPr>
        <sz val="10"/>
        <rFont val="Arial"/>
        <family val="2"/>
      </rPr>
      <t xml:space="preserve"> (when disinfectant is Chloramine):</t>
    </r>
  </si>
  <si>
    <t>PURCHASED</t>
  </si>
  <si>
    <t>SOLD</t>
  </si>
  <si>
    <t>FROM WHOM? (PWS ID)</t>
  </si>
  <si>
    <t>HOW MUCH? (gallons)</t>
  </si>
  <si>
    <t>TO WHOM? (PWS ID)</t>
  </si>
  <si>
    <t>DISTRIBUTION RESIDUAL DISINFECTANT CONCENTRATION</t>
  </si>
  <si>
    <t>Were samples taken each day of operation?  (Y/N)</t>
  </si>
  <si>
    <r>
      <t>Free Chlorine</t>
    </r>
    <r>
      <rPr>
        <sz val="10"/>
        <rFont val="Arial"/>
        <family val="2"/>
      </rPr>
      <t xml:space="preserve"> (for all disinfectants except chloramine)</t>
    </r>
  </si>
  <si>
    <r>
      <t>Total Chlorine</t>
    </r>
    <r>
      <rPr>
        <sz val="10"/>
        <rFont val="Arial"/>
        <family val="2"/>
      </rPr>
      <t xml:space="preserve"> (when disinfectant is chloramine)</t>
    </r>
  </si>
  <si>
    <t>Were samples taken every 4 hours of plant operation?  (Y/N)</t>
  </si>
  <si>
    <t>Total</t>
  </si>
  <si>
    <t>0.3 NTU</t>
  </si>
  <si>
    <t>1 NTU</t>
  </si>
  <si>
    <t>0.1 NTU</t>
  </si>
  <si>
    <t>5 NTU</t>
  </si>
  <si>
    <t>Monthly Minimum</t>
  </si>
  <si>
    <t># of Readings</t>
  </si>
  <si>
    <t># Exceeding Maximum</t>
  </si>
  <si>
    <t>For Free Chlorine, # less than 0.2 mg/L</t>
  </si>
  <si>
    <t>For Chloramines, # less than 0.5 mg/L</t>
  </si>
  <si>
    <t>Average</t>
  </si>
  <si>
    <t>Total # Chlorine Samples</t>
  </si>
  <si>
    <t># Less than 0.2 mg/L/0.5 mg/L</t>
  </si>
  <si>
    <t>Total # Less than 0.2 mg/L</t>
  </si>
  <si>
    <t>Number of Free Residuals</t>
  </si>
  <si>
    <t>Number of Total Residuals</t>
  </si>
  <si>
    <t>Total # Less than 0.5 mg/L</t>
  </si>
  <si>
    <t>Total Rainfall</t>
  </si>
  <si>
    <t>Number of readings</t>
  </si>
  <si>
    <t>Was there a failure of the continuous monitoring equipment?  (Y/N)</t>
  </si>
  <si>
    <t>Total Minimum</t>
  </si>
  <si>
    <t>Free Minimum</t>
  </si>
  <si>
    <t>Lowest single TOTAL chlorine reading</t>
  </si>
  <si>
    <t>Lowest single FREE chlorine reading</t>
  </si>
  <si>
    <t>the appropriate report(s).</t>
  </si>
  <si>
    <t>Number of lowest chlorine samples recorded</t>
  </si>
  <si>
    <t>APPLICABLE TO ALL WATER SYSTEMS</t>
  </si>
  <si>
    <t>MONTHLY OPERATION REPORT (MOR)--ALL WATER SYSTEMS</t>
  </si>
  <si>
    <t xml:space="preserve">Number of samples taken:  </t>
  </si>
  <si>
    <t xml:space="preserve">ALL WATER SYSTEMS </t>
  </si>
  <si>
    <t>APPLICABLE TO ALL PLANTS</t>
  </si>
  <si>
    <t>APPLICABLE TO ALL PLANTS WITH FILTRATION</t>
  </si>
  <si>
    <t>APPLICABLE TO ALL SURFACE WATER PLANTS WITH FILTRATION</t>
  </si>
  <si>
    <t xml:space="preserve">APPLICABLE TO PLANTS UTILIZING CHLORINE DIOXIDE </t>
  </si>
  <si>
    <t>Y</t>
  </si>
  <si>
    <t>0100</t>
  </si>
  <si>
    <t>0999</t>
  </si>
  <si>
    <t>1008</t>
  </si>
  <si>
    <t>1009</t>
  </si>
  <si>
    <t>N</t>
  </si>
  <si>
    <t>If any of the last 4 boxes are YES, fill out  the Individual Filter Turbidity Sheet and submit with the MOR</t>
  </si>
  <si>
    <t>Minimum Monthly Free Residual</t>
  </si>
  <si>
    <t>Minimum Monthly Total Residual</t>
  </si>
  <si>
    <t>Disinfectant Chloramines? (Y/N)</t>
  </si>
  <si>
    <t>NOTE: COMPLETE ALL APPLICABLE FIELDS!!! NOT ALL OF THE FIELDS ARE PRE-POPULATED FOR YOU!!!</t>
  </si>
  <si>
    <t>Number of days of operation</t>
  </si>
  <si>
    <t>Number of days of operation?</t>
  </si>
  <si>
    <t>MAX</t>
  </si>
  <si>
    <t>PLANT NAME:</t>
  </si>
  <si>
    <t>APPLICABLE TO PLANTS UTILIZING CHLORINE DIOXIDE</t>
  </si>
  <si>
    <t xml:space="preserve">  </t>
  </si>
  <si>
    <t>PWSID:</t>
  </si>
  <si>
    <t>PAGE:</t>
  </si>
  <si>
    <t>I certify that the above turbidity readings were taken every 4 hours during plant operation and in the time frames noted above.</t>
  </si>
  <si>
    <t>(also listed on the Summary Sheet ), complete the following and submit</t>
  </si>
  <si>
    <t>Number of samples exceeded 0.3 NTU</t>
  </si>
  <si>
    <t xml:space="preserve">Number of samples exceeded 1 NTU </t>
  </si>
  <si>
    <t xml:space="preserve">Number of samples exceeded 5 NTU </t>
  </si>
  <si>
    <t>COLUMN HEADINGS MAY BE CHANGED BASED UPON DATA</t>
  </si>
  <si>
    <t>(Any type of filtration besides slow sand)</t>
  </si>
  <si>
    <t>TOTAL # OF TURBIDITY SAMPLES TAKEN --</t>
  </si>
  <si>
    <t>Signature of Prinicipal Executive Officer or Authorized Agent</t>
  </si>
  <si>
    <t>ANNUAL WATER SYSTEM DATA</t>
  </si>
  <si>
    <t>TO BE SUBMITTED WITH DECEMBER MOR</t>
  </si>
  <si>
    <t>NUMBER OF METERS:</t>
  </si>
  <si>
    <t>SYSTEM POPULATION:</t>
  </si>
  <si>
    <t>CONTACT INFORMATION:</t>
  </si>
  <si>
    <t>WATER SYSTEM</t>
  </si>
  <si>
    <t>PLANT A</t>
  </si>
  <si>
    <t>PLANT B</t>
  </si>
  <si>
    <t>NAME</t>
  </si>
  <si>
    <t>TITLE</t>
  </si>
  <si>
    <t>OFFICE PHONE</t>
  </si>
  <si>
    <t>CELL PHONE</t>
  </si>
  <si>
    <t>PLANT C</t>
  </si>
  <si>
    <t>DISTRIBUTION</t>
  </si>
  <si>
    <t>ADDITIONAL DATA</t>
  </si>
  <si>
    <t xml:space="preserve">complete.  I am aware that there are significant penalties for submitting false information, including the possiblity of fine and   </t>
  </si>
  <si>
    <t xml:space="preserve">imprisonment. See KRS 224.99-010 and 401 KAR 8:020.  (Penalities under this statute and regulation may include fines up to $25,000 per  </t>
  </si>
  <si>
    <t>violation or by imprisonment for not more that one year, or both).</t>
  </si>
  <si>
    <t xml:space="preserve">THIS REPORT MUST BE RECEIVED BY THE DIVISION OF WATER AND APPLICABLE FIELD OFFICE  </t>
  </si>
  <si>
    <r>
      <t>NO LATER THAN 10 DAYS AFTER THE END OF THE MONTH</t>
    </r>
    <r>
      <rPr>
        <b/>
        <sz val="20"/>
        <rFont val="Arial"/>
        <family val="2"/>
      </rPr>
      <t>.</t>
    </r>
  </si>
  <si>
    <t>*Please answer Y/N question below this chart.</t>
  </si>
  <si>
    <t>RESIDENTIAL:</t>
  </si>
  <si>
    <t>COMMERCIAL:</t>
  </si>
  <si>
    <t>INDUSTRIAL:</t>
  </si>
  <si>
    <t>CONSECUTIVE SYSTEM POPULATIONS:</t>
  </si>
  <si>
    <t>MOR CONTACT</t>
  </si>
  <si>
    <t>MAILING ADDRESS</t>
  </si>
  <si>
    <t>EMAIL ADDRESS</t>
  </si>
  <si>
    <t>MANAGER/SUPERINT.</t>
  </si>
  <si>
    <t>PWSID #</t>
  </si>
  <si>
    <t># OF METERS</t>
  </si>
  <si>
    <r>
      <t xml:space="preserve">(INFORMATION ON THE SYSTEMS/AREA TO WHOM YOU </t>
    </r>
    <r>
      <rPr>
        <b/>
        <u/>
        <sz val="9"/>
        <rFont val="Arial"/>
        <family val="2"/>
      </rPr>
      <t>SELL</t>
    </r>
    <r>
      <rPr>
        <b/>
        <sz val="8"/>
        <rFont val="Arial"/>
        <family val="2"/>
      </rPr>
      <t xml:space="preserve"> WATER)</t>
    </r>
  </si>
  <si>
    <t xml:space="preserve">TOTAL POPULATION SERVED IN CONSECUTIVE </t>
  </si>
  <si>
    <r>
      <t xml:space="preserve">SYSTEMS: </t>
    </r>
    <r>
      <rPr>
        <b/>
        <sz val="8"/>
        <rFont val="Arial"/>
        <family val="2"/>
      </rPr>
      <t>(REFER TO TABLE BELOW)</t>
    </r>
  </si>
  <si>
    <t>Date and Time               State was Contacted</t>
  </si>
  <si>
    <t>ARE YOU USING EITHER CONVENTIONAL or DIRECT FILTRATION?  (Y/N)</t>
  </si>
  <si>
    <t xml:space="preserve">  Number of samples exceeding     ----&gt;</t>
  </si>
  <si>
    <t>For slow sand filtration, the number of samples exceeding  ---&gt;</t>
  </si>
  <si>
    <t>AGENCY INTEREST</t>
  </si>
  <si>
    <t>AGENCY INTEREST (AI):</t>
  </si>
  <si>
    <t>AI</t>
  </si>
  <si>
    <t>OPERATOR(S) RESPONSIBLE / IN-CHARGE</t>
  </si>
  <si>
    <t xml:space="preserve">of those individuals immediately responsible for obtaining the information, I believe the submitted information is true, accurate and </t>
  </si>
  <si>
    <r>
      <t xml:space="preserve">8 </t>
    </r>
    <r>
      <rPr>
        <b/>
        <sz val="14"/>
        <rFont val="Arial"/>
        <family val="2"/>
      </rPr>
      <t xml:space="preserve"> OF </t>
    </r>
    <r>
      <rPr>
        <b/>
        <u/>
        <sz val="14"/>
        <rFont val="Arial"/>
        <family val="2"/>
      </rPr>
      <t xml:space="preserve"> 11</t>
    </r>
  </si>
  <si>
    <t>PAGE  9  OF  11</t>
  </si>
  <si>
    <t>NUMBER  DAYS IN OPERATION</t>
  </si>
  <si>
    <t>SURFACE WATER</t>
  </si>
  <si>
    <t>GROUNDWATER</t>
  </si>
  <si>
    <t>PURCHASE/DISTRIBUTE ONLY</t>
  </si>
  <si>
    <t>Indicate one 
with "X"</t>
  </si>
  <si>
    <t xml:space="preserve"> MONTH &amp; YEAR (mm/yyyy) </t>
  </si>
  <si>
    <t>Disinfectant Chlorine Dioxide? (Y/N)</t>
  </si>
  <si>
    <t>DOW Form 0801</t>
  </si>
  <si>
    <t>April 2017</t>
  </si>
  <si>
    <t>WATER SOLD (Gallons)</t>
  </si>
  <si>
    <t>Residential</t>
  </si>
  <si>
    <t>Commercial</t>
  </si>
  <si>
    <t>Industrial</t>
  </si>
  <si>
    <t>Wholesale</t>
  </si>
  <si>
    <t>AFTER-HOURS PHONE</t>
  </si>
  <si>
    <t>PHOSPHATE</t>
  </si>
  <si>
    <t>You are not required to use this form; it is provided for your convenience. 
Systems may submit other forms prepared by other entities or a letter, as long as the required information is included.</t>
  </si>
  <si>
    <t>Surface Water Plants Only</t>
  </si>
  <si>
    <t>AVG Temp</t>
  </si>
  <si>
    <r>
      <rPr>
        <b/>
        <sz val="10"/>
        <rFont val="Arial"/>
        <family val="2"/>
      </rPr>
      <t>The design for the system shall be submitted to the cabinet in accordance with 401 KAR 8:100 and shall comply with 40 C.F.R. 141.73.</t>
    </r>
    <r>
      <rPr>
        <sz val="10"/>
        <rFont val="Arial"/>
        <family val="2"/>
      </rPr>
      <t xml:space="preserve">
“For systems using conventional filtration or direct filtration, the turbidity level of representative samples of a system's filtered water must be less than or equal to 0.5 NTU in at least 95 percent of the measurements taken each month, measured as specified in § 141.74 (a)(1) and (c)(1), except that if the State determines that the system is capable of achieving at least 99.9 percent removal and/or inactivation of Giardia lamblia cysts at some turbidity level higher than 0.5 NTU in at least 95 percent of the measurements taken each month, the State may substitute this higher turbidity limit for that system. However, in no case may the State approve a turbidity limit that allows more than 1 NTU in more than 5 percent of the samples taken each month, measured as specified in § 141.74 (a)(1) and (c)(1).”
</t>
    </r>
  </si>
  <si>
    <t>Reference Page</t>
  </si>
  <si>
    <t>Comments</t>
  </si>
  <si>
    <t>Page 1 Chemicals</t>
  </si>
  <si>
    <t>Page 2 Chemicals</t>
  </si>
  <si>
    <t>Page 3 Water Quality</t>
  </si>
  <si>
    <t>Page 4 AWOP</t>
  </si>
  <si>
    <t>Page 5 Water Quality</t>
  </si>
  <si>
    <t>Page 6 Filters (1)</t>
  </si>
  <si>
    <t>Page 6 Filters (2)</t>
  </si>
  <si>
    <t>Page 6 Filters (3)</t>
  </si>
  <si>
    <t>Page 7 Distribution</t>
  </si>
  <si>
    <t>Page 8 4-hr Turbidity</t>
  </si>
  <si>
    <t>Page 9 Individual Filter</t>
  </si>
  <si>
    <t>Page 10 Chlorite - Chlorine dioxide</t>
  </si>
  <si>
    <t>Plant Summary</t>
  </si>
  <si>
    <t>Summary Sheet</t>
  </si>
  <si>
    <t>TOTAL   ALKALINITY</t>
  </si>
  <si>
    <t>TOTAL   HARDNESS</t>
  </si>
  <si>
    <t>TOP OF FILTER</t>
  </si>
  <si>
    <t>PLANT TAP</t>
  </si>
  <si>
    <t>DATE:</t>
  </si>
  <si>
    <t>Submit all reports to:</t>
  </si>
  <si>
    <t>For emergency notification, call:</t>
  </si>
  <si>
    <t>1.800.928.2380</t>
  </si>
  <si>
    <t>Your Regional Technical Assistant</t>
  </si>
  <si>
    <t>TA Contact Webpage</t>
  </si>
  <si>
    <r>
      <t>Lowest Daily Chlorine Residual                      Plant Tap                      On-Line Chlorine Analyzer</t>
    </r>
    <r>
      <rPr>
        <b/>
        <sz val="8"/>
        <rFont val="Arial"/>
        <family val="2"/>
      </rPr>
      <t xml:space="preserve">                     (answer Chlorimine question at bottom of page first)</t>
    </r>
  </si>
  <si>
    <t xml:space="preserve">APPLICABLE TO ALL WATER SYSTEMS WITH TREATMENT PLANTS </t>
  </si>
  <si>
    <t>Use this page to make note of any unusual conditions</t>
  </si>
  <si>
    <r>
      <rPr>
        <sz val="12"/>
        <color theme="1"/>
        <rFont val="Arial"/>
        <family val="2"/>
      </rPr>
      <t>Version</t>
    </r>
    <r>
      <rPr>
        <sz val="12"/>
        <color theme="0"/>
        <rFont val="Arial"/>
        <family val="2"/>
      </rPr>
      <t xml:space="preserve"> </t>
    </r>
    <r>
      <rPr>
        <sz val="12"/>
        <color theme="1"/>
        <rFont val="Arial"/>
        <family val="2"/>
      </rPr>
      <t>3.5.3</t>
    </r>
  </si>
  <si>
    <t>Revised 04/07/22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</si>
</sst>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General_)"/>
    <numFmt numFmtId="165" formatCode="0.0"/>
    <numFmt numFmtId="166" formatCode="0.000"/>
    <numFmt numFmtId="167" formatCode="#,##0.0"/>
    <numFmt numFmtId="168" formatCode="&quot;Y&quot;\:&quot;N&quot;"/>
    <numFmt numFmtId="169" formatCode=";;;"/>
    <numFmt numFmtId="171" formatCode="m/d/yyyy;@"/>
    <numFmt numFmtId="172" formatCode="m/d/yy;@"/>
    <numFmt numFmtId="173" formatCode="mm/dd/yy;@"/>
    <numFmt numFmtId="174" formatCode="mm/yyyy"/>
    <numFmt numFmtId="175" formatCode="0.0%"/>
  </numFmts>
  <fonts count="91">
    <font>
      <sz val="10"/>
      <name val="Arial"/>
    </font>
    <font>
      <sz val="10"/>
      <name val="Arial"/>
      <family val="2"/>
    </font>
    <font>
      <sz val="10"/>
      <name val="Albertus Extra Bold"/>
      <family val="2"/>
    </font>
    <font>
      <b/>
      <sz val="10"/>
      <name val="Albertus Extra Bold"/>
      <family val="2"/>
    </font>
    <font>
      <sz val="12"/>
      <name val="Albertus Extra Bold"/>
      <family val="2"/>
    </font>
    <font>
      <sz val="14"/>
      <name val="Albertus Extra Bold"/>
      <family val="2"/>
    </font>
    <font>
      <sz val="14"/>
      <name val="Courier"/>
      <family val="3"/>
    </font>
    <font>
      <b/>
      <sz val="14"/>
      <name val="Albertus Extra Bold"/>
    </font>
    <font>
      <sz val="14"/>
      <name val="Albertus Extra Bold"/>
    </font>
    <font>
      <b/>
      <sz val="12"/>
      <name val="Albertus Extra Bold"/>
      <family val="2"/>
    </font>
    <font>
      <b/>
      <sz val="14"/>
      <name val="Albertus Extra Bold"/>
      <family val="2"/>
    </font>
    <font>
      <b/>
      <sz val="12"/>
      <name val="Albertus Extra Bold"/>
    </font>
    <font>
      <b/>
      <sz val="11"/>
      <name val="Albertus Extra Bold"/>
      <family val="2"/>
    </font>
    <font>
      <b/>
      <sz val="10"/>
      <name val="Courier"/>
      <family val="3"/>
    </font>
    <font>
      <b/>
      <sz val="16"/>
      <name val="Albertus Extra Bold"/>
    </font>
    <font>
      <b/>
      <sz val="10"/>
      <name val="Albertus Extra Bold"/>
    </font>
    <font>
      <sz val="16"/>
      <name val="Albertus Extra Bold"/>
    </font>
    <font>
      <b/>
      <sz val="12"/>
      <name val="Courier"/>
      <family val="3"/>
    </font>
    <font>
      <sz val="16"/>
      <name val="Courier"/>
      <family val="3"/>
    </font>
    <font>
      <sz val="16"/>
      <name val="Albertus Extra Bold"/>
      <family val="2"/>
    </font>
    <font>
      <b/>
      <sz val="14"/>
      <name val="Arial"/>
      <family val="2"/>
    </font>
    <font>
      <b/>
      <u/>
      <sz val="12"/>
      <name val="Albertus Extra Bold"/>
    </font>
    <font>
      <b/>
      <sz val="10"/>
      <name val="Arial"/>
      <family val="2"/>
    </font>
    <font>
      <sz val="10"/>
      <name val="Times New Roman"/>
      <family val="1"/>
    </font>
    <font>
      <b/>
      <sz val="10"/>
      <name val="Courier"/>
      <family val="3"/>
    </font>
    <font>
      <b/>
      <sz val="16"/>
      <name val="Courier"/>
      <family val="3"/>
    </font>
    <font>
      <b/>
      <sz val="12"/>
      <name val="Times New Roman"/>
      <family val="1"/>
    </font>
    <font>
      <b/>
      <sz val="16"/>
      <name val="Arial"/>
      <family val="2"/>
    </font>
    <font>
      <sz val="12"/>
      <name val="Arial"/>
      <family val="2"/>
    </font>
    <font>
      <b/>
      <sz val="12"/>
      <name val="Arial"/>
      <family val="2"/>
    </font>
    <font>
      <sz val="16"/>
      <name val="Arial"/>
      <family val="2"/>
    </font>
    <font>
      <sz val="10"/>
      <name val="Arial"/>
      <family val="2"/>
    </font>
    <font>
      <b/>
      <sz val="18"/>
      <name val="Arial"/>
      <family val="2"/>
    </font>
    <font>
      <sz val="14"/>
      <name val="Arial"/>
      <family val="2"/>
    </font>
    <font>
      <b/>
      <sz val="11"/>
      <name val="Arial"/>
      <family val="2"/>
    </font>
    <font>
      <b/>
      <vertAlign val="subscript"/>
      <sz val="12"/>
      <name val="Arial"/>
      <family val="2"/>
    </font>
    <font>
      <b/>
      <vertAlign val="superscript"/>
      <sz val="12"/>
      <name val="Arial"/>
      <family val="2"/>
    </font>
    <font>
      <sz val="18"/>
      <name val="Arial"/>
      <family val="2"/>
    </font>
    <font>
      <b/>
      <sz val="20"/>
      <name val="Arial"/>
      <family val="2"/>
    </font>
    <font>
      <b/>
      <sz val="24"/>
      <name val="Arial"/>
      <family val="2"/>
    </font>
    <font>
      <b/>
      <sz val="13"/>
      <name val="Arial"/>
      <family val="2"/>
    </font>
    <font>
      <b/>
      <u/>
      <sz val="18"/>
      <name val="Arial"/>
      <family val="2"/>
    </font>
    <font>
      <b/>
      <sz val="20"/>
      <name val="Arial Black"/>
      <family val="2"/>
    </font>
    <font>
      <sz val="10"/>
      <name val="Arial"/>
      <family val="2"/>
    </font>
    <font>
      <b/>
      <sz val="26"/>
      <name val="Arial"/>
      <family val="2"/>
    </font>
    <font>
      <b/>
      <sz val="28"/>
      <name val="Arial"/>
      <family val="2"/>
    </font>
    <font>
      <b/>
      <sz val="22"/>
      <name val="Arial"/>
      <family val="2"/>
    </font>
    <font>
      <sz val="7"/>
      <name val="Arial"/>
      <family val="2"/>
    </font>
    <font>
      <u/>
      <sz val="10"/>
      <name val="Arial"/>
      <family val="2"/>
    </font>
    <font>
      <sz val="8"/>
      <name val="Arial"/>
      <family val="2"/>
    </font>
    <font>
      <sz val="6"/>
      <name val="Arial"/>
      <family val="2"/>
    </font>
    <font>
      <b/>
      <sz val="16"/>
      <name val="Times New Roman"/>
      <family val="1"/>
    </font>
    <font>
      <sz val="9"/>
      <name val="Arial"/>
      <family val="2"/>
    </font>
    <font>
      <sz val="14"/>
      <name val="Arial"/>
      <family val="2"/>
    </font>
    <font>
      <sz val="13"/>
      <name val="Arial"/>
      <family val="2"/>
    </font>
    <font>
      <sz val="12"/>
      <name val="Arial"/>
      <family val="2"/>
    </font>
    <font>
      <sz val="16"/>
      <name val="Arial"/>
      <family val="2"/>
    </font>
    <font>
      <sz val="11"/>
      <name val="Arial"/>
      <family val="2"/>
    </font>
    <font>
      <b/>
      <sz val="14"/>
      <name val="Courier"/>
      <family val="3"/>
    </font>
    <font>
      <b/>
      <u/>
      <sz val="14"/>
      <name val="Arial"/>
      <family val="2"/>
    </font>
    <font>
      <b/>
      <sz val="14"/>
      <name val="Arial"/>
      <family val="2"/>
    </font>
    <font>
      <b/>
      <sz val="9"/>
      <name val="Arial"/>
      <family val="2"/>
    </font>
    <font>
      <b/>
      <sz val="12"/>
      <name val="Arial"/>
      <family val="2"/>
    </font>
    <font>
      <b/>
      <sz val="11"/>
      <name val="Arial"/>
      <family val="2"/>
    </font>
    <font>
      <b/>
      <u/>
      <sz val="10"/>
      <name val="Arial"/>
      <family val="2"/>
    </font>
    <font>
      <b/>
      <u/>
      <sz val="20"/>
      <name val="Arial"/>
      <family val="2"/>
    </font>
    <font>
      <b/>
      <u/>
      <sz val="9"/>
      <name val="Arial"/>
      <family val="2"/>
    </font>
    <font>
      <b/>
      <sz val="8"/>
      <name val="Arial"/>
      <family val="2"/>
    </font>
    <font>
      <b/>
      <u/>
      <sz val="8"/>
      <name val="Arial"/>
      <family val="2"/>
    </font>
    <font>
      <b/>
      <u/>
      <sz val="11"/>
      <name val="Arial"/>
      <family val="2"/>
    </font>
    <font>
      <u/>
      <sz val="11"/>
      <name val="Arial"/>
      <family val="2"/>
    </font>
    <font>
      <sz val="11"/>
      <color indexed="81"/>
      <name val="Tahoma"/>
      <family val="2"/>
    </font>
    <font>
      <b/>
      <sz val="22"/>
      <name val="Arial"/>
      <family val="2"/>
    </font>
    <font>
      <b/>
      <sz val="15.5"/>
      <name val="Arial"/>
      <family val="2"/>
    </font>
    <font>
      <sz val="9"/>
      <color indexed="81"/>
      <name val="Tahoma"/>
      <family val="2"/>
    </font>
    <font>
      <b/>
      <sz val="9"/>
      <color indexed="81"/>
      <name val="Tahoma"/>
      <family val="2"/>
    </font>
    <font>
      <sz val="11"/>
      <color theme="1"/>
      <name val="Calibri"/>
      <family val="2"/>
      <scheme val="minor"/>
    </font>
    <font>
      <b/>
      <sz val="14"/>
      <color rgb="FFFF0000"/>
      <name val="Arial"/>
      <family val="2"/>
    </font>
    <font>
      <sz val="14"/>
      <color rgb="FFFF0000"/>
      <name val="Arial"/>
      <family val="2"/>
    </font>
    <font>
      <b/>
      <sz val="16"/>
      <color rgb="FFFF0000"/>
      <name val="Arial"/>
      <family val="2"/>
    </font>
    <font>
      <b/>
      <sz val="20"/>
      <color rgb="FFFF0000"/>
      <name val="Arial"/>
      <family val="2"/>
    </font>
    <font>
      <b/>
      <sz val="24"/>
      <color rgb="FFC00000"/>
      <name val="Albertus Extra Bold"/>
    </font>
    <font>
      <b/>
      <sz val="14"/>
      <color rgb="FF333333"/>
      <name val="Arial,Bold"/>
    </font>
    <font>
      <sz val="10"/>
      <color theme="0"/>
      <name val="Arial"/>
      <family val="2"/>
    </font>
    <font>
      <sz val="16"/>
      <color rgb="FFFF0000"/>
      <name val="Arial"/>
      <family val="2"/>
    </font>
    <font>
      <sz val="12"/>
      <color theme="0"/>
      <name val="Arial"/>
      <family val="2"/>
    </font>
    <font>
      <b/>
      <sz val="22"/>
      <color rgb="FFFF0000"/>
      <name val="Arial"/>
      <family val="2"/>
    </font>
    <font>
      <sz val="12"/>
      <color theme="1"/>
      <name val="Arial"/>
      <family val="2"/>
    </font>
    <font>
      <b/>
      <sz val="11.95"/>
      <name val="Arial"/>
      <family val="2"/>
    </font>
    <font>
      <u/>
      <sz val="10"/>
      <color theme="10"/>
      <name val="Arial"/>
      <family val="2"/>
    </font>
    <font>
      <b/>
      <sz val="14"/>
      <color indexed="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double">
        <color indexed="64"/>
      </top>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style="medium">
        <color indexed="64"/>
      </left>
      <right/>
      <top style="thin">
        <color indexed="64"/>
      </top>
      <bottom style="thin">
        <color indexed="64"/>
      </bottom>
      <diagonal/>
    </border>
  </borders>
  <cellStyleXfs count="5">
    <xf numFmtId="0" fontId="0" fillId="0" borderId="0"/>
    <xf numFmtId="0" fontId="76" fillId="0" borderId="0"/>
    <xf numFmtId="0" fontId="1" fillId="0" borderId="0"/>
    <xf numFmtId="0" fontId="1" fillId="0" borderId="0"/>
    <xf numFmtId="0" fontId="89" fillId="0" borderId="0" applyNumberFormat="0" applyFill="0" applyBorder="0" applyAlignment="0" applyProtection="0"/>
  </cellStyleXfs>
  <cellXfs count="1144">
    <xf numFmtId="0" fontId="0" fillId="0" borderId="0" xfId="0"/>
    <xf numFmtId="0" fontId="0" fillId="0" borderId="0" xfId="0" applyBorder="1"/>
    <xf numFmtId="164" fontId="7" fillId="0" borderId="0" xfId="0" applyNumberFormat="1" applyFont="1" applyAlignment="1" applyProtection="1">
      <alignment horizontal="right"/>
    </xf>
    <xf numFmtId="164" fontId="7" fillId="0" borderId="0" xfId="0" applyNumberFormat="1" applyFont="1" applyAlignment="1" applyProtection="1">
      <alignment horizontal="left"/>
    </xf>
    <xf numFmtId="164" fontId="7" fillId="0" borderId="0" xfId="0" quotePrefix="1" applyNumberFormat="1" applyFont="1" applyAlignment="1" applyProtection="1">
      <alignment horizontal="left"/>
    </xf>
    <xf numFmtId="164" fontId="7" fillId="0" borderId="0" xfId="0" applyNumberFormat="1" applyFont="1" applyAlignment="1" applyProtection="1"/>
    <xf numFmtId="164" fontId="11" fillId="0" borderId="0" xfId="0" applyNumberFormat="1" applyFont="1" applyBorder="1" applyAlignment="1" applyProtection="1">
      <alignment horizontal="left"/>
    </xf>
    <xf numFmtId="164" fontId="15" fillId="0" borderId="0" xfId="0" applyNumberFormat="1" applyFont="1" applyBorder="1" applyAlignment="1" applyProtection="1">
      <alignment horizontal="center"/>
    </xf>
    <xf numFmtId="164" fontId="4" fillId="0" borderId="0" xfId="0" applyNumberFormat="1" applyFont="1" applyBorder="1" applyAlignment="1" applyProtection="1">
      <alignment horizontal="left"/>
    </xf>
    <xf numFmtId="164" fontId="11" fillId="0" borderId="0" xfId="0" quotePrefix="1" applyNumberFormat="1" applyFont="1" applyBorder="1" applyAlignment="1" applyProtection="1">
      <alignment horizontal="left"/>
    </xf>
    <xf numFmtId="164" fontId="9" fillId="0" borderId="0" xfId="0" applyNumberFormat="1" applyFont="1" applyBorder="1" applyAlignment="1" applyProtection="1">
      <alignment horizontal="left"/>
    </xf>
    <xf numFmtId="164" fontId="9" fillId="0" borderId="0" xfId="0" applyNumberFormat="1" applyFont="1" applyBorder="1" applyAlignment="1" applyProtection="1">
      <alignment horizontal="center"/>
    </xf>
    <xf numFmtId="164" fontId="19" fillId="0" borderId="0" xfId="0" applyNumberFormat="1" applyFont="1" applyBorder="1" applyAlignment="1" applyProtection="1">
      <alignment horizontal="left"/>
    </xf>
    <xf numFmtId="164" fontId="14" fillId="0" borderId="0" xfId="0" applyNumberFormat="1" applyFont="1" applyBorder="1" applyAlignment="1" applyProtection="1">
      <alignment horizontal="left"/>
    </xf>
    <xf numFmtId="164" fontId="9" fillId="0" borderId="0" xfId="0" applyNumberFormat="1" applyFont="1" applyBorder="1" applyAlignment="1" applyProtection="1">
      <alignment horizontal="right"/>
    </xf>
    <xf numFmtId="0" fontId="0" fillId="0" borderId="0" xfId="0" applyFill="1" applyBorder="1"/>
    <xf numFmtId="164" fontId="7" fillId="0" borderId="0" xfId="0" applyNumberFormat="1" applyFont="1" applyFill="1" applyBorder="1" applyAlignment="1" applyProtection="1">
      <alignment horizontal="right"/>
    </xf>
    <xf numFmtId="164" fontId="7" fillId="0" borderId="0" xfId="0" applyNumberFormat="1" applyFont="1" applyFill="1" applyBorder="1" applyAlignment="1" applyProtection="1">
      <alignment horizontal="left"/>
    </xf>
    <xf numFmtId="164" fontId="7" fillId="0" borderId="0" xfId="0" quotePrefix="1" applyNumberFormat="1" applyFont="1" applyFill="1" applyBorder="1" applyAlignment="1" applyProtection="1">
      <alignment horizontal="left"/>
    </xf>
    <xf numFmtId="164" fontId="7" fillId="0" borderId="0" xfId="0" applyNumberFormat="1" applyFont="1" applyFill="1" applyBorder="1" applyAlignment="1" applyProtection="1"/>
    <xf numFmtId="164" fontId="12" fillId="0" borderId="0" xfId="0" quotePrefix="1" applyNumberFormat="1" applyFont="1" applyFill="1" applyBorder="1" applyAlignment="1" applyProtection="1">
      <alignment horizontal="left"/>
    </xf>
    <xf numFmtId="164" fontId="10" fillId="0" borderId="0" xfId="0" quotePrefix="1" applyNumberFormat="1" applyFont="1" applyFill="1" applyBorder="1" applyAlignment="1" applyProtection="1">
      <alignment horizontal="left"/>
    </xf>
    <xf numFmtId="164" fontId="15" fillId="0" borderId="0" xfId="0" quotePrefix="1" applyNumberFormat="1" applyFont="1" applyFill="1" applyBorder="1" applyAlignment="1" applyProtection="1">
      <alignment horizontal="centerContinuous"/>
    </xf>
    <xf numFmtId="164" fontId="15" fillId="0"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left"/>
    </xf>
    <xf numFmtId="164" fontId="3" fillId="0"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right"/>
    </xf>
    <xf numFmtId="164" fontId="15" fillId="0" borderId="0" xfId="0" applyNumberFormat="1" applyFont="1" applyFill="1" applyBorder="1" applyAlignment="1" applyProtection="1">
      <alignment horizontal="center"/>
    </xf>
    <xf numFmtId="164" fontId="14" fillId="0" borderId="0" xfId="0" applyNumberFormat="1" applyFont="1" applyFill="1" applyBorder="1" applyAlignment="1" applyProtection="1">
      <alignment horizontal="center"/>
    </xf>
    <xf numFmtId="164" fontId="11" fillId="0" borderId="0" xfId="0" applyNumberFormat="1" applyFont="1" applyFill="1" applyBorder="1" applyAlignment="1" applyProtection="1">
      <alignment horizontal="left"/>
    </xf>
    <xf numFmtId="164" fontId="9" fillId="0" borderId="0" xfId="0" applyNumberFormat="1" applyFont="1" applyFill="1" applyBorder="1" applyAlignment="1" applyProtection="1">
      <alignment horizontal="left"/>
    </xf>
    <xf numFmtId="164" fontId="15" fillId="0" borderId="0" xfId="0" applyNumberFormat="1" applyFont="1" applyFill="1" applyBorder="1" applyAlignment="1" applyProtection="1">
      <alignment horizontal="left"/>
    </xf>
    <xf numFmtId="164" fontId="3"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left"/>
    </xf>
    <xf numFmtId="164" fontId="11" fillId="0" borderId="0" xfId="0" quotePrefix="1" applyNumberFormat="1" applyFont="1" applyFill="1" applyBorder="1" applyAlignment="1" applyProtection="1">
      <alignment horizontal="left"/>
    </xf>
    <xf numFmtId="164" fontId="9" fillId="0" borderId="0" xfId="0" applyNumberFormat="1" applyFont="1" applyFill="1" applyBorder="1" applyAlignment="1" applyProtection="1">
      <alignment horizontal="right"/>
    </xf>
    <xf numFmtId="164" fontId="9" fillId="0" borderId="0" xfId="0" applyNumberFormat="1" applyFont="1" applyFill="1" applyBorder="1" applyAlignment="1" applyProtection="1">
      <alignment horizontal="center"/>
    </xf>
    <xf numFmtId="164" fontId="19" fillId="0" borderId="0" xfId="0" applyNumberFormat="1" applyFont="1" applyFill="1" applyBorder="1" applyAlignment="1" applyProtection="1">
      <alignment horizontal="left"/>
    </xf>
    <xf numFmtId="164" fontId="10" fillId="0" borderId="0" xfId="0" quotePrefix="1" applyNumberFormat="1" applyFont="1" applyBorder="1" applyAlignment="1" applyProtection="1">
      <alignment horizontal="left"/>
    </xf>
    <xf numFmtId="0" fontId="27" fillId="0" borderId="0" xfId="0" applyFont="1"/>
    <xf numFmtId="0" fontId="28" fillId="0" borderId="0" xfId="0" applyFont="1"/>
    <xf numFmtId="0" fontId="29" fillId="0" borderId="0" xfId="0" applyFont="1"/>
    <xf numFmtId="0" fontId="22" fillId="0" borderId="0" xfId="0" applyFont="1" applyFill="1" applyBorder="1" applyAlignment="1">
      <alignment horizontal="center"/>
    </xf>
    <xf numFmtId="0" fontId="0" fillId="0" borderId="0" xfId="0" applyFill="1" applyBorder="1" applyAlignment="1">
      <alignment horizontal="center"/>
    </xf>
    <xf numFmtId="0" fontId="20" fillId="0" borderId="0" xfId="0" applyFont="1" applyFill="1" applyBorder="1" applyAlignment="1">
      <alignment horizontal="left"/>
    </xf>
    <xf numFmtId="0" fontId="29" fillId="0" borderId="0" xfId="0" applyFont="1" applyFill="1" applyBorder="1" applyAlignment="1">
      <alignment horizontal="left"/>
    </xf>
    <xf numFmtId="0" fontId="28" fillId="0" borderId="0" xfId="0" applyFont="1" applyFill="1" applyBorder="1" applyAlignment="1">
      <alignment horizontal="left"/>
    </xf>
    <xf numFmtId="0" fontId="28" fillId="0" borderId="0" xfId="0" applyFont="1" applyFill="1" applyBorder="1"/>
    <xf numFmtId="0" fontId="31" fillId="0" borderId="0" xfId="0" applyFont="1"/>
    <xf numFmtId="164" fontId="27" fillId="2" borderId="0" xfId="0" applyNumberFormat="1" applyFont="1" applyFill="1" applyBorder="1" applyAlignment="1" applyProtection="1">
      <alignment horizontal="left"/>
    </xf>
    <xf numFmtId="164" fontId="20" fillId="0" borderId="0" xfId="0" applyNumberFormat="1" applyFont="1" applyBorder="1" applyAlignment="1" applyProtection="1">
      <alignment horizontal="left"/>
    </xf>
    <xf numFmtId="0" fontId="31" fillId="0" borderId="0" xfId="0" applyFont="1" applyBorder="1"/>
    <xf numFmtId="164" fontId="20" fillId="0" borderId="0" xfId="0" applyNumberFormat="1" applyFont="1" applyBorder="1" applyAlignment="1" applyProtection="1">
      <alignment horizontal="right"/>
    </xf>
    <xf numFmtId="164" fontId="29" fillId="0" borderId="2" xfId="0" applyNumberFormat="1" applyFont="1" applyBorder="1" applyAlignment="1" applyProtection="1">
      <alignment horizontal="right"/>
    </xf>
    <xf numFmtId="164" fontId="29" fillId="0" borderId="0" xfId="0" applyNumberFormat="1" applyFont="1" applyBorder="1" applyAlignment="1" applyProtection="1">
      <alignment horizontal="center"/>
    </xf>
    <xf numFmtId="164" fontId="20" fillId="0" borderId="0" xfId="0" applyNumberFormat="1" applyFont="1" applyAlignment="1" applyProtection="1">
      <alignment horizontal="right"/>
    </xf>
    <xf numFmtId="164" fontId="20" fillId="0" borderId="0" xfId="0" applyNumberFormat="1" applyFont="1" applyAlignment="1" applyProtection="1">
      <alignment horizontal="left"/>
    </xf>
    <xf numFmtId="164" fontId="20" fillId="0" borderId="0" xfId="0" quotePrefix="1" applyNumberFormat="1" applyFont="1" applyAlignment="1" applyProtection="1">
      <alignment horizontal="left"/>
    </xf>
    <xf numFmtId="164" fontId="20" fillId="0" borderId="0" xfId="0" applyNumberFormat="1" applyFont="1" applyAlignment="1" applyProtection="1"/>
    <xf numFmtId="164" fontId="22" fillId="0" borderId="3" xfId="0" applyNumberFormat="1" applyFont="1" applyBorder="1" applyAlignment="1" applyProtection="1">
      <alignment horizontal="center"/>
    </xf>
    <xf numFmtId="164" fontId="22" fillId="0" borderId="4" xfId="0" applyNumberFormat="1" applyFont="1" applyBorder="1" applyAlignment="1" applyProtection="1">
      <alignment horizontal="center"/>
    </xf>
    <xf numFmtId="0" fontId="31" fillId="0" borderId="0" xfId="0" applyFont="1" applyFill="1" applyBorder="1" applyAlignment="1">
      <alignment horizontal="center"/>
    </xf>
    <xf numFmtId="0" fontId="31" fillId="0" borderId="0" xfId="0" applyFont="1" applyFill="1" applyBorder="1"/>
    <xf numFmtId="164" fontId="20" fillId="0" borderId="0" xfId="0" quotePrefix="1" applyNumberFormat="1" applyFont="1" applyAlignment="1" applyProtection="1">
      <alignment horizontal="right"/>
    </xf>
    <xf numFmtId="164" fontId="29" fillId="0" borderId="5" xfId="0" applyNumberFormat="1" applyFont="1" applyBorder="1" applyAlignment="1" applyProtection="1">
      <alignment horizontal="center"/>
    </xf>
    <xf numFmtId="164" fontId="29" fillId="0" borderId="6" xfId="0" applyNumberFormat="1" applyFont="1" applyBorder="1" applyAlignment="1" applyProtection="1">
      <alignment horizontal="center"/>
    </xf>
    <xf numFmtId="164" fontId="29" fillId="0" borderId="2" xfId="0" applyNumberFormat="1" applyFont="1" applyBorder="1" applyAlignment="1" applyProtection="1">
      <alignment horizontal="centerContinuous"/>
    </xf>
    <xf numFmtId="164" fontId="29" fillId="0" borderId="0" xfId="0" applyNumberFormat="1" applyFont="1" applyBorder="1" applyAlignment="1" applyProtection="1">
      <alignment horizontal="centerContinuous"/>
    </xf>
    <xf numFmtId="164" fontId="29" fillId="0" borderId="7" xfId="0" applyNumberFormat="1" applyFont="1" applyBorder="1" applyAlignment="1" applyProtection="1">
      <alignment horizontal="center"/>
    </xf>
    <xf numFmtId="164" fontId="29" fillId="0" borderId="8" xfId="0" applyNumberFormat="1" applyFont="1" applyBorder="1" applyAlignment="1" applyProtection="1">
      <alignment horizontal="center"/>
    </xf>
    <xf numFmtId="164" fontId="29" fillId="0" borderId="9" xfId="0" applyNumberFormat="1" applyFont="1" applyBorder="1" applyAlignment="1" applyProtection="1">
      <alignment horizontal="center"/>
    </xf>
    <xf numFmtId="164" fontId="29" fillId="0" borderId="10" xfId="0" applyNumberFormat="1" applyFont="1" applyBorder="1" applyAlignment="1" applyProtection="1">
      <alignment horizontal="centerContinuous"/>
    </xf>
    <xf numFmtId="164" fontId="29" fillId="0" borderId="11" xfId="0" applyNumberFormat="1" applyFont="1" applyBorder="1" applyAlignment="1" applyProtection="1">
      <alignment horizontal="center"/>
    </xf>
    <xf numFmtId="164" fontId="29" fillId="0" borderId="12" xfId="0" applyNumberFormat="1" applyFont="1" applyBorder="1" applyAlignment="1" applyProtection="1">
      <alignment horizontal="centerContinuous"/>
    </xf>
    <xf numFmtId="164" fontId="34" fillId="0" borderId="11" xfId="0" applyNumberFormat="1" applyFont="1" applyBorder="1" applyAlignment="1" applyProtection="1">
      <alignment horizontal="center"/>
    </xf>
    <xf numFmtId="164" fontId="29" fillId="0" borderId="2" xfId="0" applyNumberFormat="1" applyFont="1" applyBorder="1" applyAlignment="1" applyProtection="1">
      <alignment horizontal="center"/>
    </xf>
    <xf numFmtId="164" fontId="29" fillId="0" borderId="13" xfId="0" applyNumberFormat="1" applyFont="1" applyBorder="1" applyAlignment="1" applyProtection="1">
      <alignment horizontal="center"/>
    </xf>
    <xf numFmtId="164" fontId="29" fillId="0" borderId="14" xfId="0" applyNumberFormat="1" applyFont="1" applyBorder="1" applyAlignment="1" applyProtection="1">
      <alignment horizontal="centerContinuous"/>
    </xf>
    <xf numFmtId="164" fontId="32" fillId="0" borderId="0" xfId="0" applyNumberFormat="1" applyFont="1" applyBorder="1" applyAlignment="1" applyProtection="1">
      <alignment horizontal="left"/>
    </xf>
    <xf numFmtId="0" fontId="32" fillId="0" borderId="0" xfId="0" applyFont="1" applyFill="1" applyBorder="1"/>
    <xf numFmtId="0" fontId="27" fillId="0" borderId="0" xfId="0" applyFont="1" applyAlignment="1">
      <alignment horizontal="center"/>
    </xf>
    <xf numFmtId="164" fontId="20" fillId="0" borderId="15" xfId="0" applyNumberFormat="1" applyFont="1" applyBorder="1" applyAlignment="1" applyProtection="1">
      <alignment horizontal="center"/>
    </xf>
    <xf numFmtId="164" fontId="32" fillId="0" borderId="0" xfId="0" applyNumberFormat="1" applyFont="1" applyBorder="1" applyAlignment="1" applyProtection="1">
      <alignment horizontal="right"/>
    </xf>
    <xf numFmtId="164" fontId="32" fillId="0" borderId="0" xfId="0" quotePrefix="1" applyNumberFormat="1" applyFont="1" applyBorder="1" applyAlignment="1" applyProtection="1">
      <alignment horizontal="right"/>
    </xf>
    <xf numFmtId="164" fontId="22" fillId="0" borderId="16" xfId="0" applyNumberFormat="1" applyFont="1" applyBorder="1" applyAlignment="1" applyProtection="1">
      <alignment horizontal="left"/>
    </xf>
    <xf numFmtId="164" fontId="22" fillId="0" borderId="17" xfId="0" applyNumberFormat="1" applyFont="1" applyBorder="1" applyAlignment="1" applyProtection="1">
      <alignment horizontal="left"/>
    </xf>
    <xf numFmtId="164" fontId="29" fillId="0" borderId="4" xfId="0" applyNumberFormat="1" applyFont="1" applyBorder="1" applyAlignment="1" applyProtection="1">
      <alignment horizontal="center"/>
    </xf>
    <xf numFmtId="164" fontId="29" fillId="0" borderId="18" xfId="0" applyNumberFormat="1" applyFont="1" applyBorder="1" applyAlignment="1" applyProtection="1">
      <alignment horizontal="center"/>
    </xf>
    <xf numFmtId="164" fontId="29" fillId="0" borderId="19" xfId="0" applyNumberFormat="1" applyFont="1" applyBorder="1" applyAlignment="1" applyProtection="1">
      <alignment horizontal="center"/>
    </xf>
    <xf numFmtId="164" fontId="29" fillId="0" borderId="20" xfId="0" applyNumberFormat="1" applyFont="1" applyBorder="1" applyAlignment="1" applyProtection="1">
      <alignment horizontal="center"/>
    </xf>
    <xf numFmtId="164" fontId="29" fillId="0" borderId="21" xfId="0" applyNumberFormat="1" applyFont="1" applyBorder="1" applyAlignment="1" applyProtection="1">
      <alignment horizontal="center"/>
    </xf>
    <xf numFmtId="164" fontId="29" fillId="0" borderId="12" xfId="0" applyNumberFormat="1" applyFont="1" applyBorder="1" applyAlignment="1" applyProtection="1">
      <alignment horizontal="center"/>
    </xf>
    <xf numFmtId="164" fontId="29" fillId="0" borderId="22" xfId="0" applyNumberFormat="1" applyFont="1" applyBorder="1" applyAlignment="1" applyProtection="1">
      <alignment horizontal="center"/>
    </xf>
    <xf numFmtId="164" fontId="22" fillId="0" borderId="23" xfId="0" applyNumberFormat="1" applyFont="1" applyBorder="1" applyAlignment="1" applyProtection="1">
      <alignment horizontal="center"/>
    </xf>
    <xf numFmtId="164" fontId="20" fillId="0" borderId="0" xfId="0" applyNumberFormat="1" applyFont="1" applyFill="1" applyBorder="1" applyAlignment="1" applyProtection="1">
      <alignment horizontal="center"/>
    </xf>
    <xf numFmtId="164" fontId="33" fillId="0" borderId="0" xfId="0" applyNumberFormat="1" applyFont="1" applyFill="1" applyBorder="1" applyAlignment="1" applyProtection="1">
      <alignment horizontal="left"/>
    </xf>
    <xf numFmtId="164" fontId="30" fillId="0" borderId="0" xfId="0" applyNumberFormat="1" applyFont="1" applyFill="1" applyBorder="1" applyAlignment="1" applyProtection="1">
      <alignment horizontal="left"/>
    </xf>
    <xf numFmtId="164" fontId="37" fillId="0" borderId="0" xfId="0" applyNumberFormat="1" applyFont="1" applyFill="1" applyBorder="1" applyAlignment="1" applyProtection="1">
      <alignment horizontal="left"/>
    </xf>
    <xf numFmtId="164" fontId="46" fillId="0" borderId="0" xfId="0" applyNumberFormat="1" applyFont="1" applyBorder="1" applyAlignment="1" applyProtection="1">
      <alignment horizontal="right"/>
    </xf>
    <xf numFmtId="0" fontId="31" fillId="3" borderId="0" xfId="0" applyFont="1" applyFill="1" applyBorder="1" applyAlignment="1" applyProtection="1">
      <alignment horizontal="center"/>
    </xf>
    <xf numFmtId="0" fontId="31" fillId="0" borderId="13" xfId="0" applyFont="1" applyBorder="1" applyAlignment="1" applyProtection="1">
      <alignment horizontal="center"/>
    </xf>
    <xf numFmtId="0" fontId="47" fillId="3" borderId="0" xfId="0" applyFont="1" applyFill="1" applyBorder="1" applyAlignment="1" applyProtection="1">
      <alignment horizontal="left"/>
    </xf>
    <xf numFmtId="0" fontId="31" fillId="0" borderId="0" xfId="0" applyFont="1" applyBorder="1" applyAlignment="1" applyProtection="1"/>
    <xf numFmtId="0" fontId="31" fillId="3" borderId="0" xfId="0" applyFont="1" applyFill="1" applyBorder="1" applyAlignment="1" applyProtection="1"/>
    <xf numFmtId="0" fontId="31" fillId="3" borderId="24" xfId="0" applyFont="1" applyFill="1" applyBorder="1" applyAlignment="1" applyProtection="1">
      <alignment horizontal="center"/>
    </xf>
    <xf numFmtId="0" fontId="31" fillId="3" borderId="25" xfId="0" applyFont="1" applyFill="1" applyBorder="1" applyAlignment="1" applyProtection="1">
      <alignment horizontal="center"/>
    </xf>
    <xf numFmtId="0" fontId="47" fillId="3" borderId="0" xfId="0" applyFont="1" applyFill="1" applyProtection="1"/>
    <xf numFmtId="0" fontId="47" fillId="3" borderId="0" xfId="0" applyFont="1" applyFill="1" applyBorder="1" applyProtection="1"/>
    <xf numFmtId="0" fontId="31" fillId="3" borderId="0" xfId="0" applyFont="1" applyFill="1" applyBorder="1" applyAlignment="1" applyProtection="1">
      <alignment horizontal="left"/>
    </xf>
    <xf numFmtId="0" fontId="47" fillId="3" borderId="0" xfId="0" applyFont="1" applyFill="1" applyBorder="1" applyAlignment="1" applyProtection="1"/>
    <xf numFmtId="0" fontId="31" fillId="3" borderId="0" xfId="0" applyFont="1" applyFill="1" applyBorder="1" applyProtection="1"/>
    <xf numFmtId="0" fontId="22" fillId="3" borderId="0" xfId="0" applyFont="1" applyFill="1" applyBorder="1" applyAlignment="1" applyProtection="1">
      <alignment horizontal="center"/>
    </xf>
    <xf numFmtId="0" fontId="31" fillId="3" borderId="12" xfId="0" applyFont="1" applyFill="1" applyBorder="1" applyAlignment="1" applyProtection="1">
      <alignment horizontal="center"/>
    </xf>
    <xf numFmtId="0" fontId="31" fillId="3" borderId="2" xfId="0" applyFont="1" applyFill="1" applyBorder="1" applyAlignment="1" applyProtection="1">
      <alignment horizontal="center"/>
    </xf>
    <xf numFmtId="0" fontId="47" fillId="3" borderId="12" xfId="0" applyFont="1" applyFill="1" applyBorder="1" applyProtection="1"/>
    <xf numFmtId="0" fontId="47" fillId="3" borderId="2" xfId="0" applyFont="1" applyFill="1" applyBorder="1" applyProtection="1"/>
    <xf numFmtId="0" fontId="31" fillId="3" borderId="12" xfId="0" applyFont="1" applyFill="1" applyBorder="1" applyProtection="1"/>
    <xf numFmtId="0" fontId="31" fillId="3" borderId="26" xfId="0" applyFont="1" applyFill="1" applyBorder="1" applyAlignment="1" applyProtection="1">
      <alignment horizontal="center"/>
    </xf>
    <xf numFmtId="0" fontId="22" fillId="3" borderId="26" xfId="0" applyFont="1" applyFill="1" applyBorder="1" applyAlignment="1" applyProtection="1">
      <alignment horizontal="center"/>
    </xf>
    <xf numFmtId="0" fontId="31" fillId="3" borderId="6" xfId="0" applyFont="1" applyFill="1" applyBorder="1" applyAlignment="1" applyProtection="1">
      <alignment horizontal="center"/>
    </xf>
    <xf numFmtId="0" fontId="47" fillId="3" borderId="2"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7" fillId="3" borderId="6" xfId="0" applyFont="1" applyFill="1" applyBorder="1" applyAlignment="1" applyProtection="1">
      <alignment horizontal="center" vertical="center" wrapText="1"/>
    </xf>
    <xf numFmtId="0" fontId="47" fillId="3" borderId="12" xfId="0" applyFont="1" applyFill="1" applyBorder="1" applyAlignment="1" applyProtection="1">
      <alignment horizontal="center" vertical="center" wrapText="1"/>
    </xf>
    <xf numFmtId="0" fontId="31" fillId="3" borderId="0" xfId="0" applyFont="1" applyFill="1" applyBorder="1" applyAlignment="1" applyProtection="1">
      <alignment horizontal="left" vertical="center"/>
    </xf>
    <xf numFmtId="0" fontId="31" fillId="0" borderId="0" xfId="0" applyFont="1" applyFill="1" applyBorder="1" applyAlignment="1" applyProtection="1">
      <alignment horizontal="center"/>
    </xf>
    <xf numFmtId="0" fontId="48" fillId="3" borderId="0" xfId="0" applyFont="1" applyFill="1" applyBorder="1" applyAlignment="1" applyProtection="1">
      <alignment horizontal="left"/>
    </xf>
    <xf numFmtId="0" fontId="31" fillId="3" borderId="0" xfId="0" applyFont="1" applyFill="1" applyAlignment="1" applyProtection="1">
      <alignment horizontal="center"/>
    </xf>
    <xf numFmtId="0" fontId="47" fillId="3" borderId="6" xfId="0" applyFont="1" applyFill="1" applyBorder="1" applyProtection="1"/>
    <xf numFmtId="0" fontId="31" fillId="3" borderId="0" xfId="0" applyFont="1" applyFill="1" applyAlignment="1" applyProtection="1">
      <alignment wrapText="1"/>
    </xf>
    <xf numFmtId="0" fontId="50" fillId="3" borderId="0" xfId="0" applyFont="1" applyFill="1" applyAlignment="1" applyProtection="1"/>
    <xf numFmtId="0" fontId="47" fillId="3" borderId="27"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xf>
    <xf numFmtId="0" fontId="47" fillId="3" borderId="2" xfId="0" applyFont="1" applyFill="1" applyBorder="1" applyAlignment="1" applyProtection="1"/>
    <xf numFmtId="0" fontId="31" fillId="3" borderId="27" xfId="0" applyFont="1" applyFill="1" applyBorder="1" applyAlignment="1" applyProtection="1">
      <alignment horizontal="center"/>
    </xf>
    <xf numFmtId="0" fontId="31" fillId="3" borderId="28" xfId="0" applyFont="1" applyFill="1" applyBorder="1" applyAlignment="1" applyProtection="1">
      <alignment horizontal="center"/>
    </xf>
    <xf numFmtId="0" fontId="47" fillId="0" borderId="0" xfId="0" applyFont="1" applyFill="1" applyBorder="1" applyProtection="1"/>
    <xf numFmtId="0" fontId="31" fillId="0" borderId="14" xfId="0" applyFont="1" applyBorder="1" applyAlignment="1" applyProtection="1"/>
    <xf numFmtId="164" fontId="22" fillId="0" borderId="0" xfId="0" applyNumberFormat="1" applyFont="1" applyBorder="1" applyAlignment="1" applyProtection="1">
      <alignment horizontal="left"/>
    </xf>
    <xf numFmtId="164" fontId="22" fillId="0" borderId="29" xfId="0" applyNumberFormat="1" applyFont="1" applyBorder="1" applyAlignment="1" applyProtection="1">
      <alignment horizontal="left" wrapText="1"/>
    </xf>
    <xf numFmtId="0" fontId="22" fillId="3" borderId="1" xfId="0" applyFont="1" applyFill="1" applyBorder="1" applyAlignment="1" applyProtection="1">
      <alignment horizontal="center"/>
    </xf>
    <xf numFmtId="0" fontId="22" fillId="3" borderId="24" xfId="0" applyFont="1" applyFill="1" applyBorder="1" applyAlignment="1" applyProtection="1"/>
    <xf numFmtId="2" fontId="22" fillId="0" borderId="0" xfId="0" applyNumberFormat="1" applyFont="1" applyFill="1" applyBorder="1" applyAlignment="1" applyProtection="1">
      <alignment horizontal="center"/>
    </xf>
    <xf numFmtId="0" fontId="22" fillId="0" borderId="0" xfId="0" applyFont="1" applyFill="1" applyBorder="1" applyAlignment="1" applyProtection="1">
      <alignment horizontal="center"/>
    </xf>
    <xf numFmtId="0" fontId="31" fillId="3" borderId="30" xfId="0" applyFont="1" applyFill="1" applyBorder="1" applyAlignment="1" applyProtection="1">
      <alignment horizontal="center"/>
    </xf>
    <xf numFmtId="0" fontId="47" fillId="3" borderId="30" xfId="0" applyFont="1" applyFill="1" applyBorder="1" applyProtection="1"/>
    <xf numFmtId="0" fontId="22" fillId="3" borderId="30" xfId="0" applyFont="1" applyFill="1" applyBorder="1" applyAlignment="1" applyProtection="1">
      <alignment horizontal="center"/>
    </xf>
    <xf numFmtId="0" fontId="22" fillId="3" borderId="0" xfId="0" applyFont="1" applyFill="1" applyAlignment="1" applyProtection="1">
      <alignment horizontal="right"/>
    </xf>
    <xf numFmtId="0" fontId="22" fillId="3" borderId="0" xfId="0" applyFont="1" applyFill="1" applyBorder="1" applyAlignment="1" applyProtection="1">
      <alignment horizontal="right"/>
    </xf>
    <xf numFmtId="166" fontId="22" fillId="3" borderId="0" xfId="0" applyNumberFormat="1" applyFont="1" applyFill="1" applyBorder="1" applyAlignment="1" applyProtection="1">
      <alignment horizontal="right"/>
    </xf>
    <xf numFmtId="2" fontId="22" fillId="3" borderId="0" xfId="0" applyNumberFormat="1" applyFont="1" applyFill="1" applyBorder="1" applyAlignment="1" applyProtection="1">
      <alignment horizontal="right"/>
    </xf>
    <xf numFmtId="166" fontId="22" fillId="3" borderId="30" xfId="0" applyNumberFormat="1" applyFont="1" applyFill="1" applyBorder="1" applyAlignment="1" applyProtection="1">
      <alignment horizontal="right"/>
    </xf>
    <xf numFmtId="0" fontId="31" fillId="0" borderId="30" xfId="0" applyFont="1" applyFill="1" applyBorder="1" applyAlignment="1" applyProtection="1">
      <alignment horizontal="center"/>
    </xf>
    <xf numFmtId="0" fontId="22" fillId="3" borderId="6" xfId="0" applyFont="1" applyFill="1" applyBorder="1" applyAlignment="1" applyProtection="1">
      <alignment horizontal="center"/>
    </xf>
    <xf numFmtId="0" fontId="22" fillId="3" borderId="12" xfId="0" applyFont="1" applyFill="1" applyBorder="1" applyAlignment="1" applyProtection="1">
      <alignment horizontal="center"/>
    </xf>
    <xf numFmtId="0" fontId="22" fillId="0" borderId="30" xfId="0" applyFont="1" applyFill="1" applyBorder="1" applyAlignment="1" applyProtection="1">
      <alignment horizontal="center"/>
    </xf>
    <xf numFmtId="0" fontId="0" fillId="0" borderId="0" xfId="0" applyProtection="1"/>
    <xf numFmtId="1" fontId="40" fillId="0" borderId="0" xfId="0" applyNumberFormat="1" applyFont="1" applyBorder="1" applyAlignment="1" applyProtection="1"/>
    <xf numFmtId="0" fontId="22" fillId="3" borderId="30" xfId="0" applyFont="1" applyFill="1" applyBorder="1" applyAlignment="1" applyProtection="1">
      <alignment horizontal="right"/>
    </xf>
    <xf numFmtId="0" fontId="31" fillId="3" borderId="30" xfId="0" applyFont="1" applyFill="1" applyBorder="1" applyAlignment="1" applyProtection="1"/>
    <xf numFmtId="164" fontId="29" fillId="0" borderId="0" xfId="0" applyNumberFormat="1" applyFont="1" applyAlignment="1" applyProtection="1"/>
    <xf numFmtId="0" fontId="31" fillId="3" borderId="31" xfId="0" applyFont="1" applyFill="1" applyBorder="1" applyAlignment="1" applyProtection="1">
      <alignment horizontal="center"/>
    </xf>
    <xf numFmtId="0" fontId="31" fillId="0" borderId="32" xfId="0" applyFont="1" applyBorder="1" applyAlignment="1" applyProtection="1">
      <alignment horizontal="center"/>
    </xf>
    <xf numFmtId="0" fontId="47" fillId="3" borderId="28" xfId="0" applyFont="1" applyFill="1" applyBorder="1" applyAlignment="1" applyProtection="1">
      <alignment horizontal="center" vertical="center" wrapText="1"/>
    </xf>
    <xf numFmtId="0" fontId="47" fillId="3" borderId="24" xfId="0" applyFont="1" applyFill="1" applyBorder="1" applyAlignment="1" applyProtection="1">
      <alignment horizontal="center" vertical="center" wrapText="1"/>
    </xf>
    <xf numFmtId="0" fontId="29" fillId="0" borderId="0" xfId="0" applyFont="1" applyFill="1" applyBorder="1" applyAlignment="1" applyProtection="1"/>
    <xf numFmtId="0" fontId="28" fillId="0" borderId="0" xfId="0" applyFont="1" applyFill="1" applyBorder="1" applyAlignment="1" applyProtection="1"/>
    <xf numFmtId="0" fontId="29" fillId="0" borderId="0" xfId="0" applyFont="1" applyProtection="1"/>
    <xf numFmtId="0" fontId="31" fillId="0" borderId="0" xfId="0" applyFont="1" applyProtection="1"/>
    <xf numFmtId="0" fontId="27" fillId="0" borderId="0" xfId="0" applyFont="1" applyProtection="1"/>
    <xf numFmtId="0" fontId="31" fillId="0" borderId="0" xfId="0" applyFont="1" applyBorder="1" applyProtection="1"/>
    <xf numFmtId="0" fontId="22" fillId="0" borderId="0" xfId="0" applyFont="1" applyProtection="1"/>
    <xf numFmtId="0" fontId="22" fillId="0" borderId="33" xfId="0" applyFont="1" applyBorder="1" applyAlignment="1" applyProtection="1">
      <alignment horizontal="center"/>
    </xf>
    <xf numFmtId="0" fontId="22" fillId="0" borderId="4" xfId="0" applyFont="1" applyBorder="1" applyAlignment="1" applyProtection="1">
      <alignment horizontal="center"/>
    </xf>
    <xf numFmtId="165" fontId="30" fillId="0" borderId="7" xfId="0" quotePrefix="1" applyNumberFormat="1" applyFont="1" applyBorder="1" applyAlignment="1" applyProtection="1">
      <alignment horizontal="center"/>
    </xf>
    <xf numFmtId="1" fontId="30" fillId="0" borderId="11" xfId="0" applyNumberFormat="1" applyFont="1" applyBorder="1" applyAlignment="1" applyProtection="1">
      <alignment horizontal="center"/>
    </xf>
    <xf numFmtId="166" fontId="30" fillId="0" borderId="17" xfId="0" applyNumberFormat="1" applyFont="1" applyBorder="1" applyAlignment="1" applyProtection="1">
      <alignment horizontal="center"/>
    </xf>
    <xf numFmtId="166" fontId="30" fillId="0" borderId="34" xfId="0" applyNumberFormat="1" applyFont="1" applyBorder="1" applyAlignment="1" applyProtection="1">
      <alignment horizontal="center"/>
    </xf>
    <xf numFmtId="165" fontId="30" fillId="0" borderId="18" xfId="0" quotePrefix="1" applyNumberFormat="1" applyFont="1" applyBorder="1" applyAlignment="1" applyProtection="1">
      <alignment horizontal="center"/>
    </xf>
    <xf numFmtId="1" fontId="30" fillId="0" borderId="18" xfId="0" applyNumberFormat="1" applyFont="1" applyBorder="1" applyAlignment="1" applyProtection="1">
      <alignment horizontal="center"/>
    </xf>
    <xf numFmtId="166" fontId="30" fillId="0" borderId="35" xfId="0" applyNumberFormat="1" applyFont="1" applyBorder="1" applyAlignment="1" applyProtection="1">
      <alignment horizontal="center"/>
    </xf>
    <xf numFmtId="0" fontId="22" fillId="0" borderId="23" xfId="0" applyFont="1" applyFill="1" applyBorder="1" applyAlignment="1" applyProtection="1">
      <alignment horizontal="center"/>
    </xf>
    <xf numFmtId="165" fontId="30" fillId="0" borderId="36" xfId="0" applyNumberFormat="1" applyFont="1" applyBorder="1" applyAlignment="1" applyProtection="1">
      <alignment horizontal="center"/>
    </xf>
    <xf numFmtId="1" fontId="30" fillId="0" borderId="36" xfId="0" applyNumberFormat="1" applyFont="1" applyBorder="1" applyAlignment="1" applyProtection="1">
      <alignment horizontal="center"/>
    </xf>
    <xf numFmtId="166" fontId="30" fillId="0" borderId="0" xfId="0" applyNumberFormat="1" applyFont="1" applyBorder="1" applyAlignment="1" applyProtection="1">
      <alignment horizontal="center"/>
    </xf>
    <xf numFmtId="0" fontId="29" fillId="0" borderId="0" xfId="0" applyFont="1" applyAlignment="1" applyProtection="1">
      <alignment horizontal="right"/>
    </xf>
    <xf numFmtId="0" fontId="20" fillId="0" borderId="20" xfId="0" applyFont="1" applyBorder="1" applyAlignment="1" applyProtection="1">
      <alignment horizontal="center"/>
    </xf>
    <xf numFmtId="0" fontId="20" fillId="0" borderId="0" xfId="0" applyFont="1" applyBorder="1" applyAlignment="1" applyProtection="1">
      <alignment horizontal="center"/>
    </xf>
    <xf numFmtId="0" fontId="31" fillId="0" borderId="0" xfId="0" applyFont="1" applyFill="1" applyBorder="1" applyProtection="1"/>
    <xf numFmtId="0" fontId="20" fillId="0" borderId="0" xfId="0" applyFont="1" applyFill="1" applyBorder="1" applyProtection="1"/>
    <xf numFmtId="0" fontId="28" fillId="0" borderId="0" xfId="0" applyFont="1" applyFill="1" applyBorder="1" applyProtection="1"/>
    <xf numFmtId="0" fontId="30" fillId="0" borderId="0" xfId="0" applyFont="1" applyFill="1" applyBorder="1" applyAlignment="1" applyProtection="1">
      <alignment horizontal="center"/>
    </xf>
    <xf numFmtId="165" fontId="30" fillId="0" borderId="0" xfId="0" applyNumberFormat="1" applyFont="1" applyFill="1" applyBorder="1" applyAlignment="1" applyProtection="1">
      <alignment horizontal="center"/>
    </xf>
    <xf numFmtId="0" fontId="33" fillId="0" borderId="0" xfId="0" applyFont="1" applyProtection="1"/>
    <xf numFmtId="0" fontId="28" fillId="0" borderId="0" xfId="0" applyFont="1" applyProtection="1"/>
    <xf numFmtId="169" fontId="0" fillId="0" borderId="0" xfId="0" applyNumberFormat="1" applyProtection="1">
      <protection hidden="1"/>
    </xf>
    <xf numFmtId="169" fontId="0" fillId="0" borderId="0" xfId="0" applyNumberFormat="1" applyProtection="1"/>
    <xf numFmtId="0" fontId="20" fillId="0" borderId="37" xfId="0" applyFont="1" applyBorder="1" applyAlignment="1" applyProtection="1">
      <alignment horizontal="center"/>
    </xf>
    <xf numFmtId="0" fontId="29" fillId="0" borderId="2" xfId="0" applyFont="1" applyBorder="1" applyAlignment="1" applyProtection="1">
      <alignment horizontal="center"/>
    </xf>
    <xf numFmtId="0" fontId="29" fillId="0" borderId="12" xfId="0" applyFont="1" applyBorder="1" applyAlignment="1" applyProtection="1">
      <alignment horizontal="center"/>
    </xf>
    <xf numFmtId="0" fontId="2" fillId="0" borderId="0" xfId="0" applyFont="1" applyFill="1" applyBorder="1" applyProtection="1"/>
    <xf numFmtId="0" fontId="0" fillId="0" borderId="0" xfId="0" applyFill="1" applyBorder="1" applyProtection="1"/>
    <xf numFmtId="0" fontId="3" fillId="0" borderId="0" xfId="0" applyFont="1" applyFill="1" applyBorder="1" applyProtection="1"/>
    <xf numFmtId="0" fontId="0" fillId="0" borderId="0" xfId="0" applyBorder="1" applyProtection="1"/>
    <xf numFmtId="0" fontId="0" fillId="0" borderId="0" xfId="0" applyFill="1" applyBorder="1" applyAlignment="1" applyProtection="1">
      <alignment wrapText="1"/>
    </xf>
    <xf numFmtId="0" fontId="20" fillId="0" borderId="0" xfId="0" applyFont="1" applyProtection="1"/>
    <xf numFmtId="0" fontId="9" fillId="0" borderId="0" xfId="0" applyFont="1" applyFill="1" applyBorder="1" applyProtection="1"/>
    <xf numFmtId="0" fontId="6" fillId="0" borderId="0" xfId="0" applyFont="1" applyFill="1" applyBorder="1" applyProtection="1"/>
    <xf numFmtId="1" fontId="8" fillId="0" borderId="0" xfId="0" applyNumberFormat="1" applyFont="1" applyFill="1" applyBorder="1" applyProtection="1"/>
    <xf numFmtId="1" fontId="6" fillId="0" borderId="0" xfId="0" applyNumberFormat="1" applyFont="1" applyFill="1" applyBorder="1" applyProtection="1"/>
    <xf numFmtId="0" fontId="10" fillId="0" borderId="0" xfId="0" applyFont="1" applyFill="1" applyBorder="1" applyProtection="1"/>
    <xf numFmtId="0" fontId="4" fillId="0" borderId="0" xfId="0" applyFont="1" applyFill="1" applyBorder="1" applyProtection="1"/>
    <xf numFmtId="1" fontId="5" fillId="0" borderId="0" xfId="0" applyNumberFormat="1" applyFont="1" applyFill="1" applyBorder="1" applyProtection="1"/>
    <xf numFmtId="0" fontId="5" fillId="0" borderId="0" xfId="0" applyFont="1" applyFill="1" applyBorder="1" applyProtection="1"/>
    <xf numFmtId="0" fontId="7" fillId="0" borderId="0" xfId="0" applyFont="1" applyFill="1" applyBorder="1" applyProtection="1"/>
    <xf numFmtId="1" fontId="10" fillId="0" borderId="0" xfId="0" applyNumberFormat="1" applyFont="1" applyFill="1" applyBorder="1" applyProtection="1"/>
    <xf numFmtId="0" fontId="4" fillId="0" borderId="0" xfId="0" applyFont="1" applyBorder="1" applyProtection="1"/>
    <xf numFmtId="0" fontId="20" fillId="0" borderId="0" xfId="0" applyFont="1" applyAlignment="1" applyProtection="1">
      <alignment horizontal="center"/>
    </xf>
    <xf numFmtId="0" fontId="7" fillId="0" borderId="0" xfId="0" applyFont="1" applyFill="1" applyBorder="1" applyAlignment="1" applyProtection="1">
      <alignment horizontal="left"/>
    </xf>
    <xf numFmtId="17" fontId="8" fillId="0" borderId="0" xfId="0" applyNumberFormat="1" applyFont="1" applyFill="1" applyBorder="1" applyProtection="1"/>
    <xf numFmtId="17" fontId="6" fillId="0" borderId="0" xfId="0" applyNumberFormat="1" applyFont="1" applyFill="1" applyBorder="1" applyProtection="1"/>
    <xf numFmtId="0" fontId="11" fillId="0" borderId="0" xfId="0" applyFont="1" applyFill="1" applyBorder="1" applyProtection="1"/>
    <xf numFmtId="17" fontId="5" fillId="0" borderId="0" xfId="0" applyNumberFormat="1" applyFont="1" applyFill="1" applyBorder="1" applyProtection="1"/>
    <xf numFmtId="0" fontId="20" fillId="0" borderId="0" xfId="0" applyFont="1" applyAlignment="1" applyProtection="1">
      <alignment horizontal="left"/>
    </xf>
    <xf numFmtId="0" fontId="34" fillId="0" borderId="0" xfId="0" applyFont="1" applyBorder="1" applyProtection="1"/>
    <xf numFmtId="0" fontId="22" fillId="0" borderId="0" xfId="0" applyFont="1" applyBorder="1" applyProtection="1"/>
    <xf numFmtId="0" fontId="34" fillId="0" borderId="0" xfId="0" applyFont="1" applyProtection="1"/>
    <xf numFmtId="0" fontId="12" fillId="0" borderId="0" xfId="0" applyFont="1" applyFill="1" applyBorder="1" applyProtection="1"/>
    <xf numFmtId="0" fontId="13" fillId="0" borderId="0" xfId="0" applyFont="1" applyFill="1" applyBorder="1" applyProtection="1"/>
    <xf numFmtId="0" fontId="4" fillId="0" borderId="0" xfId="0" applyFont="1" applyBorder="1" applyAlignment="1" applyProtection="1"/>
    <xf numFmtId="0" fontId="2" fillId="0" borderId="0" xfId="0" applyFont="1" applyFill="1" applyBorder="1" applyAlignment="1" applyProtection="1">
      <alignment horizontal="centerContinuous"/>
    </xf>
    <xf numFmtId="0" fontId="15" fillId="0" borderId="0" xfId="0" applyFont="1" applyFill="1" applyBorder="1" applyAlignment="1" applyProtection="1">
      <alignment horizontal="centerContinuous"/>
    </xf>
    <xf numFmtId="0" fontId="16" fillId="0" borderId="0" xfId="0" applyFont="1" applyBorder="1" applyProtection="1"/>
    <xf numFmtId="0" fontId="22" fillId="0" borderId="38" xfId="0" applyFont="1" applyBorder="1" applyProtection="1"/>
    <xf numFmtId="0" fontId="29" fillId="0" borderId="0" xfId="0" applyFont="1" applyBorder="1" applyAlignment="1" applyProtection="1">
      <alignment horizontal="center"/>
    </xf>
    <xf numFmtId="0" fontId="29" fillId="0" borderId="6" xfId="0" applyFont="1" applyBorder="1" applyAlignment="1" applyProtection="1">
      <alignment horizontal="center"/>
    </xf>
    <xf numFmtId="0" fontId="29" fillId="0" borderId="39" xfId="0" applyFont="1" applyBorder="1" applyAlignment="1" applyProtection="1">
      <alignment horizontal="center"/>
    </xf>
    <xf numFmtId="0" fontId="3" fillId="0" borderId="0" xfId="0" applyFont="1" applyFill="1" applyBorder="1" applyAlignment="1" applyProtection="1">
      <alignment horizontal="centerContinuous"/>
    </xf>
    <xf numFmtId="0" fontId="3" fillId="0" borderId="0" xfId="0" applyFont="1" applyFill="1" applyBorder="1" applyAlignment="1" applyProtection="1">
      <alignment horizontal="left"/>
    </xf>
    <xf numFmtId="0" fontId="15" fillId="0" borderId="0" xfId="0" applyFont="1" applyFill="1" applyBorder="1" applyProtection="1"/>
    <xf numFmtId="0" fontId="15" fillId="0" borderId="0" xfId="0" applyFont="1" applyFill="1" applyBorder="1" applyAlignment="1" applyProtection="1">
      <alignment horizontal="left"/>
    </xf>
    <xf numFmtId="0" fontId="15" fillId="0" borderId="0" xfId="0" applyFont="1" applyFill="1" applyBorder="1" applyAlignment="1" applyProtection="1">
      <alignment horizontal="right"/>
    </xf>
    <xf numFmtId="0" fontId="15" fillId="0" borderId="0" xfId="0" applyFont="1" applyFill="1" applyBorder="1" applyAlignment="1" applyProtection="1">
      <alignment horizontal="center"/>
    </xf>
    <xf numFmtId="0" fontId="14" fillId="0" borderId="0" xfId="0" applyFont="1" applyFill="1" applyBorder="1" applyAlignment="1" applyProtection="1">
      <alignment horizontal="centerContinuous"/>
    </xf>
    <xf numFmtId="0" fontId="29" fillId="0" borderId="12" xfId="0" applyFont="1" applyBorder="1" applyAlignment="1" applyProtection="1">
      <alignment horizontal="centerContinuous"/>
    </xf>
    <xf numFmtId="0" fontId="29" fillId="0" borderId="0" xfId="0" applyFont="1" applyBorder="1" applyAlignment="1" applyProtection="1">
      <alignment horizontal="right"/>
    </xf>
    <xf numFmtId="0" fontId="3" fillId="0" borderId="0" xfId="0" applyFont="1" applyFill="1" applyBorder="1" applyAlignment="1" applyProtection="1">
      <alignment horizontal="right"/>
    </xf>
    <xf numFmtId="0" fontId="11" fillId="0" borderId="0" xfId="0" applyFont="1" applyFill="1" applyBorder="1" applyAlignment="1" applyProtection="1">
      <alignment horizontal="centerContinuous"/>
    </xf>
    <xf numFmtId="0" fontId="17" fillId="0" borderId="0" xfId="0" applyFont="1" applyFill="1" applyBorder="1" applyProtection="1"/>
    <xf numFmtId="0" fontId="9" fillId="0" borderId="0" xfId="0" applyFont="1" applyFill="1" applyBorder="1" applyAlignment="1" applyProtection="1">
      <alignment horizontal="centerContinuous"/>
    </xf>
    <xf numFmtId="0" fontId="11" fillId="0" borderId="0" xfId="0" applyFont="1" applyBorder="1" applyProtection="1"/>
    <xf numFmtId="0" fontId="16" fillId="0" borderId="0" xfId="0" applyFont="1" applyBorder="1" applyAlignment="1" applyProtection="1">
      <alignment horizontal="center"/>
    </xf>
    <xf numFmtId="0" fontId="29" fillId="0" borderId="27" xfId="0" applyFont="1" applyBorder="1" applyProtection="1"/>
    <xf numFmtId="0" fontId="29" fillId="0" borderId="28" xfId="0" applyFont="1" applyBorder="1" applyAlignment="1" applyProtection="1">
      <alignment horizontal="centerContinuous"/>
    </xf>
    <xf numFmtId="0" fontId="29" fillId="0" borderId="27" xfId="0" applyFont="1" applyBorder="1" applyAlignment="1" applyProtection="1">
      <alignment horizontal="centerContinuous"/>
    </xf>
    <xf numFmtId="0" fontId="29" fillId="0" borderId="28" xfId="0" applyFont="1" applyBorder="1" applyProtection="1"/>
    <xf numFmtId="0" fontId="29" fillId="0" borderId="40" xfId="0" applyFont="1" applyBorder="1" applyAlignment="1" applyProtection="1">
      <alignment horizontal="center"/>
    </xf>
    <xf numFmtId="0" fontId="3" fillId="0" borderId="0" xfId="0" applyFont="1" applyFill="1" applyBorder="1" applyAlignment="1" applyProtection="1"/>
    <xf numFmtId="0" fontId="29" fillId="0" borderId="11" xfId="0" applyFont="1" applyBorder="1" applyAlignment="1" applyProtection="1">
      <alignment horizontal="center"/>
    </xf>
    <xf numFmtId="165" fontId="30" fillId="0" borderId="11" xfId="0" applyNumberFormat="1" applyFont="1" applyBorder="1" applyAlignment="1" applyProtection="1">
      <alignment horizontal="center"/>
    </xf>
    <xf numFmtId="165" fontId="30" fillId="0" borderId="40" xfId="0" applyNumberFormat="1" applyFont="1" applyBorder="1" applyAlignment="1" applyProtection="1">
      <alignment horizontal="center"/>
    </xf>
    <xf numFmtId="3" fontId="16" fillId="0" borderId="0" xfId="0" applyNumberFormat="1" applyFont="1" applyFill="1" applyBorder="1" applyAlignment="1" applyProtection="1">
      <alignment horizontal="center"/>
    </xf>
    <xf numFmtId="1" fontId="16" fillId="0" borderId="0" xfId="0" applyNumberFormat="1" applyFont="1" applyFill="1" applyBorder="1" applyAlignment="1" applyProtection="1">
      <alignment horizontal="center"/>
    </xf>
    <xf numFmtId="165" fontId="16" fillId="0" borderId="0" xfId="0" applyNumberFormat="1" applyFont="1" applyFill="1" applyBorder="1" applyAlignment="1" applyProtection="1">
      <alignment horizontal="center"/>
    </xf>
    <xf numFmtId="2" fontId="16"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29" fillId="0" borderId="25" xfId="0" applyFont="1" applyBorder="1" applyAlignment="1" applyProtection="1">
      <alignment horizontal="center"/>
    </xf>
    <xf numFmtId="0" fontId="29" fillId="0" borderId="13" xfId="0" applyFont="1" applyBorder="1" applyAlignment="1" applyProtection="1">
      <alignment horizontal="center"/>
    </xf>
    <xf numFmtId="0" fontId="18" fillId="0" borderId="0" xfId="0" applyFont="1" applyBorder="1" applyAlignment="1" applyProtection="1">
      <alignment horizontal="center"/>
    </xf>
    <xf numFmtId="0" fontId="19" fillId="0" borderId="0" xfId="0" applyFont="1" applyBorder="1" applyAlignment="1" applyProtection="1">
      <alignment horizontal="center"/>
    </xf>
    <xf numFmtId="0" fontId="20" fillId="0" borderId="0" xfId="0" applyFont="1" applyBorder="1" applyProtection="1"/>
    <xf numFmtId="0" fontId="21" fillId="0" borderId="0" xfId="0" applyFont="1" applyBorder="1" applyAlignment="1" applyProtection="1">
      <alignment horizontal="left"/>
    </xf>
    <xf numFmtId="0" fontId="21" fillId="0" borderId="0" xfId="0" applyFont="1" applyBorder="1" applyProtection="1"/>
    <xf numFmtId="0" fontId="9" fillId="0" borderId="0" xfId="0" applyFont="1" applyBorder="1" applyProtection="1"/>
    <xf numFmtId="0" fontId="13" fillId="0" borderId="0" xfId="0" applyFont="1" applyBorder="1" applyProtection="1"/>
    <xf numFmtId="0" fontId="9" fillId="0" borderId="0" xfId="0" applyFont="1" applyBorder="1" applyAlignment="1" applyProtection="1">
      <alignment horizontal="center"/>
    </xf>
    <xf numFmtId="0" fontId="19" fillId="0" borderId="0" xfId="0" applyFont="1" applyBorder="1" applyProtection="1"/>
    <xf numFmtId="0" fontId="18" fillId="0" borderId="0" xfId="0" applyFont="1" applyBorder="1" applyProtection="1"/>
    <xf numFmtId="0" fontId="9" fillId="0" borderId="0" xfId="0" applyFont="1" applyBorder="1" applyAlignment="1" applyProtection="1"/>
    <xf numFmtId="0" fontId="9" fillId="0" borderId="0"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applyAlignment="1" applyProtection="1">
      <alignment horizontal="right"/>
    </xf>
    <xf numFmtId="165" fontId="2" fillId="0" borderId="0" xfId="0" applyNumberFormat="1" applyFont="1" applyFill="1" applyBorder="1" applyAlignment="1" applyProtection="1">
      <alignment horizontal="center"/>
    </xf>
    <xf numFmtId="2" fontId="2" fillId="0" borderId="0" xfId="0" applyNumberFormat="1" applyFont="1" applyFill="1" applyBorder="1" applyAlignment="1" applyProtection="1">
      <alignment horizontal="center"/>
    </xf>
    <xf numFmtId="166" fontId="2" fillId="0" borderId="0" xfId="0" applyNumberFormat="1" applyFont="1" applyFill="1" applyBorder="1" applyAlignment="1" applyProtection="1">
      <alignment horizontal="center"/>
    </xf>
    <xf numFmtId="165" fontId="30" fillId="4" borderId="0" xfId="0" applyNumberFormat="1" applyFont="1" applyFill="1" applyBorder="1" applyAlignment="1" applyProtection="1">
      <alignment horizontal="center"/>
    </xf>
    <xf numFmtId="2" fontId="33" fillId="0" borderId="0" xfId="0" applyNumberFormat="1" applyFont="1" applyFill="1" applyBorder="1" applyAlignment="1" applyProtection="1">
      <alignment horizontal="center"/>
    </xf>
    <xf numFmtId="166" fontId="52" fillId="4" borderId="12" xfId="0" applyNumberFormat="1" applyFont="1" applyFill="1" applyBorder="1" applyAlignment="1" applyProtection="1">
      <alignment horizontal="center"/>
    </xf>
    <xf numFmtId="2" fontId="30" fillId="4" borderId="6" xfId="0" applyNumberFormat="1" applyFont="1" applyFill="1" applyBorder="1" applyAlignment="1" applyProtection="1">
      <alignment horizontal="center" wrapText="1"/>
    </xf>
    <xf numFmtId="164" fontId="33" fillId="0" borderId="41" xfId="0" applyNumberFormat="1" applyFont="1" applyFill="1" applyBorder="1" applyAlignment="1" applyProtection="1"/>
    <xf numFmtId="0" fontId="33" fillId="4" borderId="32" xfId="0" applyFont="1" applyFill="1" applyBorder="1" applyAlignment="1" applyProtection="1"/>
    <xf numFmtId="2" fontId="30" fillId="0" borderId="19" xfId="0" applyNumberFormat="1" applyFont="1" applyBorder="1" applyProtection="1"/>
    <xf numFmtId="2" fontId="15" fillId="0" borderId="0" xfId="0" applyNumberFormat="1" applyFont="1" applyFill="1" applyBorder="1" applyAlignment="1" applyProtection="1">
      <alignment horizontal="center"/>
    </xf>
    <xf numFmtId="2" fontId="16" fillId="0" borderId="0" xfId="0" applyNumberFormat="1" applyFont="1" applyFill="1" applyBorder="1" applyProtection="1"/>
    <xf numFmtId="0" fontId="22" fillId="0" borderId="0" xfId="0" applyFont="1" applyFill="1" applyBorder="1" applyAlignment="1" applyProtection="1">
      <alignment wrapText="1"/>
    </xf>
    <xf numFmtId="0" fontId="23" fillId="0" borderId="0" xfId="0" applyFont="1" applyProtection="1"/>
    <xf numFmtId="0" fontId="53" fillId="0" borderId="42" xfId="0" applyFont="1" applyBorder="1" applyProtection="1"/>
    <xf numFmtId="0" fontId="23" fillId="0" borderId="0" xfId="0" applyFont="1" applyFill="1" applyBorder="1" applyProtection="1"/>
    <xf numFmtId="0" fontId="24" fillId="0" borderId="0" xfId="0" applyFont="1" applyFill="1" applyBorder="1" applyAlignment="1" applyProtection="1">
      <alignment wrapText="1"/>
    </xf>
    <xf numFmtId="0" fontId="25" fillId="0" borderId="0" xfId="0" applyFont="1" applyFill="1" applyBorder="1" applyProtection="1"/>
    <xf numFmtId="0" fontId="0" fillId="0" borderId="43" xfId="0" applyBorder="1" applyProtection="1"/>
    <xf numFmtId="0" fontId="4" fillId="0" borderId="0" xfId="0" applyFont="1" applyProtection="1"/>
    <xf numFmtId="0" fontId="2" fillId="0" borderId="0" xfId="0" applyFont="1" applyProtection="1"/>
    <xf numFmtId="2" fontId="30" fillId="0" borderId="11" xfId="0" applyNumberFormat="1" applyFont="1" applyBorder="1" applyAlignment="1" applyProtection="1">
      <alignment horizontal="center"/>
      <protection locked="0"/>
    </xf>
    <xf numFmtId="165" fontId="30" fillId="0" borderId="11" xfId="0" applyNumberFormat="1" applyFont="1" applyBorder="1" applyAlignment="1" applyProtection="1">
      <alignment horizontal="center"/>
      <protection locked="0"/>
    </xf>
    <xf numFmtId="165" fontId="30" fillId="0" borderId="40" xfId="0" applyNumberFormat="1" applyFont="1" applyBorder="1" applyAlignment="1" applyProtection="1">
      <alignment horizontal="center"/>
      <protection locked="0"/>
    </xf>
    <xf numFmtId="2" fontId="30" fillId="0" borderId="19" xfId="0" applyNumberFormat="1" applyFont="1" applyBorder="1" applyAlignment="1" applyProtection="1">
      <alignment horizontal="center"/>
      <protection locked="0"/>
    </xf>
    <xf numFmtId="165" fontId="30" fillId="0" borderId="19" xfId="0" applyNumberFormat="1" applyFont="1" applyBorder="1" applyAlignment="1" applyProtection="1">
      <alignment horizontal="center"/>
      <protection locked="0"/>
    </xf>
    <xf numFmtId="165" fontId="30" fillId="0" borderId="44" xfId="0" applyNumberFormat="1" applyFont="1" applyBorder="1" applyAlignment="1" applyProtection="1">
      <alignment horizontal="center"/>
      <protection locked="0"/>
    </xf>
    <xf numFmtId="0" fontId="3" fillId="0" borderId="0" xfId="0" applyFont="1" applyProtection="1"/>
    <xf numFmtId="0" fontId="9" fillId="0" borderId="0" xfId="0" applyFont="1" applyProtection="1"/>
    <xf numFmtId="1" fontId="6" fillId="0" borderId="0" xfId="0" applyNumberFormat="1" applyFont="1" applyBorder="1" applyProtection="1"/>
    <xf numFmtId="1" fontId="5" fillId="0" borderId="0" xfId="0" applyNumberFormat="1" applyFont="1" applyBorder="1" applyProtection="1"/>
    <xf numFmtId="0" fontId="5" fillId="0" borderId="0" xfId="0" applyFont="1" applyProtection="1"/>
    <xf numFmtId="0" fontId="7" fillId="0" borderId="0" xfId="0" applyFont="1" applyProtection="1"/>
    <xf numFmtId="0" fontId="10" fillId="0" borderId="0" xfId="0" applyFont="1" applyProtection="1"/>
    <xf numFmtId="0" fontId="7" fillId="0" borderId="0" xfId="0" applyFont="1" applyAlignment="1" applyProtection="1">
      <alignment horizontal="left"/>
    </xf>
    <xf numFmtId="17" fontId="5" fillId="0" borderId="0" xfId="0" applyNumberFormat="1" applyFont="1" applyBorder="1" applyProtection="1"/>
    <xf numFmtId="0" fontId="6" fillId="0" borderId="0" xfId="0" applyFont="1" applyProtection="1"/>
    <xf numFmtId="0" fontId="10" fillId="0" borderId="0" xfId="0" applyFont="1" applyBorder="1" applyProtection="1"/>
    <xf numFmtId="0" fontId="12" fillId="0" borderId="0" xfId="0" applyFont="1" applyBorder="1" applyProtection="1"/>
    <xf numFmtId="0" fontId="12" fillId="0" borderId="0" xfId="0" applyFont="1" applyProtection="1"/>
    <xf numFmtId="0" fontId="31" fillId="0" borderId="45" xfId="0" applyFont="1" applyBorder="1" applyProtection="1"/>
    <xf numFmtId="0" fontId="29" fillId="0" borderId="25" xfId="0" applyFont="1" applyBorder="1" applyAlignment="1" applyProtection="1">
      <alignment horizontal="centerContinuous"/>
    </xf>
    <xf numFmtId="0" fontId="29" fillId="0" borderId="46" xfId="0" applyFont="1" applyBorder="1" applyAlignment="1" applyProtection="1">
      <alignment horizontal="centerContinuous"/>
    </xf>
    <xf numFmtId="0" fontId="28" fillId="0" borderId="13" xfId="0" applyFont="1" applyBorder="1" applyAlignment="1" applyProtection="1">
      <alignment horizontal="centerContinuous"/>
    </xf>
    <xf numFmtId="0" fontId="28" fillId="0" borderId="46" xfId="0" applyFont="1" applyBorder="1" applyAlignment="1" applyProtection="1">
      <alignment horizontal="centerContinuous"/>
    </xf>
    <xf numFmtId="0" fontId="29" fillId="0" borderId="24" xfId="0" applyFont="1" applyBorder="1" applyAlignment="1" applyProtection="1">
      <alignment horizontal="centerContinuous"/>
    </xf>
    <xf numFmtId="0" fontId="29" fillId="0" borderId="13" xfId="0" applyFont="1" applyBorder="1" applyAlignment="1" applyProtection="1">
      <alignment horizontal="centerContinuous"/>
    </xf>
    <xf numFmtId="0" fontId="29" fillId="0" borderId="31" xfId="0" applyFont="1" applyBorder="1" applyProtection="1"/>
    <xf numFmtId="0" fontId="29" fillId="0" borderId="32" xfId="0" applyFont="1" applyBorder="1" applyProtection="1"/>
    <xf numFmtId="0" fontId="28" fillId="0" borderId="32" xfId="0" applyFont="1" applyBorder="1" applyProtection="1"/>
    <xf numFmtId="0" fontId="28" fillId="0" borderId="45" xfId="0" applyFont="1" applyBorder="1" applyProtection="1"/>
    <xf numFmtId="0" fontId="29" fillId="0" borderId="26" xfId="0" applyFont="1" applyBorder="1" applyProtection="1"/>
    <xf numFmtId="0" fontId="16" fillId="0" borderId="0" xfId="0" applyFont="1" applyFill="1" applyBorder="1" applyAlignment="1" applyProtection="1">
      <alignment horizontal="center"/>
    </xf>
    <xf numFmtId="0" fontId="28" fillId="0" borderId="6" xfId="0" applyFont="1" applyBorder="1" applyAlignment="1" applyProtection="1">
      <alignment horizontal="centerContinuous"/>
    </xf>
    <xf numFmtId="0" fontId="28" fillId="0" borderId="11" xfId="0" applyFont="1" applyBorder="1" applyAlignment="1" applyProtection="1">
      <alignment horizontal="centerContinuous"/>
    </xf>
    <xf numFmtId="0" fontId="29" fillId="0" borderId="7" xfId="0" applyFont="1" applyBorder="1" applyAlignment="1" applyProtection="1">
      <alignment horizontal="center"/>
    </xf>
    <xf numFmtId="0" fontId="19" fillId="0" borderId="0" xfId="0" applyFont="1" applyFill="1" applyBorder="1" applyAlignment="1" applyProtection="1">
      <alignment horizontal="center"/>
    </xf>
    <xf numFmtId="0" fontId="21" fillId="0" borderId="0" xfId="0" applyFont="1" applyFill="1" applyBorder="1" applyAlignment="1" applyProtection="1">
      <alignment horizontal="left"/>
    </xf>
    <xf numFmtId="0" fontId="16" fillId="0" borderId="0" xfId="0" applyFont="1" applyFill="1" applyBorder="1" applyProtection="1"/>
    <xf numFmtId="0" fontId="21" fillId="0" borderId="0" xfId="0" applyFont="1" applyFill="1" applyBorder="1" applyProtection="1"/>
    <xf numFmtId="0" fontId="9" fillId="0" borderId="0" xfId="0" applyFont="1" applyFill="1" applyBorder="1" applyAlignment="1" applyProtection="1">
      <alignment horizontal="center"/>
    </xf>
    <xf numFmtId="0" fontId="19" fillId="0" borderId="0" xfId="0" applyFont="1" applyFill="1" applyBorder="1" applyProtection="1"/>
    <xf numFmtId="0" fontId="9" fillId="0" borderId="0" xfId="0" applyFont="1" applyFill="1" applyBorder="1" applyAlignment="1" applyProtection="1"/>
    <xf numFmtId="0" fontId="4" fillId="0" borderId="0" xfId="0" applyFont="1" applyFill="1" applyBorder="1" applyAlignment="1" applyProtection="1">
      <alignment horizontal="center"/>
    </xf>
    <xf numFmtId="0" fontId="18" fillId="0" borderId="0" xfId="0" applyFont="1" applyFill="1" applyBorder="1" applyProtection="1"/>
    <xf numFmtId="2" fontId="30" fillId="0" borderId="47" xfId="0" applyNumberFormat="1" applyFont="1" applyBorder="1" applyAlignment="1" applyProtection="1">
      <alignment horizontal="center"/>
    </xf>
    <xf numFmtId="165" fontId="16" fillId="0" borderId="0" xfId="0" applyNumberFormat="1" applyFont="1" applyBorder="1" applyAlignment="1" applyProtection="1">
      <alignment horizontal="center"/>
    </xf>
    <xf numFmtId="2" fontId="16" fillId="0" borderId="0" xfId="0" applyNumberFormat="1" applyFont="1" applyBorder="1" applyAlignment="1" applyProtection="1">
      <alignment horizontal="center"/>
    </xf>
    <xf numFmtId="2" fontId="30" fillId="0" borderId="23" xfId="0" applyNumberFormat="1" applyFont="1" applyBorder="1" applyAlignment="1" applyProtection="1">
      <alignment horizontal="center"/>
    </xf>
    <xf numFmtId="0" fontId="0" fillId="0" borderId="48" xfId="0" applyBorder="1" applyProtection="1"/>
    <xf numFmtId="2" fontId="30" fillId="0" borderId="49" xfId="0" applyNumberFormat="1" applyFont="1" applyBorder="1" applyAlignment="1" applyProtection="1">
      <alignment horizontal="center"/>
    </xf>
    <xf numFmtId="0" fontId="0" fillId="0" borderId="50" xfId="0" applyBorder="1" applyProtection="1"/>
    <xf numFmtId="165" fontId="30" fillId="0" borderId="14" xfId="0" applyNumberFormat="1" applyFont="1" applyFill="1" applyBorder="1" applyAlignment="1" applyProtection="1">
      <alignment horizontal="center"/>
    </xf>
    <xf numFmtId="2" fontId="30" fillId="0" borderId="48" xfId="0" applyNumberFormat="1" applyFont="1" applyBorder="1" applyAlignment="1" applyProtection="1">
      <alignment horizontal="center"/>
    </xf>
    <xf numFmtId="2" fontId="30" fillId="0" borderId="36" xfId="0" applyNumberFormat="1" applyFont="1" applyBorder="1" applyAlignment="1" applyProtection="1">
      <alignment horizontal="center"/>
    </xf>
    <xf numFmtId="0" fontId="28" fillId="0" borderId="14" xfId="0" applyFont="1" applyFill="1" applyBorder="1" applyAlignment="1" applyProtection="1"/>
    <xf numFmtId="0" fontId="28" fillId="0" borderId="51" xfId="0" applyFont="1" applyFill="1" applyBorder="1" applyAlignment="1" applyProtection="1"/>
    <xf numFmtId="0" fontId="29" fillId="0" borderId="52" xfId="0" applyFont="1" applyFill="1" applyBorder="1" applyAlignment="1" applyProtection="1"/>
    <xf numFmtId="0" fontId="29" fillId="0" borderId="20" xfId="0" applyFont="1" applyFill="1" applyBorder="1" applyAlignment="1" applyProtection="1"/>
    <xf numFmtId="0" fontId="55" fillId="0" borderId="20" xfId="0" applyFont="1" applyBorder="1" applyProtection="1"/>
    <xf numFmtId="0" fontId="55" fillId="0" borderId="37" xfId="0" applyFont="1" applyBorder="1" applyProtection="1"/>
    <xf numFmtId="0" fontId="29" fillId="0" borderId="0" xfId="0" applyFont="1" applyFill="1" applyBorder="1" applyAlignment="1" applyProtection="1">
      <alignment horizontal="center"/>
    </xf>
    <xf numFmtId="2" fontId="27" fillId="0" borderId="0" xfId="0" applyNumberFormat="1" applyFont="1" applyBorder="1" applyAlignment="1" applyProtection="1">
      <alignment horizontal="center"/>
    </xf>
    <xf numFmtId="0" fontId="29" fillId="0" borderId="0" xfId="0" applyFont="1" applyFill="1" applyBorder="1" applyAlignment="1" applyProtection="1">
      <alignment horizontal="center" wrapText="1"/>
    </xf>
    <xf numFmtId="2" fontId="28" fillId="0" borderId="0" xfId="0" applyNumberFormat="1" applyFont="1" applyFill="1" applyBorder="1" applyAlignment="1" applyProtection="1">
      <alignment horizontal="center"/>
    </xf>
    <xf numFmtId="0" fontId="0" fillId="0" borderId="0" xfId="0" applyBorder="1" applyAlignment="1" applyProtection="1">
      <alignment horizontal="center"/>
    </xf>
    <xf numFmtId="0" fontId="20" fillId="0" borderId="50" xfId="0" applyFont="1" applyBorder="1" applyAlignment="1" applyProtection="1">
      <alignment horizontal="center"/>
    </xf>
    <xf numFmtId="0" fontId="43" fillId="0" borderId="0" xfId="0" applyFont="1" applyFill="1" applyBorder="1" applyAlignment="1" applyProtection="1"/>
    <xf numFmtId="0" fontId="31" fillId="0" borderId="0" xfId="0" applyFont="1" applyFill="1" applyBorder="1" applyAlignment="1" applyProtection="1"/>
    <xf numFmtId="0" fontId="43" fillId="0" borderId="0" xfId="0" applyFont="1" applyFill="1" applyBorder="1" applyProtection="1"/>
    <xf numFmtId="2" fontId="30" fillId="0" borderId="27" xfId="0" applyNumberFormat="1" applyFont="1" applyBorder="1" applyAlignment="1" applyProtection="1">
      <alignment horizontal="center"/>
      <protection locked="0"/>
    </xf>
    <xf numFmtId="2" fontId="30" fillId="0" borderId="21" xfId="0" applyNumberFormat="1" applyFont="1" applyBorder="1" applyAlignment="1" applyProtection="1">
      <alignment horizontal="center"/>
      <protection locked="0"/>
    </xf>
    <xf numFmtId="0" fontId="32" fillId="0" borderId="0" xfId="0" applyFont="1" applyFill="1" applyBorder="1" applyAlignment="1" applyProtection="1">
      <alignment horizontal="center"/>
    </xf>
    <xf numFmtId="169" fontId="28" fillId="0" borderId="0" xfId="0" applyNumberFormat="1" applyFont="1" applyFill="1" applyBorder="1" applyAlignment="1" applyProtection="1">
      <alignment horizontal="center"/>
      <protection hidden="1"/>
    </xf>
    <xf numFmtId="169" fontId="31" fillId="0" borderId="0" xfId="0" applyNumberFormat="1" applyFont="1" applyFill="1" applyBorder="1" applyAlignment="1" applyProtection="1">
      <alignment horizontal="center"/>
      <protection hidden="1"/>
    </xf>
    <xf numFmtId="0" fontId="0" fillId="0" borderId="0" xfId="0" applyBorder="1" applyAlignment="1" applyProtection="1">
      <alignment wrapText="1"/>
    </xf>
    <xf numFmtId="0" fontId="40" fillId="0" borderId="53" xfId="0" applyFont="1" applyBorder="1" applyAlignment="1" applyProtection="1">
      <alignment horizontal="center"/>
    </xf>
    <xf numFmtId="0" fontId="40" fillId="0" borderId="16" xfId="0" applyFont="1" applyBorder="1" applyAlignment="1" applyProtection="1">
      <alignment horizontal="center"/>
    </xf>
    <xf numFmtId="2" fontId="30" fillId="0" borderId="0" xfId="0" applyNumberFormat="1" applyFont="1" applyFill="1" applyBorder="1" applyAlignment="1" applyProtection="1">
      <alignment horizontal="center"/>
    </xf>
    <xf numFmtId="2" fontId="30" fillId="0" borderId="4" xfId="0" applyNumberFormat="1" applyFont="1" applyFill="1" applyBorder="1" applyAlignment="1" applyProtection="1">
      <alignment horizontal="center"/>
    </xf>
    <xf numFmtId="2" fontId="29" fillId="0" borderId="19" xfId="0" applyNumberFormat="1" applyFont="1" applyFill="1" applyBorder="1" applyAlignment="1" applyProtection="1">
      <alignment horizontal="center" wrapText="1"/>
    </xf>
    <xf numFmtId="2" fontId="29" fillId="0" borderId="48" xfId="0" applyNumberFormat="1" applyFont="1" applyFill="1" applyBorder="1" applyAlignment="1" applyProtection="1">
      <alignment horizontal="center" wrapText="1"/>
    </xf>
    <xf numFmtId="2" fontId="29" fillId="0" borderId="36" xfId="0" applyNumberFormat="1" applyFont="1" applyFill="1" applyBorder="1" applyAlignment="1" applyProtection="1">
      <alignment horizontal="center" wrapText="1"/>
    </xf>
    <xf numFmtId="2" fontId="30" fillId="0" borderId="23" xfId="0" applyNumberFormat="1" applyFont="1" applyFill="1" applyBorder="1" applyAlignment="1" applyProtection="1">
      <alignment horizontal="center"/>
    </xf>
    <xf numFmtId="2" fontId="34" fillId="0" borderId="48" xfId="0" applyNumberFormat="1" applyFont="1" applyFill="1" applyBorder="1" applyAlignment="1" applyProtection="1">
      <alignment horizontal="center" wrapText="1"/>
    </xf>
    <xf numFmtId="0" fontId="0" fillId="0" borderId="54" xfId="0" applyBorder="1" applyProtection="1"/>
    <xf numFmtId="0" fontId="32" fillId="0" borderId="54" xfId="0" applyFont="1" applyFill="1" applyBorder="1" applyAlignment="1" applyProtection="1">
      <alignment horizontal="center"/>
    </xf>
    <xf numFmtId="0" fontId="32" fillId="0" borderId="0" xfId="0" applyFont="1" applyFill="1" applyBorder="1" applyProtection="1"/>
    <xf numFmtId="0" fontId="29" fillId="0" borderId="0" xfId="0" applyFont="1" applyFill="1" applyBorder="1" applyProtection="1"/>
    <xf numFmtId="2" fontId="30" fillId="0" borderId="55" xfId="0" applyNumberFormat="1" applyFont="1" applyBorder="1" applyAlignment="1" applyProtection="1">
      <alignment horizontal="center"/>
      <protection locked="0"/>
    </xf>
    <xf numFmtId="2" fontId="30" fillId="0" borderId="28" xfId="0" applyNumberFormat="1" applyFont="1" applyBorder="1" applyAlignment="1" applyProtection="1">
      <alignment horizontal="center"/>
      <protection locked="0"/>
    </xf>
    <xf numFmtId="1" fontId="30" fillId="0" borderId="19" xfId="0" applyNumberFormat="1" applyFont="1" applyBorder="1" applyAlignment="1" applyProtection="1">
      <alignment horizontal="center"/>
      <protection locked="0"/>
    </xf>
    <xf numFmtId="14" fontId="30" fillId="0" borderId="56" xfId="0" applyNumberFormat="1" applyFont="1" applyFill="1" applyBorder="1" applyAlignment="1" applyProtection="1">
      <alignment horizontal="center"/>
      <protection locked="0"/>
    </xf>
    <xf numFmtId="14" fontId="30" fillId="0" borderId="5" xfId="0" applyNumberFormat="1" applyFont="1" applyFill="1" applyBorder="1" applyAlignment="1" applyProtection="1">
      <alignment horizontal="center"/>
      <protection locked="0"/>
    </xf>
    <xf numFmtId="14" fontId="30" fillId="0" borderId="3" xfId="0" applyNumberFormat="1" applyFont="1" applyFill="1" applyBorder="1" applyAlignment="1" applyProtection="1">
      <alignment horizontal="center"/>
      <protection locked="0"/>
    </xf>
    <xf numFmtId="0" fontId="31" fillId="0" borderId="23" xfId="0" applyFont="1" applyBorder="1" applyProtection="1"/>
    <xf numFmtId="0" fontId="31" fillId="0" borderId="33" xfId="0" applyFont="1" applyBorder="1" applyProtection="1"/>
    <xf numFmtId="0" fontId="29" fillId="0" borderId="57" xfId="0" applyFont="1" applyBorder="1" applyAlignment="1" applyProtection="1">
      <alignment horizontal="centerContinuous"/>
    </xf>
    <xf numFmtId="0" fontId="31" fillId="0" borderId="38" xfId="0" applyFont="1" applyBorder="1" applyProtection="1"/>
    <xf numFmtId="0" fontId="31" fillId="0" borderId="5" xfId="0" applyFont="1" applyBorder="1" applyProtection="1"/>
    <xf numFmtId="0" fontId="0" fillId="0" borderId="7" xfId="0" applyBorder="1" applyProtection="1"/>
    <xf numFmtId="3" fontId="30" fillId="0" borderId="11" xfId="0" applyNumberFormat="1" applyFont="1" applyBorder="1" applyAlignment="1" applyProtection="1">
      <alignment horizontal="center"/>
    </xf>
    <xf numFmtId="3" fontId="30" fillId="0" borderId="18" xfId="0" applyNumberFormat="1" applyFont="1" applyBorder="1" applyAlignment="1" applyProtection="1">
      <alignment horizontal="center"/>
    </xf>
    <xf numFmtId="165" fontId="30" fillId="0" borderId="18" xfId="0" applyNumberFormat="1" applyFont="1" applyBorder="1" applyAlignment="1" applyProtection="1">
      <alignment horizontal="center"/>
    </xf>
    <xf numFmtId="165" fontId="31" fillId="0" borderId="11" xfId="0" applyNumberFormat="1" applyFont="1" applyBorder="1" applyAlignment="1" applyProtection="1">
      <alignment horizontal="center"/>
    </xf>
    <xf numFmtId="165" fontId="31" fillId="0" borderId="40" xfId="0" applyNumberFormat="1" applyFont="1" applyBorder="1" applyAlignment="1" applyProtection="1">
      <alignment horizontal="center"/>
    </xf>
    <xf numFmtId="0" fontId="23" fillId="0" borderId="0" xfId="0" applyFont="1" applyBorder="1" applyProtection="1"/>
    <xf numFmtId="0" fontId="26" fillId="0" borderId="0" xfId="0" applyFont="1" applyBorder="1" applyAlignment="1" applyProtection="1">
      <alignment horizontal="right"/>
    </xf>
    <xf numFmtId="3" fontId="30" fillId="0" borderId="11" xfId="0" applyNumberFormat="1" applyFont="1" applyBorder="1" applyAlignment="1" applyProtection="1">
      <alignment horizontal="center"/>
      <protection locked="0"/>
    </xf>
    <xf numFmtId="165" fontId="30" fillId="0" borderId="7" xfId="0" applyNumberFormat="1" applyFont="1" applyBorder="1" applyAlignment="1" applyProtection="1">
      <alignment horizontal="center"/>
      <protection locked="0"/>
    </xf>
    <xf numFmtId="165" fontId="30" fillId="0" borderId="18" xfId="0" applyNumberFormat="1" applyFont="1" applyBorder="1" applyAlignment="1" applyProtection="1">
      <alignment horizontal="center"/>
      <protection locked="0"/>
    </xf>
    <xf numFmtId="164" fontId="32" fillId="0" borderId="20" xfId="0" quotePrefix="1" applyNumberFormat="1" applyFont="1" applyBorder="1" applyAlignment="1" applyProtection="1">
      <alignment horizontal="center"/>
    </xf>
    <xf numFmtId="0" fontId="0" fillId="0" borderId="0" xfId="0" applyFill="1" applyBorder="1" applyAlignment="1" applyProtection="1"/>
    <xf numFmtId="0" fontId="22" fillId="0" borderId="33" xfId="0" applyFont="1" applyBorder="1" applyProtection="1"/>
    <xf numFmtId="0" fontId="29" fillId="0" borderId="28" xfId="0" applyFont="1" applyBorder="1" applyAlignment="1" applyProtection="1"/>
    <xf numFmtId="1" fontId="27" fillId="0" borderId="0" xfId="0" applyNumberFormat="1" applyFont="1" applyBorder="1" applyAlignment="1" applyProtection="1"/>
    <xf numFmtId="0" fontId="32" fillId="0" borderId="20" xfId="0" applyFont="1" applyBorder="1" applyAlignment="1" applyProtection="1">
      <alignment horizontal="center"/>
    </xf>
    <xf numFmtId="0" fontId="22" fillId="0" borderId="20" xfId="0" applyFont="1" applyBorder="1" applyProtection="1"/>
    <xf numFmtId="0" fontId="29" fillId="0" borderId="10" xfId="0" applyFont="1" applyBorder="1" applyProtection="1"/>
    <xf numFmtId="0" fontId="29" fillId="0" borderId="57" xfId="0" applyFont="1" applyBorder="1" applyProtection="1"/>
    <xf numFmtId="0" fontId="29" fillId="0" borderId="45" xfId="0" applyFont="1" applyBorder="1" applyProtection="1"/>
    <xf numFmtId="0" fontId="29" fillId="0" borderId="45" xfId="0" applyFont="1" applyBorder="1" applyAlignment="1" applyProtection="1">
      <alignment horizontal="center"/>
    </xf>
    <xf numFmtId="0" fontId="29" fillId="0" borderId="58" xfId="0" applyFont="1" applyBorder="1" applyProtection="1"/>
    <xf numFmtId="0" fontId="29" fillId="0" borderId="45" xfId="0" applyFont="1" applyBorder="1" applyAlignment="1" applyProtection="1">
      <alignment horizontal="centerContinuous"/>
    </xf>
    <xf numFmtId="0" fontId="29" fillId="0" borderId="19" xfId="0" applyFont="1" applyBorder="1" applyAlignment="1" applyProtection="1">
      <alignment horizontal="centerContinuous"/>
    </xf>
    <xf numFmtId="0" fontId="29" fillId="0" borderId="19" xfId="0" applyFont="1" applyBorder="1" applyAlignment="1" applyProtection="1">
      <alignment horizontal="center"/>
    </xf>
    <xf numFmtId="0" fontId="29" fillId="0" borderId="22" xfId="0" applyFont="1" applyBorder="1" applyAlignment="1" applyProtection="1">
      <alignment horizontal="center"/>
    </xf>
    <xf numFmtId="165" fontId="30" fillId="0" borderId="55" xfId="0" applyNumberFormat="1" applyFont="1" applyBorder="1" applyAlignment="1" applyProtection="1">
      <alignment horizontal="center"/>
      <protection locked="0"/>
    </xf>
    <xf numFmtId="1" fontId="30" fillId="0" borderId="55" xfId="0" applyNumberFormat="1" applyFont="1" applyBorder="1" applyAlignment="1" applyProtection="1">
      <alignment horizontal="center"/>
      <protection locked="0"/>
    </xf>
    <xf numFmtId="2" fontId="30" fillId="0" borderId="59" xfId="0" applyNumberFormat="1" applyFont="1" applyBorder="1" applyAlignment="1" applyProtection="1">
      <alignment horizontal="center"/>
      <protection locked="0"/>
    </xf>
    <xf numFmtId="1" fontId="30" fillId="0" borderId="11" xfId="0" applyNumberFormat="1" applyFont="1" applyBorder="1" applyAlignment="1" applyProtection="1">
      <alignment horizontal="center"/>
      <protection locked="0"/>
    </xf>
    <xf numFmtId="2" fontId="30" fillId="0" borderId="40" xfId="0" applyNumberFormat="1" applyFont="1" applyBorder="1" applyAlignment="1" applyProtection="1">
      <alignment horizontal="center"/>
      <protection locked="0"/>
    </xf>
    <xf numFmtId="2" fontId="30" fillId="0" borderId="18" xfId="0" applyNumberFormat="1" applyFont="1" applyBorder="1" applyAlignment="1" applyProtection="1">
      <alignment horizontal="center"/>
      <protection locked="0"/>
    </xf>
    <xf numFmtId="2" fontId="30" fillId="0" borderId="22" xfId="0" applyNumberFormat="1" applyFont="1" applyBorder="1" applyAlignment="1" applyProtection="1">
      <alignment horizontal="center"/>
      <protection locked="0"/>
    </xf>
    <xf numFmtId="0" fontId="29" fillId="0" borderId="15" xfId="0" applyFont="1" applyBorder="1" applyAlignment="1" applyProtection="1">
      <alignment horizontal="center"/>
    </xf>
    <xf numFmtId="0" fontId="29" fillId="0" borderId="51" xfId="0" applyFont="1" applyBorder="1" applyAlignment="1" applyProtection="1">
      <alignment horizontal="center"/>
    </xf>
    <xf numFmtId="0" fontId="29" fillId="0" borderId="50" xfId="0" applyFont="1" applyBorder="1" applyAlignment="1" applyProtection="1">
      <alignment horizontal="center"/>
    </xf>
    <xf numFmtId="0" fontId="29" fillId="0" borderId="20" xfId="0" applyFont="1" applyBorder="1" applyAlignment="1" applyProtection="1">
      <alignment horizontal="centerContinuous"/>
    </xf>
    <xf numFmtId="0" fontId="29" fillId="0" borderId="21" xfId="0" applyFont="1" applyBorder="1" applyAlignment="1" applyProtection="1">
      <alignment horizontal="center"/>
    </xf>
    <xf numFmtId="0" fontId="32" fillId="0" borderId="20" xfId="0" applyFont="1" applyBorder="1" applyAlignment="1" applyProtection="1">
      <alignment horizontal="center"/>
      <protection locked="0"/>
    </xf>
    <xf numFmtId="0" fontId="28" fillId="0" borderId="0" xfId="0" applyFont="1" applyBorder="1" applyProtection="1"/>
    <xf numFmtId="0" fontId="22" fillId="0" borderId="6" xfId="0" applyFont="1" applyBorder="1" applyProtection="1"/>
    <xf numFmtId="0" fontId="34" fillId="0" borderId="45" xfId="0" applyFont="1" applyBorder="1" applyAlignment="1" applyProtection="1">
      <alignment horizontal="center"/>
    </xf>
    <xf numFmtId="0" fontId="18" fillId="0" borderId="0" xfId="0" applyFont="1" applyFill="1" applyBorder="1" applyAlignment="1" applyProtection="1">
      <alignment horizontal="center"/>
    </xf>
    <xf numFmtId="0" fontId="9" fillId="0" borderId="0" xfId="0" applyFont="1" applyFill="1" applyBorder="1" applyAlignment="1" applyProtection="1">
      <alignment horizontal="right"/>
    </xf>
    <xf numFmtId="0" fontId="4" fillId="0" borderId="0" xfId="0" applyFont="1" applyFill="1" applyBorder="1" applyAlignment="1" applyProtection="1">
      <alignment horizontal="right"/>
    </xf>
    <xf numFmtId="0" fontId="22" fillId="0" borderId="11" xfId="0" applyFont="1" applyBorder="1" applyAlignment="1" applyProtection="1">
      <alignment horizontal="center"/>
    </xf>
    <xf numFmtId="165" fontId="31" fillId="0" borderId="0" xfId="0" applyNumberFormat="1" applyFont="1" applyProtection="1"/>
    <xf numFmtId="165" fontId="0" fillId="0" borderId="0" xfId="0" applyNumberFormat="1" applyProtection="1"/>
    <xf numFmtId="0" fontId="20" fillId="0" borderId="0" xfId="0" applyFont="1" applyAlignment="1" applyProtection="1">
      <alignment horizontal="right"/>
    </xf>
    <xf numFmtId="0" fontId="1" fillId="0" borderId="0" xfId="0" applyFont="1" applyProtection="1"/>
    <xf numFmtId="49" fontId="22" fillId="3" borderId="0" xfId="0" applyNumberFormat="1" applyFont="1" applyFill="1" applyBorder="1" applyAlignment="1" applyProtection="1">
      <alignment horizontal="center"/>
    </xf>
    <xf numFmtId="0" fontId="20" fillId="0" borderId="20" xfId="0" applyFont="1" applyBorder="1" applyProtection="1">
      <protection locked="0"/>
    </xf>
    <xf numFmtId="1" fontId="22" fillId="0" borderId="20" xfId="0" applyNumberFormat="1" applyFont="1" applyBorder="1" applyAlignment="1" applyProtection="1">
      <alignment horizontal="center"/>
    </xf>
    <xf numFmtId="3" fontId="30" fillId="0" borderId="0" xfId="0" applyNumberFormat="1" applyFont="1" applyBorder="1" applyAlignment="1" applyProtection="1">
      <alignment horizontal="center"/>
    </xf>
    <xf numFmtId="167" fontId="30" fillId="0" borderId="0" xfId="0" applyNumberFormat="1" applyFont="1" applyBorder="1" applyAlignment="1" applyProtection="1">
      <alignment horizontal="center"/>
    </xf>
    <xf numFmtId="165" fontId="30" fillId="0" borderId="0" xfId="0" applyNumberFormat="1" applyFont="1" applyBorder="1" applyAlignment="1" applyProtection="1">
      <alignment horizontal="center"/>
    </xf>
    <xf numFmtId="0" fontId="31" fillId="0" borderId="0" xfId="0" applyFont="1" applyFill="1" applyProtection="1"/>
    <xf numFmtId="0" fontId="0" fillId="0" borderId="0" xfId="0" applyFill="1" applyProtection="1"/>
    <xf numFmtId="0" fontId="39" fillId="0" borderId="0" xfId="0" applyFont="1" applyBorder="1" applyAlignment="1" applyProtection="1">
      <alignment horizontal="center"/>
    </xf>
    <xf numFmtId="0" fontId="30" fillId="0" borderId="0" xfId="0" applyFont="1" applyBorder="1" applyProtection="1"/>
    <xf numFmtId="0" fontId="0" fillId="2" borderId="0" xfId="0" applyFill="1" applyProtection="1"/>
    <xf numFmtId="0" fontId="31" fillId="5" borderId="0" xfId="0" applyFont="1" applyFill="1" applyBorder="1" applyProtection="1"/>
    <xf numFmtId="0" fontId="31" fillId="2" borderId="20" xfId="0" applyFont="1" applyFill="1" applyBorder="1" applyProtection="1"/>
    <xf numFmtId="0" fontId="28" fillId="2" borderId="0" xfId="0" applyFont="1" applyFill="1" applyBorder="1" applyProtection="1"/>
    <xf numFmtId="0" fontId="31" fillId="2" borderId="0" xfId="0" applyFont="1" applyFill="1" applyBorder="1" applyProtection="1"/>
    <xf numFmtId="0" fontId="28" fillId="2" borderId="0" xfId="0" applyFont="1" applyFill="1" applyBorder="1" applyAlignment="1" applyProtection="1"/>
    <xf numFmtId="0" fontId="31" fillId="2" borderId="0" xfId="0" applyFont="1" applyFill="1" applyProtection="1"/>
    <xf numFmtId="0" fontId="32" fillId="0" borderId="0" xfId="0" applyFont="1" applyBorder="1" applyAlignment="1" applyProtection="1">
      <alignment horizontal="right"/>
    </xf>
    <xf numFmtId="0" fontId="32" fillId="0" borderId="0" xfId="0" applyFont="1" applyBorder="1" applyAlignment="1" applyProtection="1">
      <alignment horizontal="center"/>
    </xf>
    <xf numFmtId="0" fontId="37" fillId="0" borderId="0" xfId="0" applyFont="1" applyAlignment="1" applyProtection="1">
      <alignment horizontal="center"/>
    </xf>
    <xf numFmtId="0" fontId="32" fillId="0" borderId="0" xfId="0" applyFont="1" applyBorder="1" applyProtection="1"/>
    <xf numFmtId="0" fontId="20" fillId="5" borderId="0" xfId="0" applyFont="1" applyFill="1" applyBorder="1" applyProtection="1"/>
    <xf numFmtId="0" fontId="20" fillId="2" borderId="0" xfId="0" applyFont="1" applyFill="1" applyBorder="1" applyProtection="1"/>
    <xf numFmtId="0" fontId="41" fillId="0" borderId="0" xfId="0" applyFont="1" applyBorder="1" applyAlignment="1" applyProtection="1">
      <alignment horizontal="left"/>
    </xf>
    <xf numFmtId="0" fontId="37" fillId="0" borderId="0" xfId="0" applyFont="1" applyBorder="1" applyProtection="1"/>
    <xf numFmtId="0" fontId="0" fillId="0" borderId="0" xfId="0" applyAlignment="1" applyProtection="1">
      <alignment horizontal="left"/>
    </xf>
    <xf numFmtId="0" fontId="33" fillId="0" borderId="0" xfId="0" applyFont="1" applyBorder="1" applyProtection="1"/>
    <xf numFmtId="0" fontId="31" fillId="0" borderId="20" xfId="0" applyFont="1" applyFill="1" applyBorder="1" applyProtection="1"/>
    <xf numFmtId="0" fontId="33" fillId="0" borderId="20" xfId="0" applyFont="1" applyBorder="1" applyProtection="1"/>
    <xf numFmtId="0" fontId="28" fillId="0" borderId="20" xfId="0" applyFont="1" applyBorder="1" applyProtection="1"/>
    <xf numFmtId="0" fontId="31" fillId="0" borderId="20" xfId="0" applyFont="1" applyBorder="1" applyProtection="1"/>
    <xf numFmtId="0" fontId="33" fillId="2" borderId="0" xfId="0" applyFont="1" applyFill="1" applyBorder="1" applyProtection="1"/>
    <xf numFmtId="0" fontId="22" fillId="0" borderId="0" xfId="0" applyFont="1" applyFill="1" applyBorder="1" applyProtection="1"/>
    <xf numFmtId="0" fontId="20" fillId="0" borderId="0" xfId="0" applyFont="1" applyFill="1" applyBorder="1" applyAlignment="1" applyProtection="1">
      <alignment horizontal="center"/>
    </xf>
    <xf numFmtId="0" fontId="33" fillId="0" borderId="0" xfId="0" applyFont="1" applyFill="1" applyBorder="1" applyProtection="1"/>
    <xf numFmtId="0" fontId="33" fillId="0" borderId="0" xfId="0" applyFont="1" applyFill="1" applyProtection="1"/>
    <xf numFmtId="0" fontId="28" fillId="0" borderId="0" xfId="0" applyFont="1" applyFill="1" applyBorder="1" applyAlignment="1" applyProtection="1">
      <alignment horizontal="center"/>
    </xf>
    <xf numFmtId="0" fontId="33"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0" fillId="0" borderId="0" xfId="0" applyFont="1" applyFill="1" applyBorder="1" applyProtection="1"/>
    <xf numFmtId="0" fontId="37" fillId="0" borderId="0" xfId="0" applyFont="1" applyFill="1" applyBorder="1" applyProtection="1"/>
    <xf numFmtId="49" fontId="32" fillId="0" borderId="0" xfId="0" applyNumberFormat="1" applyFont="1" applyBorder="1" applyAlignment="1" applyProtection="1"/>
    <xf numFmtId="0" fontId="20" fillId="0" borderId="20" xfId="0" applyFont="1" applyBorder="1" applyAlignment="1" applyProtection="1">
      <alignment horizontal="center"/>
      <protection locked="0"/>
    </xf>
    <xf numFmtId="0" fontId="0" fillId="0" borderId="0" xfId="0" applyProtection="1">
      <protection locked="0"/>
    </xf>
    <xf numFmtId="1" fontId="20" fillId="0" borderId="54" xfId="0" applyNumberFormat="1" applyFont="1" applyBorder="1" applyAlignment="1" applyProtection="1">
      <alignment horizontal="center"/>
    </xf>
    <xf numFmtId="0" fontId="37" fillId="0" borderId="0" xfId="0" applyFont="1" applyBorder="1" applyAlignment="1">
      <alignment horizontal="center"/>
    </xf>
    <xf numFmtId="0" fontId="0" fillId="0" borderId="0" xfId="0" applyBorder="1" applyAlignment="1" applyProtection="1"/>
    <xf numFmtId="0" fontId="31" fillId="6" borderId="54" xfId="0" applyFont="1" applyFill="1" applyBorder="1" applyProtection="1"/>
    <xf numFmtId="0" fontId="31" fillId="6" borderId="54" xfId="0" applyFont="1" applyFill="1" applyBorder="1" applyAlignment="1" applyProtection="1">
      <alignment horizontal="centerContinuous"/>
    </xf>
    <xf numFmtId="0" fontId="31" fillId="6" borderId="36" xfId="0" applyFont="1" applyFill="1" applyBorder="1" applyAlignment="1" applyProtection="1">
      <alignment horizontal="centerContinuous"/>
    </xf>
    <xf numFmtId="164" fontId="20" fillId="6" borderId="5" xfId="0" applyNumberFormat="1" applyFont="1" applyFill="1" applyBorder="1" applyAlignment="1" applyProtection="1">
      <alignment horizontal="center"/>
    </xf>
    <xf numFmtId="164" fontId="20" fillId="6" borderId="3" xfId="0" applyNumberFormat="1" applyFont="1" applyFill="1" applyBorder="1" applyAlignment="1" applyProtection="1">
      <alignment horizontal="center"/>
    </xf>
    <xf numFmtId="0" fontId="31" fillId="6" borderId="23" xfId="0" applyFont="1" applyFill="1" applyBorder="1" applyProtection="1"/>
    <xf numFmtId="164" fontId="29" fillId="6" borderId="60" xfId="0" quotePrefix="1" applyNumberFormat="1" applyFont="1" applyFill="1" applyBorder="1" applyAlignment="1" applyProtection="1">
      <alignment horizontal="centerContinuous"/>
    </xf>
    <xf numFmtId="0" fontId="31" fillId="6" borderId="49" xfId="0" applyFont="1" applyFill="1" applyBorder="1" applyAlignment="1" applyProtection="1">
      <alignment horizontal="centerContinuous"/>
    </xf>
    <xf numFmtId="0" fontId="31" fillId="6" borderId="60" xfId="0" applyFont="1" applyFill="1" applyBorder="1" applyAlignment="1" applyProtection="1">
      <alignment horizontal="centerContinuous"/>
    </xf>
    <xf numFmtId="0" fontId="31" fillId="6" borderId="36" xfId="0" applyFont="1" applyFill="1" applyBorder="1" applyProtection="1"/>
    <xf numFmtId="164" fontId="29" fillId="6" borderId="56" xfId="0" applyNumberFormat="1" applyFont="1" applyFill="1" applyBorder="1" applyAlignment="1" applyProtection="1">
      <alignment horizontal="center"/>
    </xf>
    <xf numFmtId="164" fontId="29" fillId="6" borderId="5" xfId="0" applyNumberFormat="1" applyFont="1" applyFill="1" applyBorder="1" applyAlignment="1" applyProtection="1">
      <alignment horizontal="center"/>
    </xf>
    <xf numFmtId="164" fontId="29" fillId="6" borderId="4" xfId="0" applyNumberFormat="1" applyFont="1" applyFill="1" applyBorder="1" applyAlignment="1" applyProtection="1">
      <alignment horizontal="center"/>
    </xf>
    <xf numFmtId="164" fontId="20" fillId="6" borderId="4" xfId="0" applyNumberFormat="1" applyFont="1" applyFill="1" applyBorder="1" applyAlignment="1" applyProtection="1">
      <alignment horizontal="center"/>
    </xf>
    <xf numFmtId="164" fontId="20" fillId="0" borderId="20" xfId="0" quotePrefix="1" applyNumberFormat="1" applyFont="1" applyBorder="1" applyAlignment="1" applyProtection="1">
      <alignment horizontal="center"/>
      <protection locked="0"/>
    </xf>
    <xf numFmtId="49" fontId="32" fillId="0" borderId="0" xfId="0" applyNumberFormat="1" applyFont="1" applyBorder="1" applyAlignment="1" applyProtection="1">
      <protection locked="0"/>
    </xf>
    <xf numFmtId="0" fontId="31" fillId="0" borderId="0" xfId="0" applyFont="1" applyFill="1" applyAlignment="1" applyProtection="1">
      <alignment vertical="center"/>
    </xf>
    <xf numFmtId="0" fontId="0" fillId="0" borderId="0" xfId="0" applyAlignment="1" applyProtection="1">
      <alignment vertical="center"/>
    </xf>
    <xf numFmtId="164" fontId="20" fillId="0" borderId="20" xfId="0" quotePrefix="1" applyNumberFormat="1" applyFont="1" applyBorder="1" applyAlignment="1" applyProtection="1">
      <alignment horizontal="center"/>
    </xf>
    <xf numFmtId="164" fontId="22" fillId="6" borderId="46" xfId="0" applyNumberFormat="1" applyFont="1" applyFill="1" applyBorder="1" applyAlignment="1" applyProtection="1">
      <alignment horizontal="centerContinuous"/>
    </xf>
    <xf numFmtId="0" fontId="31" fillId="6" borderId="46" xfId="0" applyFont="1" applyFill="1" applyBorder="1" applyAlignment="1" applyProtection="1">
      <alignment horizontal="centerContinuous"/>
    </xf>
    <xf numFmtId="0" fontId="29" fillId="6" borderId="46" xfId="0" applyFont="1" applyFill="1" applyBorder="1" applyAlignment="1" applyProtection="1">
      <alignment horizontal="centerContinuous"/>
    </xf>
    <xf numFmtId="0" fontId="31" fillId="6" borderId="13" xfId="0" applyFont="1" applyFill="1" applyBorder="1" applyAlignment="1" applyProtection="1">
      <alignment horizontal="centerContinuous"/>
    </xf>
    <xf numFmtId="164" fontId="20" fillId="6" borderId="11" xfId="0" applyNumberFormat="1" applyFont="1" applyFill="1" applyBorder="1" applyAlignment="1" applyProtection="1">
      <alignment horizontal="center"/>
    </xf>
    <xf numFmtId="164" fontId="20" fillId="6" borderId="19" xfId="0" applyNumberFormat="1" applyFont="1" applyFill="1" applyBorder="1" applyAlignment="1" applyProtection="1">
      <alignment horizontal="center"/>
    </xf>
    <xf numFmtId="165" fontId="30" fillId="6" borderId="27" xfId="0" applyNumberFormat="1" applyFont="1" applyFill="1" applyBorder="1" applyAlignment="1" applyProtection="1">
      <alignment horizontal="center"/>
    </xf>
    <xf numFmtId="165" fontId="30" fillId="6" borderId="21" xfId="0" applyNumberFormat="1" applyFont="1" applyFill="1" applyBorder="1" applyAlignment="1" applyProtection="1">
      <alignment horizontal="center"/>
    </xf>
    <xf numFmtId="0" fontId="22" fillId="6" borderId="15" xfId="0" applyFont="1" applyFill="1" applyBorder="1" applyAlignment="1" applyProtection="1">
      <alignment horizontal="center"/>
    </xf>
    <xf numFmtId="0" fontId="22" fillId="6" borderId="51" xfId="0" applyFont="1" applyFill="1" applyBorder="1" applyAlignment="1" applyProtection="1">
      <alignment horizontal="center"/>
    </xf>
    <xf numFmtId="0" fontId="22" fillId="6" borderId="53" xfId="0" applyFont="1" applyFill="1" applyBorder="1" applyAlignment="1" applyProtection="1">
      <alignment horizontal="center"/>
    </xf>
    <xf numFmtId="0" fontId="22" fillId="6" borderId="19" xfId="0" applyFont="1" applyFill="1" applyBorder="1" applyAlignment="1" applyProtection="1">
      <alignment horizontal="center"/>
    </xf>
    <xf numFmtId="0" fontId="22" fillId="6" borderId="37" xfId="0" applyFont="1" applyFill="1" applyBorder="1" applyAlignment="1" applyProtection="1">
      <alignment horizontal="center"/>
    </xf>
    <xf numFmtId="0" fontId="22" fillId="6" borderId="16" xfId="0" applyFont="1" applyFill="1" applyBorder="1" applyAlignment="1" applyProtection="1">
      <alignment horizontal="center"/>
    </xf>
    <xf numFmtId="0" fontId="22" fillId="6" borderId="56" xfId="0" applyFont="1" applyFill="1" applyBorder="1" applyAlignment="1" applyProtection="1">
      <alignment horizontal="center"/>
    </xf>
    <xf numFmtId="0" fontId="22" fillId="6" borderId="5" xfId="0" applyFont="1" applyFill="1" applyBorder="1" applyAlignment="1" applyProtection="1">
      <alignment horizontal="center"/>
    </xf>
    <xf numFmtId="0" fontId="22" fillId="6" borderId="61" xfId="0" applyFont="1" applyFill="1" applyBorder="1" applyAlignment="1" applyProtection="1">
      <alignment horizontal="center"/>
    </xf>
    <xf numFmtId="0" fontId="22" fillId="6" borderId="4" xfId="0" applyFont="1" applyFill="1" applyBorder="1" applyAlignment="1" applyProtection="1">
      <alignment horizontal="center"/>
    </xf>
    <xf numFmtId="0" fontId="29" fillId="6" borderId="29" xfId="0" applyFont="1" applyFill="1" applyBorder="1" applyAlignment="1">
      <alignment horizontal="center"/>
    </xf>
    <xf numFmtId="0" fontId="29" fillId="6" borderId="29" xfId="0" applyFont="1" applyFill="1" applyBorder="1" applyAlignment="1">
      <alignment horizontal="center" wrapText="1"/>
    </xf>
    <xf numFmtId="0" fontId="40" fillId="6" borderId="57" xfId="0" applyFont="1" applyFill="1" applyBorder="1" applyAlignment="1" applyProtection="1">
      <alignment horizontal="center"/>
    </xf>
    <xf numFmtId="0" fontId="40" fillId="6" borderId="10" xfId="0" applyFont="1" applyFill="1" applyBorder="1" applyAlignment="1" applyProtection="1">
      <alignment horizontal="center"/>
    </xf>
    <xf numFmtId="0" fontId="40" fillId="6" borderId="21" xfId="0" applyFont="1" applyFill="1" applyBorder="1" applyAlignment="1" applyProtection="1">
      <alignment horizontal="center"/>
    </xf>
    <xf numFmtId="0" fontId="40" fillId="6" borderId="62" xfId="0" applyFont="1" applyFill="1" applyBorder="1" applyAlignment="1" applyProtection="1">
      <alignment horizontal="center"/>
    </xf>
    <xf numFmtId="0" fontId="40" fillId="6" borderId="51" xfId="0" applyFont="1" applyFill="1" applyBorder="1" applyAlignment="1" applyProtection="1">
      <alignment horizontal="center"/>
    </xf>
    <xf numFmtId="0" fontId="40" fillId="6" borderId="22" xfId="0" applyFont="1" applyFill="1" applyBorder="1" applyAlignment="1" applyProtection="1">
      <alignment horizontal="center"/>
    </xf>
    <xf numFmtId="0" fontId="20" fillId="6" borderId="56" xfId="0" applyFont="1" applyFill="1" applyBorder="1" applyAlignment="1" applyProtection="1">
      <alignment horizontal="center"/>
    </xf>
    <xf numFmtId="0" fontId="20" fillId="6" borderId="5" xfId="0" applyFont="1" applyFill="1" applyBorder="1" applyAlignment="1" applyProtection="1">
      <alignment horizontal="center"/>
    </xf>
    <xf numFmtId="0" fontId="20" fillId="6" borderId="61" xfId="0" applyFont="1" applyFill="1" applyBorder="1" applyAlignment="1" applyProtection="1">
      <alignment horizontal="center"/>
    </xf>
    <xf numFmtId="0" fontId="20" fillId="6" borderId="38" xfId="0" applyFont="1" applyFill="1" applyBorder="1" applyAlignment="1" applyProtection="1">
      <alignment horizontal="center"/>
    </xf>
    <xf numFmtId="0" fontId="20" fillId="6" borderId="4" xfId="0" applyFont="1" applyFill="1" applyBorder="1" applyAlignment="1" applyProtection="1">
      <alignment horizontal="center"/>
    </xf>
    <xf numFmtId="0" fontId="27" fillId="6" borderId="47" xfId="0" applyFont="1" applyFill="1" applyBorder="1" applyAlignment="1" applyProtection="1">
      <alignment horizontal="center"/>
    </xf>
    <xf numFmtId="2" fontId="27" fillId="6" borderId="47" xfId="0" applyNumberFormat="1" applyFont="1" applyFill="1" applyBorder="1" applyAlignment="1" applyProtection="1">
      <alignment horizontal="center"/>
    </xf>
    <xf numFmtId="0" fontId="32" fillId="6" borderId="47" xfId="0" applyFont="1" applyFill="1" applyBorder="1" applyAlignment="1" applyProtection="1">
      <alignment horizontal="center"/>
    </xf>
    <xf numFmtId="0" fontId="27" fillId="6" borderId="36" xfId="0" applyFont="1" applyFill="1" applyBorder="1" applyAlignment="1" applyProtection="1">
      <alignment horizontal="center"/>
    </xf>
    <xf numFmtId="2" fontId="27" fillId="6" borderId="36" xfId="0" applyNumberFormat="1" applyFont="1" applyFill="1" applyBorder="1" applyAlignment="1" applyProtection="1">
      <alignment horizontal="center"/>
    </xf>
    <xf numFmtId="0" fontId="32" fillId="6" borderId="36" xfId="0" applyFont="1" applyFill="1" applyBorder="1" applyAlignment="1" applyProtection="1">
      <alignment horizontal="center"/>
    </xf>
    <xf numFmtId="0" fontId="29" fillId="0" borderId="28" xfId="0" applyFont="1" applyBorder="1" applyAlignment="1" applyProtection="1">
      <protection locked="0"/>
    </xf>
    <xf numFmtId="0" fontId="29" fillId="0" borderId="63" xfId="0" applyFont="1" applyBorder="1" applyProtection="1">
      <protection locked="0"/>
    </xf>
    <xf numFmtId="1" fontId="20" fillId="0" borderId="20" xfId="0" applyNumberFormat="1" applyFont="1" applyBorder="1" applyAlignment="1" applyProtection="1">
      <alignment horizontal="center"/>
    </xf>
    <xf numFmtId="1" fontId="20" fillId="0" borderId="14" xfId="0" applyNumberFormat="1" applyFont="1" applyBorder="1" applyAlignment="1" applyProtection="1">
      <alignment horizontal="center"/>
    </xf>
    <xf numFmtId="0" fontId="58" fillId="0" borderId="0" xfId="0" applyFont="1" applyFill="1" applyBorder="1" applyProtection="1"/>
    <xf numFmtId="0" fontId="53" fillId="0" borderId="0" xfId="0" applyFont="1" applyFill="1" applyBorder="1" applyProtection="1"/>
    <xf numFmtId="0" fontId="5" fillId="0" borderId="0" xfId="0" applyFont="1" applyBorder="1" applyProtection="1"/>
    <xf numFmtId="164" fontId="7" fillId="0" borderId="0" xfId="0" applyNumberFormat="1" applyFont="1" applyBorder="1" applyAlignment="1" applyProtection="1">
      <alignment horizontal="left"/>
    </xf>
    <xf numFmtId="0" fontId="53" fillId="0" borderId="0" xfId="0" applyFont="1" applyBorder="1" applyProtection="1"/>
    <xf numFmtId="0" fontId="5" fillId="0" borderId="0" xfId="0" applyFont="1" applyBorder="1" applyAlignment="1" applyProtection="1"/>
    <xf numFmtId="0" fontId="53" fillId="0" borderId="0" xfId="0" applyFont="1" applyProtection="1"/>
    <xf numFmtId="2" fontId="30" fillId="0" borderId="62" xfId="0" applyNumberFormat="1" applyFont="1" applyBorder="1" applyAlignment="1" applyProtection="1">
      <alignment horizontal="center"/>
      <protection locked="0"/>
    </xf>
    <xf numFmtId="2" fontId="33" fillId="4" borderId="28" xfId="0" applyNumberFormat="1" applyFont="1" applyFill="1" applyBorder="1" applyAlignment="1" applyProtection="1">
      <alignment horizontal="center"/>
    </xf>
    <xf numFmtId="0" fontId="29" fillId="0" borderId="24" xfId="0" applyFont="1" applyBorder="1" applyProtection="1"/>
    <xf numFmtId="2" fontId="30" fillId="4" borderId="27" xfId="0" applyNumberFormat="1" applyFont="1" applyFill="1" applyBorder="1" applyAlignment="1" applyProtection="1">
      <alignment horizontal="center" wrapText="1"/>
    </xf>
    <xf numFmtId="0" fontId="22" fillId="4" borderId="53" xfId="0" applyFont="1" applyFill="1" applyBorder="1" applyAlignment="1" applyProtection="1">
      <alignment horizontal="center"/>
    </xf>
    <xf numFmtId="0" fontId="22" fillId="4" borderId="64" xfId="0" applyFont="1" applyFill="1" applyBorder="1" applyAlignment="1" applyProtection="1">
      <alignment horizontal="center"/>
    </xf>
    <xf numFmtId="164" fontId="22" fillId="4" borderId="64" xfId="0" applyNumberFormat="1" applyFont="1" applyFill="1" applyBorder="1" applyAlignment="1" applyProtection="1">
      <alignment horizontal="center"/>
    </xf>
    <xf numFmtId="0" fontId="31" fillId="4" borderId="64" xfId="0" applyFont="1" applyFill="1" applyBorder="1" applyAlignment="1" applyProtection="1">
      <alignment horizontal="center"/>
      <protection locked="0"/>
    </xf>
    <xf numFmtId="166" fontId="52" fillId="4" borderId="16" xfId="0" applyNumberFormat="1" applyFont="1" applyFill="1" applyBorder="1" applyAlignment="1" applyProtection="1">
      <alignment horizontal="center"/>
    </xf>
    <xf numFmtId="0" fontId="30" fillId="0" borderId="0" xfId="0" applyFont="1" applyAlignment="1">
      <alignment horizontal="center"/>
    </xf>
    <xf numFmtId="0" fontId="33" fillId="0" borderId="0" xfId="0" applyFont="1" applyFill="1" applyBorder="1" applyAlignment="1" applyProtection="1">
      <alignment wrapText="1"/>
    </xf>
    <xf numFmtId="0" fontId="5" fillId="0" borderId="0" xfId="0" applyFont="1" applyFill="1" applyBorder="1" applyAlignment="1" applyProtection="1"/>
    <xf numFmtId="164" fontId="27" fillId="0" borderId="0" xfId="0" applyNumberFormat="1" applyFont="1" applyAlignment="1" applyProtection="1">
      <alignment horizontal="left"/>
    </xf>
    <xf numFmtId="0" fontId="29" fillId="0" borderId="13" xfId="0" applyFont="1" applyBorder="1" applyAlignment="1" applyProtection="1">
      <alignment horizontal="centerContinuous"/>
      <protection locked="0"/>
    </xf>
    <xf numFmtId="164" fontId="29" fillId="0" borderId="13" xfId="0" applyNumberFormat="1" applyFont="1" applyBorder="1" applyAlignment="1" applyProtection="1">
      <alignment horizontal="center"/>
      <protection locked="0"/>
    </xf>
    <xf numFmtId="164" fontId="27" fillId="0" borderId="13" xfId="0" applyNumberFormat="1" applyFont="1" applyBorder="1" applyAlignment="1" applyProtection="1">
      <alignment horizontal="center"/>
      <protection locked="0"/>
    </xf>
    <xf numFmtId="164" fontId="27" fillId="0" borderId="0" xfId="0" applyNumberFormat="1" applyFont="1" applyAlignment="1" applyProtection="1">
      <alignment horizontal="right"/>
    </xf>
    <xf numFmtId="0" fontId="0" fillId="0" borderId="0" xfId="0" applyAlignment="1">
      <alignment horizontal="center"/>
    </xf>
    <xf numFmtId="0" fontId="33" fillId="0" borderId="0" xfId="0" applyFont="1" applyFill="1" applyBorder="1" applyAlignment="1" applyProtection="1"/>
    <xf numFmtId="0" fontId="59" fillId="0" borderId="0" xfId="0" applyFont="1" applyAlignment="1">
      <alignment horizontal="right"/>
    </xf>
    <xf numFmtId="0" fontId="59" fillId="0" borderId="0" xfId="0" applyFont="1" applyAlignment="1" applyProtection="1">
      <alignment horizontal="center"/>
    </xf>
    <xf numFmtId="164" fontId="60" fillId="0" borderId="0" xfId="0" quotePrefix="1" applyNumberFormat="1" applyFont="1" applyAlignment="1" applyProtection="1">
      <alignment horizontal="right"/>
    </xf>
    <xf numFmtId="0" fontId="60" fillId="0" borderId="20" xfId="0" applyFont="1" applyBorder="1" applyAlignment="1" applyProtection="1">
      <alignment horizontal="center"/>
      <protection locked="0"/>
    </xf>
    <xf numFmtId="0" fontId="60" fillId="0" borderId="0" xfId="0" applyFont="1" applyBorder="1" applyAlignment="1" applyProtection="1">
      <alignment horizontal="center"/>
    </xf>
    <xf numFmtId="164" fontId="60" fillId="0" borderId="20" xfId="0" quotePrefix="1" applyNumberFormat="1" applyFont="1" applyBorder="1" applyAlignment="1" applyProtection="1">
      <alignment horizontal="center"/>
      <protection locked="0"/>
    </xf>
    <xf numFmtId="0" fontId="60" fillId="0" borderId="0" xfId="0" applyFont="1" applyProtection="1"/>
    <xf numFmtId="0" fontId="53" fillId="0" borderId="0" xfId="0" applyFont="1" applyBorder="1" applyAlignment="1" applyProtection="1">
      <alignment horizontal="center"/>
    </xf>
    <xf numFmtId="1" fontId="53" fillId="0" borderId="20" xfId="0" applyNumberFormat="1" applyFont="1" applyBorder="1" applyAlignment="1" applyProtection="1">
      <alignment horizontal="center"/>
    </xf>
    <xf numFmtId="1" fontId="53" fillId="0" borderId="0" xfId="0" applyNumberFormat="1" applyFont="1" applyBorder="1" applyAlignment="1" applyProtection="1"/>
    <xf numFmtId="0" fontId="0" fillId="0" borderId="20" xfId="0" applyBorder="1" applyProtection="1"/>
    <xf numFmtId="0" fontId="31" fillId="0" borderId="65" xfId="0" applyFont="1" applyBorder="1" applyProtection="1"/>
    <xf numFmtId="164" fontId="20" fillId="0" borderId="0" xfId="0" quotePrefix="1" applyNumberFormat="1" applyFont="1" applyBorder="1" applyAlignment="1" applyProtection="1">
      <alignment horizontal="left"/>
    </xf>
    <xf numFmtId="0" fontId="31" fillId="0" borderId="0" xfId="0" applyFont="1" applyFill="1" applyBorder="1" applyAlignment="1">
      <alignment horizontal="left"/>
    </xf>
    <xf numFmtId="0" fontId="27" fillId="0" borderId="0" xfId="0" applyFont="1" applyFill="1" applyBorder="1" applyAlignment="1">
      <alignment horizontal="left"/>
    </xf>
    <xf numFmtId="0" fontId="33" fillId="0" borderId="0" xfId="0" applyFont="1" applyFill="1" applyBorder="1" applyAlignment="1">
      <alignment horizontal="left"/>
    </xf>
    <xf numFmtId="0" fontId="33" fillId="0" borderId="0" xfId="0" applyFont="1" applyAlignment="1">
      <alignment horizontal="left"/>
    </xf>
    <xf numFmtId="164" fontId="29" fillId="0" borderId="9" xfId="0" applyNumberFormat="1" applyFont="1" applyBorder="1" applyAlignment="1" applyProtection="1">
      <alignment horizontal="center"/>
      <protection locked="0"/>
    </xf>
    <xf numFmtId="164" fontId="29" fillId="0" borderId="7" xfId="0" applyNumberFormat="1" applyFont="1" applyBorder="1" applyAlignment="1" applyProtection="1">
      <alignment horizontal="center"/>
      <protection locked="0"/>
    </xf>
    <xf numFmtId="165" fontId="30" fillId="0" borderId="9" xfId="0" applyNumberFormat="1" applyFont="1" applyFill="1" applyBorder="1" applyAlignment="1" applyProtection="1">
      <alignment horizontal="center"/>
      <protection locked="0"/>
    </xf>
    <xf numFmtId="165" fontId="30" fillId="0" borderId="66" xfId="0" applyNumberFormat="1" applyFont="1" applyFill="1" applyBorder="1" applyAlignment="1" applyProtection="1">
      <alignment horizontal="center"/>
      <protection locked="0"/>
    </xf>
    <xf numFmtId="164" fontId="20" fillId="0" borderId="2" xfId="0" applyNumberFormat="1" applyFont="1" applyBorder="1" applyAlignment="1" applyProtection="1">
      <alignment horizontal="centerContinuous"/>
      <protection locked="0"/>
    </xf>
    <xf numFmtId="0" fontId="20" fillId="0" borderId="12" xfId="0" applyFont="1" applyBorder="1" applyAlignment="1" applyProtection="1">
      <alignment horizontal="centerContinuous"/>
      <protection locked="0"/>
    </xf>
    <xf numFmtId="0" fontId="20" fillId="0" borderId="0" xfId="0" applyFont="1" applyBorder="1" applyAlignment="1" applyProtection="1">
      <alignment horizontal="right"/>
      <protection locked="0"/>
    </xf>
    <xf numFmtId="164" fontId="20" fillId="0" borderId="2" xfId="0" applyNumberFormat="1" applyFont="1" applyBorder="1" applyAlignment="1" applyProtection="1">
      <alignment horizontal="right"/>
      <protection locked="0"/>
    </xf>
    <xf numFmtId="0" fontId="20" fillId="0" borderId="25" xfId="0" applyFont="1" applyBorder="1" applyAlignment="1" applyProtection="1">
      <alignment horizontal="centerContinuous"/>
      <protection locked="0"/>
    </xf>
    <xf numFmtId="0" fontId="20" fillId="0" borderId="13" xfId="0" applyFont="1" applyBorder="1" applyAlignment="1" applyProtection="1">
      <alignment horizontal="centerContinuous"/>
      <protection locked="0"/>
    </xf>
    <xf numFmtId="0" fontId="20" fillId="0" borderId="25" xfId="0" applyFont="1" applyBorder="1" applyAlignment="1" applyProtection="1">
      <protection locked="0"/>
    </xf>
    <xf numFmtId="0" fontId="20" fillId="0" borderId="28" xfId="0" applyFont="1" applyBorder="1" applyAlignment="1" applyProtection="1">
      <protection locked="0"/>
    </xf>
    <xf numFmtId="0" fontId="20" fillId="0" borderId="63" xfId="0" applyFont="1" applyBorder="1" applyProtection="1">
      <protection locked="0"/>
    </xf>
    <xf numFmtId="49" fontId="27" fillId="0" borderId="0" xfId="0" applyNumberFormat="1" applyFont="1" applyAlignment="1" applyProtection="1">
      <alignment horizontal="right"/>
    </xf>
    <xf numFmtId="0" fontId="61" fillId="0" borderId="0" xfId="0" applyFont="1" applyProtection="1"/>
    <xf numFmtId="0" fontId="52" fillId="0" borderId="0" xfId="0" applyFont="1" applyProtection="1"/>
    <xf numFmtId="1" fontId="30" fillId="0" borderId="35" xfId="0" applyNumberFormat="1" applyFont="1" applyBorder="1" applyAlignment="1" applyProtection="1">
      <alignment horizontal="center"/>
    </xf>
    <xf numFmtId="0" fontId="22" fillId="7" borderId="7" xfId="0" applyFont="1" applyFill="1" applyBorder="1" applyAlignment="1" applyProtection="1">
      <alignment horizontal="center"/>
      <protection locked="0"/>
    </xf>
    <xf numFmtId="14" fontId="22" fillId="0" borderId="56" xfId="0" applyNumberFormat="1" applyFont="1" applyFill="1" applyBorder="1" applyAlignment="1" applyProtection="1">
      <alignment horizontal="center"/>
      <protection locked="0"/>
    </xf>
    <xf numFmtId="0" fontId="31" fillId="0" borderId="55" xfId="0" applyFont="1" applyFill="1" applyBorder="1" applyAlignment="1" applyProtection="1">
      <alignment horizontal="center"/>
      <protection locked="0"/>
    </xf>
    <xf numFmtId="14" fontId="22" fillId="0" borderId="61" xfId="0" applyNumberFormat="1" applyFont="1" applyFill="1" applyBorder="1" applyAlignment="1" applyProtection="1">
      <alignment horizontal="center"/>
      <protection locked="0"/>
    </xf>
    <xf numFmtId="0" fontId="31" fillId="0" borderId="7" xfId="0" applyFont="1" applyFill="1" applyBorder="1" applyAlignment="1" applyProtection="1">
      <alignment horizontal="center"/>
      <protection locked="0"/>
    </xf>
    <xf numFmtId="14" fontId="22" fillId="0" borderId="3" xfId="0" applyNumberFormat="1" applyFont="1" applyFill="1" applyBorder="1" applyAlignment="1" applyProtection="1">
      <alignment horizontal="center"/>
      <protection locked="0"/>
    </xf>
    <xf numFmtId="0" fontId="31" fillId="0" borderId="18" xfId="0" applyFont="1" applyFill="1" applyBorder="1" applyAlignment="1" applyProtection="1">
      <alignment horizontal="center"/>
      <protection locked="0"/>
    </xf>
    <xf numFmtId="168" fontId="27" fillId="7" borderId="18" xfId="0" applyNumberFormat="1" applyFont="1" applyFill="1" applyBorder="1" applyAlignment="1" applyProtection="1">
      <alignment horizontal="center"/>
      <protection locked="0"/>
    </xf>
    <xf numFmtId="0" fontId="29" fillId="0" borderId="0" xfId="0" applyFont="1" applyFill="1" applyProtection="1"/>
    <xf numFmtId="0" fontId="23" fillId="0" borderId="0" xfId="0" applyFont="1" applyFill="1" applyProtection="1"/>
    <xf numFmtId="0" fontId="62" fillId="0" borderId="0" xfId="0" applyFont="1" applyFill="1" applyBorder="1" applyAlignment="1" applyProtection="1">
      <alignment horizontal="left"/>
    </xf>
    <xf numFmtId="0" fontId="27" fillId="7" borderId="20" xfId="0" applyFont="1" applyFill="1" applyBorder="1" applyAlignment="1" applyProtection="1">
      <alignment horizontal="center"/>
      <protection locked="0"/>
    </xf>
    <xf numFmtId="164" fontId="29" fillId="0" borderId="8" xfId="0" applyNumberFormat="1" applyFont="1" applyBorder="1" applyAlignment="1" applyProtection="1">
      <alignment horizontal="center"/>
      <protection locked="0"/>
    </xf>
    <xf numFmtId="0" fontId="50" fillId="0" borderId="0" xfId="0" applyFont="1" applyFill="1" applyBorder="1" applyAlignment="1" applyProtection="1"/>
    <xf numFmtId="0" fontId="0" fillId="0" borderId="0" xfId="0" applyAlignment="1"/>
    <xf numFmtId="0" fontId="63" fillId="0" borderId="0" xfId="0" applyFont="1" applyProtection="1"/>
    <xf numFmtId="165" fontId="30" fillId="0" borderId="27" xfId="0" applyNumberFormat="1" applyFont="1" applyBorder="1" applyAlignment="1" applyProtection="1">
      <alignment horizontal="center"/>
      <protection locked="0"/>
    </xf>
    <xf numFmtId="165" fontId="30" fillId="0" borderId="21" xfId="0" applyNumberFormat="1" applyFont="1" applyBorder="1" applyAlignment="1" applyProtection="1">
      <alignment horizontal="center"/>
      <protection locked="0"/>
    </xf>
    <xf numFmtId="49" fontId="22" fillId="0" borderId="28" xfId="0" applyNumberFormat="1" applyFont="1" applyBorder="1" applyAlignment="1" applyProtection="1">
      <alignment horizontal="center"/>
    </xf>
    <xf numFmtId="49" fontId="22" fillId="0" borderId="13" xfId="0" applyNumberFormat="1" applyFont="1" applyBorder="1" applyAlignment="1" applyProtection="1">
      <alignment horizontal="centerContinuous"/>
      <protection locked="0"/>
    </xf>
    <xf numFmtId="2" fontId="30" fillId="0" borderId="67" xfId="0" applyNumberFormat="1" applyFont="1" applyBorder="1" applyAlignment="1" applyProtection="1">
      <alignment horizontal="center"/>
      <protection locked="0"/>
    </xf>
    <xf numFmtId="2" fontId="56" fillId="0" borderId="0" xfId="0" applyNumberFormat="1" applyFont="1" applyAlignment="1" applyProtection="1">
      <alignment horizontal="center"/>
      <protection locked="0"/>
    </xf>
    <xf numFmtId="2" fontId="30" fillId="0" borderId="9" xfId="0" applyNumberFormat="1" applyFont="1" applyBorder="1" applyAlignment="1" applyProtection="1">
      <alignment horizontal="center"/>
      <protection locked="0"/>
    </xf>
    <xf numFmtId="2" fontId="30" fillId="0" borderId="7" xfId="0" applyNumberFormat="1" applyFont="1" applyBorder="1" applyAlignment="1" applyProtection="1">
      <alignment horizontal="center"/>
      <protection locked="0"/>
    </xf>
    <xf numFmtId="2" fontId="30" fillId="0" borderId="63" xfId="0" applyNumberFormat="1" applyFont="1" applyBorder="1" applyAlignment="1" applyProtection="1">
      <alignment horizontal="center"/>
      <protection locked="0"/>
    </xf>
    <xf numFmtId="2" fontId="30" fillId="0" borderId="37" xfId="0" applyNumberFormat="1" applyFont="1" applyBorder="1" applyAlignment="1" applyProtection="1">
      <alignment horizontal="center"/>
      <protection locked="0"/>
    </xf>
    <xf numFmtId="165" fontId="30" fillId="0" borderId="55" xfId="0" applyNumberFormat="1" applyFont="1" applyFill="1" applyBorder="1" applyAlignment="1" applyProtection="1">
      <alignment horizontal="center"/>
      <protection locked="0"/>
    </xf>
    <xf numFmtId="165" fontId="30" fillId="0" borderId="7" xfId="0" applyNumberFormat="1" applyFont="1" applyFill="1" applyBorder="1" applyAlignment="1" applyProtection="1">
      <alignment horizontal="center"/>
      <protection locked="0"/>
    </xf>
    <xf numFmtId="165" fontId="30" fillId="0" borderId="18" xfId="0" applyNumberFormat="1" applyFont="1" applyFill="1" applyBorder="1" applyAlignment="1" applyProtection="1">
      <alignment horizontal="center"/>
      <protection locked="0"/>
    </xf>
    <xf numFmtId="0" fontId="33" fillId="0" borderId="0" xfId="0" applyFont="1" applyFill="1" applyBorder="1" applyAlignment="1" applyProtection="1">
      <alignment horizontal="center"/>
    </xf>
    <xf numFmtId="164" fontId="27" fillId="6" borderId="60" xfId="0" applyNumberFormat="1" applyFont="1" applyFill="1" applyBorder="1" applyAlignment="1" applyProtection="1">
      <alignment horizontal="centerContinuous"/>
    </xf>
    <xf numFmtId="165" fontId="31" fillId="0" borderId="11" xfId="0" applyNumberFormat="1" applyFont="1" applyBorder="1" applyAlignment="1" applyProtection="1">
      <alignment horizontal="center"/>
      <protection locked="0"/>
    </xf>
    <xf numFmtId="164" fontId="22" fillId="0" borderId="9" xfId="0" applyNumberFormat="1" applyFont="1" applyBorder="1" applyAlignment="1" applyProtection="1">
      <alignment horizontal="center"/>
      <protection locked="0"/>
    </xf>
    <xf numFmtId="164" fontId="22" fillId="0" borderId="38" xfId="0" applyNumberFormat="1" applyFont="1" applyBorder="1" applyAlignment="1" applyProtection="1">
      <alignment horizontal="center"/>
    </xf>
    <xf numFmtId="164" fontId="22" fillId="0" borderId="14" xfId="0" applyNumberFormat="1" applyFont="1" applyFill="1" applyBorder="1" applyAlignment="1" applyProtection="1">
      <alignment horizontal="center"/>
    </xf>
    <xf numFmtId="2" fontId="30" fillId="0" borderId="14" xfId="0" applyNumberFormat="1" applyFont="1" applyFill="1" applyBorder="1" applyAlignment="1" applyProtection="1">
      <alignment horizontal="center"/>
    </xf>
    <xf numFmtId="0" fontId="59" fillId="0" borderId="0" xfId="0" applyFont="1" applyFill="1" applyAlignment="1" applyProtection="1">
      <alignment horizontal="left"/>
    </xf>
    <xf numFmtId="0" fontId="28" fillId="0" borderId="50" xfId="0" applyFont="1" applyFill="1" applyBorder="1" applyAlignment="1" applyProtection="1">
      <alignment horizontal="center"/>
    </xf>
    <xf numFmtId="0" fontId="55" fillId="0" borderId="50" xfId="0" applyFont="1" applyFill="1" applyBorder="1" applyAlignment="1" applyProtection="1">
      <alignment horizontal="center"/>
    </xf>
    <xf numFmtId="0" fontId="31" fillId="0" borderId="68" xfId="0" applyFont="1" applyFill="1" applyBorder="1" applyAlignment="1" applyProtection="1">
      <alignment horizontal="center"/>
      <protection locked="0"/>
    </xf>
    <xf numFmtId="0" fontId="31" fillId="0" borderId="46" xfId="0" applyFont="1" applyFill="1" applyBorder="1" applyAlignment="1" applyProtection="1">
      <alignment horizontal="center"/>
      <protection locked="0"/>
    </xf>
    <xf numFmtId="0" fontId="31" fillId="0" borderId="41" xfId="0" applyFont="1" applyFill="1" applyBorder="1" applyAlignment="1" applyProtection="1">
      <alignment horizontal="center"/>
      <protection locked="0"/>
    </xf>
    <xf numFmtId="0" fontId="31" fillId="0" borderId="59" xfId="0" applyFont="1" applyFill="1" applyBorder="1" applyAlignment="1">
      <alignment horizontal="center"/>
    </xf>
    <xf numFmtId="0" fontId="31" fillId="0" borderId="8" xfId="0" applyFont="1" applyFill="1" applyBorder="1" applyAlignment="1">
      <alignment horizontal="center"/>
    </xf>
    <xf numFmtId="0" fontId="31" fillId="0" borderId="44" xfId="0" applyFont="1" applyFill="1" applyBorder="1" applyAlignment="1">
      <alignment horizontal="center"/>
    </xf>
    <xf numFmtId="0" fontId="29" fillId="0" borderId="0" xfId="0" applyFont="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vertical="center"/>
    </xf>
    <xf numFmtId="0" fontId="29" fillId="0" borderId="0" xfId="0" applyFont="1" applyAlignment="1" applyProtection="1">
      <alignment horizontal="right" vertical="center"/>
    </xf>
    <xf numFmtId="0" fontId="20" fillId="0" borderId="20" xfId="0" applyFont="1" applyBorder="1" applyAlignment="1" applyProtection="1">
      <alignment horizontal="center" vertical="center"/>
    </xf>
    <xf numFmtId="3" fontId="30" fillId="0" borderId="19" xfId="0" applyNumberFormat="1" applyFont="1" applyBorder="1" applyAlignment="1" applyProtection="1">
      <alignment horizontal="center"/>
      <protection locked="0"/>
    </xf>
    <xf numFmtId="2" fontId="30" fillId="0" borderId="28" xfId="0" applyNumberFormat="1" applyFont="1" applyBorder="1" applyAlignment="1" applyProtection="1">
      <alignment horizontal="center"/>
    </xf>
    <xf numFmtId="0" fontId="20" fillId="0" borderId="12" xfId="0" applyFont="1" applyBorder="1" applyAlignment="1" applyProtection="1">
      <alignment horizontal="centerContinuous"/>
    </xf>
    <xf numFmtId="1" fontId="29" fillId="0" borderId="2" xfId="0" applyNumberFormat="1" applyFont="1" applyBorder="1" applyAlignment="1" applyProtection="1">
      <alignment horizontal="centerContinuous"/>
    </xf>
    <xf numFmtId="169" fontId="31" fillId="0" borderId="0" xfId="0" applyNumberFormat="1" applyFont="1" applyBorder="1" applyAlignment="1" applyProtection="1">
      <protection hidden="1"/>
    </xf>
    <xf numFmtId="169" fontId="31" fillId="3" borderId="0" xfId="0" applyNumberFormat="1" applyFont="1" applyFill="1" applyBorder="1" applyAlignment="1" applyProtection="1">
      <alignment horizontal="center"/>
      <protection hidden="1"/>
    </xf>
    <xf numFmtId="0" fontId="31" fillId="3" borderId="0" xfId="0" applyNumberFormat="1" applyFont="1" applyFill="1" applyAlignment="1" applyProtection="1">
      <alignment wrapText="1"/>
    </xf>
    <xf numFmtId="164" fontId="29" fillId="0" borderId="25" xfId="0" applyNumberFormat="1" applyFont="1" applyBorder="1" applyAlignment="1" applyProtection="1">
      <alignment horizontal="center"/>
      <protection locked="0"/>
    </xf>
    <xf numFmtId="1" fontId="27" fillId="0" borderId="54" xfId="0" applyNumberFormat="1" applyFont="1" applyBorder="1" applyAlignment="1" applyProtection="1"/>
    <xf numFmtId="0" fontId="27" fillId="0" borderId="20" xfId="0" applyFont="1" applyBorder="1" applyAlignment="1" applyProtection="1">
      <alignment horizontal="center"/>
      <protection locked="0"/>
    </xf>
    <xf numFmtId="0" fontId="20" fillId="0" borderId="54" xfId="0" applyFont="1" applyBorder="1" applyAlignment="1" applyProtection="1"/>
    <xf numFmtId="164" fontId="27" fillId="0" borderId="0" xfId="0" applyNumberFormat="1" applyFont="1" applyBorder="1" applyAlignment="1" applyProtection="1">
      <alignment horizontal="right"/>
    </xf>
    <xf numFmtId="0" fontId="34" fillId="3" borderId="0" xfId="0" applyFont="1" applyFill="1" applyBorder="1" applyAlignment="1" applyProtection="1">
      <alignment horizontal="left"/>
    </xf>
    <xf numFmtId="0" fontId="34" fillId="3" borderId="0" xfId="0" applyFont="1" applyFill="1" applyBorder="1" applyAlignment="1" applyProtection="1"/>
    <xf numFmtId="0" fontId="20" fillId="0" borderId="24" xfId="0" applyFont="1" applyBorder="1" applyAlignment="1" applyProtection="1">
      <alignment horizontal="center"/>
    </xf>
    <xf numFmtId="164" fontId="20" fillId="0" borderId="24" xfId="0" quotePrefix="1" applyNumberFormat="1" applyFont="1" applyBorder="1" applyAlignment="1" applyProtection="1">
      <alignment horizontal="center"/>
    </xf>
    <xf numFmtId="0" fontId="32" fillId="0" borderId="0" xfId="0" applyFont="1" applyAlignment="1" applyProtection="1">
      <alignment vertical="top"/>
    </xf>
    <xf numFmtId="0" fontId="32" fillId="0" borderId="0" xfId="0" applyFont="1" applyBorder="1" applyAlignment="1" applyProtection="1">
      <alignment vertical="center"/>
    </xf>
    <xf numFmtId="0" fontId="32" fillId="0" borderId="0" xfId="0" applyFont="1" applyBorder="1" applyAlignment="1" applyProtection="1">
      <alignment horizontal="left" vertical="center"/>
    </xf>
    <xf numFmtId="0" fontId="39" fillId="7" borderId="29" xfId="0" applyFont="1" applyFill="1" applyBorder="1" applyAlignment="1" applyProtection="1">
      <alignment vertical="center"/>
      <protection locked="0"/>
    </xf>
    <xf numFmtId="0" fontId="39" fillId="7" borderId="29" xfId="0" applyFont="1" applyFill="1" applyBorder="1" applyProtection="1">
      <protection locked="0"/>
    </xf>
    <xf numFmtId="174" fontId="20" fillId="0" borderId="20" xfId="0" applyNumberFormat="1" applyFont="1" applyBorder="1" applyAlignment="1" applyProtection="1">
      <alignment horizontal="center"/>
    </xf>
    <xf numFmtId="168" fontId="46" fillId="7" borderId="18" xfId="0" applyNumberFormat="1" applyFont="1" applyFill="1" applyBorder="1" applyAlignment="1" applyProtection="1">
      <alignment horizontal="center"/>
      <protection locked="0"/>
    </xf>
    <xf numFmtId="169" fontId="56" fillId="0" borderId="0" xfId="0" applyNumberFormat="1" applyFont="1" applyProtection="1"/>
    <xf numFmtId="169" fontId="30" fillId="0" borderId="0" xfId="0" applyNumberFormat="1" applyFont="1" applyFill="1" applyBorder="1" applyAlignment="1" applyProtection="1">
      <alignment horizontal="center"/>
    </xf>
    <xf numFmtId="0" fontId="22" fillId="3" borderId="0" xfId="0" applyFont="1" applyFill="1" applyProtection="1">
      <protection hidden="1"/>
    </xf>
    <xf numFmtId="0" fontId="31" fillId="0" borderId="0" xfId="0" quotePrefix="1" applyFont="1" applyProtection="1"/>
    <xf numFmtId="0" fontId="31" fillId="0" borderId="0" xfId="0"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3" fillId="0" borderId="0" xfId="0" quotePrefix="1" applyFont="1" applyFill="1" applyBorder="1" applyProtection="1"/>
    <xf numFmtId="2" fontId="30" fillId="0" borderId="69" xfId="0" applyNumberFormat="1" applyFont="1" applyBorder="1" applyAlignment="1" applyProtection="1">
      <alignment horizontal="center"/>
    </xf>
    <xf numFmtId="1" fontId="30" fillId="0" borderId="62" xfId="0" applyNumberFormat="1" applyFont="1" applyBorder="1" applyAlignment="1" applyProtection="1">
      <alignment horizontal="center"/>
    </xf>
    <xf numFmtId="2" fontId="30" fillId="0" borderId="59" xfId="0" applyNumberFormat="1" applyFont="1" applyFill="1" applyBorder="1" applyAlignment="1" applyProtection="1">
      <alignment horizontal="center"/>
    </xf>
    <xf numFmtId="2" fontId="30" fillId="0" borderId="8" xfId="0" applyNumberFormat="1" applyFont="1" applyFill="1" applyBorder="1" applyAlignment="1" applyProtection="1">
      <alignment horizontal="center"/>
    </xf>
    <xf numFmtId="2" fontId="30" fillId="0" borderId="44" xfId="0" applyNumberFormat="1" applyFont="1" applyFill="1" applyBorder="1" applyAlignment="1" applyProtection="1">
      <alignment horizontal="center"/>
    </xf>
    <xf numFmtId="0" fontId="28" fillId="0" borderId="0" xfId="0" applyNumberFormat="1" applyFont="1" applyFill="1" applyBorder="1" applyAlignment="1" applyProtection="1">
      <alignment horizontal="center" vertical="center"/>
      <protection hidden="1"/>
    </xf>
    <xf numFmtId="165" fontId="22" fillId="0" borderId="9" xfId="0" applyNumberFormat="1" applyFont="1" applyBorder="1" applyAlignment="1" applyProtection="1">
      <alignment horizontal="center"/>
    </xf>
    <xf numFmtId="4" fontId="30" fillId="0" borderId="18" xfId="0" applyNumberFormat="1" applyFont="1" applyBorder="1" applyAlignment="1" applyProtection="1">
      <alignment horizontal="center"/>
    </xf>
    <xf numFmtId="4" fontId="30" fillId="0" borderId="11" xfId="0" applyNumberFormat="1" applyFont="1" applyBorder="1" applyAlignment="1" applyProtection="1">
      <alignment horizontal="center"/>
    </xf>
    <xf numFmtId="2" fontId="33" fillId="0" borderId="0" xfId="0" applyNumberFormat="1" applyFont="1" applyFill="1" applyBorder="1" applyAlignment="1" applyProtection="1">
      <alignment horizontal="center"/>
      <protection hidden="1"/>
    </xf>
    <xf numFmtId="0" fontId="20" fillId="0" borderId="0" xfId="0" applyFont="1" applyAlignment="1" applyProtection="1">
      <alignment horizontal="center" vertical="center"/>
      <protection hidden="1"/>
    </xf>
    <xf numFmtId="0" fontId="20" fillId="0" borderId="0" xfId="0" quotePrefix="1" applyFont="1" applyAlignment="1" applyProtection="1">
      <alignment horizontal="center" vertical="center"/>
      <protection hidden="1"/>
    </xf>
    <xf numFmtId="2" fontId="0" fillId="0" borderId="0" xfId="0" applyNumberFormat="1" applyProtection="1">
      <protection hidden="1"/>
    </xf>
    <xf numFmtId="0" fontId="77" fillId="0" borderId="0" xfId="0" applyFont="1" applyFill="1" applyBorder="1" applyAlignment="1" applyProtection="1">
      <alignment horizontal="center" vertical="center" wrapText="1"/>
    </xf>
    <xf numFmtId="2" fontId="30" fillId="0" borderId="29" xfId="0" applyNumberFormat="1" applyFont="1" applyBorder="1" applyAlignment="1" applyProtection="1">
      <alignment horizontal="center"/>
    </xf>
    <xf numFmtId="0" fontId="78" fillId="0" borderId="0" xfId="0" applyFont="1" applyFill="1" applyBorder="1" applyProtection="1"/>
    <xf numFmtId="0" fontId="78" fillId="0" borderId="0" xfId="0" applyFont="1" applyProtection="1"/>
    <xf numFmtId="0" fontId="79" fillId="0" borderId="0" xfId="0" applyFont="1" applyProtection="1"/>
    <xf numFmtId="0" fontId="80" fillId="0" borderId="0" xfId="0" applyFont="1" applyProtection="1"/>
    <xf numFmtId="0" fontId="77" fillId="0" borderId="0" xfId="0" quotePrefix="1" applyFont="1" applyProtection="1"/>
    <xf numFmtId="0" fontId="77" fillId="0" borderId="0" xfId="0" applyFont="1" applyAlignment="1" applyProtection="1">
      <alignment horizontal="left" vertical="center"/>
    </xf>
    <xf numFmtId="0" fontId="79" fillId="0" borderId="0" xfId="0" applyFont="1" applyAlignment="1" applyProtection="1">
      <alignment vertical="center"/>
    </xf>
    <xf numFmtId="0" fontId="32" fillId="0" borderId="54" xfId="0" applyFont="1" applyBorder="1" applyAlignment="1" applyProtection="1">
      <alignment horizontal="center"/>
      <protection locked="0"/>
    </xf>
    <xf numFmtId="3" fontId="30" fillId="0" borderId="27" xfId="0" applyNumberFormat="1" applyFont="1" applyBorder="1" applyAlignment="1" applyProtection="1">
      <alignment horizontal="center"/>
    </xf>
    <xf numFmtId="167" fontId="30" fillId="0" borderId="18" xfId="0" applyNumberFormat="1" applyFont="1" applyBorder="1" applyAlignment="1" applyProtection="1">
      <alignment horizontal="center"/>
    </xf>
    <xf numFmtId="3" fontId="30" fillId="0" borderId="28" xfId="0" applyNumberFormat="1" applyFont="1" applyBorder="1" applyAlignment="1" applyProtection="1">
      <alignment horizontal="center"/>
    </xf>
    <xf numFmtId="164" fontId="81" fillId="0" borderId="0" xfId="0" quotePrefix="1" applyNumberFormat="1" applyFont="1" applyFill="1" applyBorder="1" applyAlignment="1" applyProtection="1">
      <alignment horizontal="left" vertical="center"/>
    </xf>
    <xf numFmtId="0" fontId="22" fillId="0" borderId="0" xfId="2" applyFont="1" applyBorder="1" applyAlignment="1" applyProtection="1">
      <alignment horizontal="right"/>
    </xf>
    <xf numFmtId="0" fontId="22" fillId="0" borderId="0" xfId="2" applyFont="1" applyAlignment="1" applyProtection="1">
      <alignment horizontal="right"/>
    </xf>
    <xf numFmtId="0" fontId="22" fillId="0" borderId="0" xfId="2" applyFont="1" applyAlignment="1" applyProtection="1">
      <alignment horizontal="center"/>
    </xf>
    <xf numFmtId="1" fontId="40" fillId="0" borderId="0" xfId="2" applyNumberFormat="1" applyFont="1" applyBorder="1" applyAlignment="1" applyProtection="1">
      <alignment horizontal="center"/>
    </xf>
    <xf numFmtId="0" fontId="67" fillId="0" borderId="0" xfId="2" applyFont="1" applyBorder="1" applyAlignment="1" applyProtection="1"/>
    <xf numFmtId="0" fontId="1" fillId="0" borderId="0" xfId="2" applyBorder="1" applyAlignment="1" applyProtection="1">
      <alignment horizontal="center"/>
    </xf>
    <xf numFmtId="0" fontId="1" fillId="0" borderId="0" xfId="2" applyBorder="1" applyAlignment="1" applyProtection="1"/>
    <xf numFmtId="0" fontId="1" fillId="0" borderId="0" xfId="2" applyBorder="1" applyProtection="1"/>
    <xf numFmtId="0" fontId="1" fillId="0" borderId="0" xfId="2" applyFont="1" applyBorder="1" applyAlignment="1" applyProtection="1"/>
    <xf numFmtId="0" fontId="68" fillId="0" borderId="70" xfId="2" applyFont="1" applyBorder="1" applyAlignment="1" applyProtection="1">
      <alignment horizontal="center"/>
    </xf>
    <xf numFmtId="0" fontId="52" fillId="0" borderId="71" xfId="2" applyFont="1" applyBorder="1" applyAlignment="1" applyProtection="1">
      <alignment horizontal="center"/>
      <protection locked="0"/>
    </xf>
    <xf numFmtId="0" fontId="52" fillId="0" borderId="72" xfId="2" applyFont="1" applyBorder="1" applyAlignment="1" applyProtection="1">
      <alignment horizontal="center"/>
      <protection locked="0"/>
    </xf>
    <xf numFmtId="0" fontId="49" fillId="0" borderId="0" xfId="2" applyFont="1" applyProtection="1"/>
    <xf numFmtId="0" fontId="1" fillId="0" borderId="0" xfId="2" applyAlignment="1" applyProtection="1">
      <alignment horizontal="right"/>
    </xf>
    <xf numFmtId="0" fontId="1" fillId="0" borderId="54" xfId="2" applyBorder="1" applyAlignment="1" applyProtection="1">
      <alignment horizontal="center"/>
      <protection locked="0"/>
    </xf>
    <xf numFmtId="0" fontId="1" fillId="0" borderId="20" xfId="2" applyBorder="1" applyAlignment="1" applyProtection="1">
      <alignment horizontal="center"/>
      <protection locked="0"/>
    </xf>
    <xf numFmtId="0" fontId="1" fillId="0" borderId="0" xfId="2" applyAlignment="1" applyProtection="1">
      <alignment horizontal="center"/>
    </xf>
    <xf numFmtId="0" fontId="1" fillId="0" borderId="0" xfId="2" applyAlignment="1" applyProtection="1"/>
    <xf numFmtId="0" fontId="1" fillId="0" borderId="20" xfId="2" applyBorder="1" applyAlignment="1" applyProtection="1">
      <protection locked="0"/>
    </xf>
    <xf numFmtId="0" fontId="22" fillId="0" borderId="0" xfId="2" applyFont="1" applyAlignment="1" applyProtection="1">
      <alignment horizontal="left"/>
    </xf>
    <xf numFmtId="0" fontId="1" fillId="0" borderId="0" xfId="2" applyAlignment="1" applyProtection="1">
      <alignment horizontal="left"/>
    </xf>
    <xf numFmtId="0" fontId="22" fillId="0" borderId="0" xfId="2" applyFont="1" applyAlignment="1" applyProtection="1"/>
    <xf numFmtId="0" fontId="1" fillId="0" borderId="0" xfId="2" applyProtection="1"/>
    <xf numFmtId="0" fontId="61" fillId="0" borderId="0" xfId="2" applyFont="1" applyProtection="1"/>
    <xf numFmtId="17" fontId="61" fillId="0" borderId="0" xfId="2" quotePrefix="1" applyNumberFormat="1" applyFont="1" applyProtection="1"/>
    <xf numFmtId="0" fontId="64" fillId="0" borderId="0" xfId="2" applyFont="1" applyBorder="1" applyProtection="1"/>
    <xf numFmtId="164" fontId="22" fillId="0" borderId="0" xfId="2" applyNumberFormat="1" applyFont="1" applyAlignment="1" applyProtection="1">
      <alignment horizontal="right" vertical="center"/>
    </xf>
    <xf numFmtId="0" fontId="1" fillId="0" borderId="0" xfId="0" quotePrefix="1" applyFont="1" applyProtection="1"/>
    <xf numFmtId="165" fontId="30" fillId="0" borderId="44" xfId="0" applyNumberFormat="1" applyFont="1" applyBorder="1" applyAlignment="1" applyProtection="1">
      <alignment horizontal="center"/>
    </xf>
    <xf numFmtId="0" fontId="29" fillId="0" borderId="0" xfId="0" applyFont="1" applyBorder="1" applyAlignment="1" applyProtection="1">
      <alignment horizontal="center" vertical="center"/>
    </xf>
    <xf numFmtId="0" fontId="29" fillId="0" borderId="12" xfId="0" applyFont="1" applyBorder="1" applyAlignment="1" applyProtection="1">
      <alignment horizontal="center" vertical="center"/>
    </xf>
    <xf numFmtId="0" fontId="29" fillId="0" borderId="2" xfId="0" applyFont="1" applyBorder="1" applyAlignment="1" applyProtection="1">
      <alignment horizontal="center" vertical="center"/>
    </xf>
    <xf numFmtId="0" fontId="29" fillId="0" borderId="0" xfId="0" applyFont="1" applyBorder="1" applyAlignment="1" applyProtection="1">
      <alignment horizontal="left" vertical="center"/>
    </xf>
    <xf numFmtId="0" fontId="29" fillId="0" borderId="12" xfId="0" applyFont="1" applyBorder="1" applyAlignment="1" applyProtection="1">
      <alignment horizontal="centerContinuous" vertical="center"/>
    </xf>
    <xf numFmtId="0" fontId="29" fillId="0" borderId="0" xfId="0" applyFont="1" applyBorder="1" applyAlignment="1" applyProtection="1">
      <alignment horizontal="right" vertical="center"/>
    </xf>
    <xf numFmtId="164" fontId="29" fillId="0" borderId="2" xfId="0" applyNumberFormat="1" applyFont="1" applyBorder="1" applyAlignment="1" applyProtection="1">
      <alignment horizontal="centerContinuous" vertical="center"/>
    </xf>
    <xf numFmtId="164" fontId="29" fillId="0" borderId="28" xfId="0" applyNumberFormat="1" applyFont="1" applyBorder="1" applyAlignment="1" applyProtection="1">
      <alignment horizontal="left" vertical="center"/>
    </xf>
    <xf numFmtId="0" fontId="29" fillId="0" borderId="27" xfId="0" applyFont="1" applyBorder="1" applyAlignment="1" applyProtection="1">
      <alignment vertical="center"/>
    </xf>
    <xf numFmtId="0" fontId="29" fillId="0" borderId="28" xfId="0" applyFont="1" applyBorder="1" applyAlignment="1" applyProtection="1">
      <alignment horizontal="centerContinuous" vertical="center"/>
    </xf>
    <xf numFmtId="0" fontId="29" fillId="0" borderId="27" xfId="0" applyFont="1" applyBorder="1" applyAlignment="1" applyProtection="1">
      <alignment horizontal="centerContinuous" vertical="center"/>
    </xf>
    <xf numFmtId="0" fontId="29" fillId="0" borderId="28" xfId="0" applyFont="1" applyBorder="1" applyAlignment="1" applyProtection="1">
      <alignment vertical="center"/>
    </xf>
    <xf numFmtId="4" fontId="30" fillId="0" borderId="19" xfId="0" applyNumberFormat="1" applyFont="1" applyBorder="1" applyAlignment="1" applyProtection="1">
      <alignment horizontal="center"/>
    </xf>
    <xf numFmtId="0" fontId="82" fillId="0" borderId="0" xfId="0" applyFont="1" applyAlignment="1">
      <alignment wrapText="1"/>
    </xf>
    <xf numFmtId="2" fontId="30" fillId="8" borderId="11" xfId="0" applyNumberFormat="1" applyFont="1" applyFill="1" applyBorder="1" applyAlignment="1" applyProtection="1">
      <alignment horizontal="center"/>
      <protection locked="0"/>
    </xf>
    <xf numFmtId="2" fontId="30" fillId="8" borderId="27" xfId="0" applyNumberFormat="1" applyFont="1" applyFill="1" applyBorder="1" applyAlignment="1" applyProtection="1">
      <alignment horizontal="center"/>
      <protection locked="0"/>
    </xf>
    <xf numFmtId="167" fontId="30" fillId="0" borderId="19" xfId="0" applyNumberFormat="1" applyFont="1" applyBorder="1" applyAlignment="1" applyProtection="1">
      <alignment horizontal="center"/>
    </xf>
    <xf numFmtId="167" fontId="30" fillId="0" borderId="11" xfId="0" applyNumberFormat="1" applyFont="1" applyBorder="1" applyAlignment="1" applyProtection="1">
      <alignment horizontal="center"/>
    </xf>
    <xf numFmtId="164" fontId="73" fillId="0" borderId="0" xfId="0" applyNumberFormat="1" applyFont="1" applyBorder="1" applyAlignment="1" applyProtection="1">
      <alignment horizontal="left"/>
    </xf>
    <xf numFmtId="0" fontId="73" fillId="0" borderId="0" xfId="0" applyFont="1" applyBorder="1" applyProtection="1"/>
    <xf numFmtId="0" fontId="83" fillId="0" borderId="0" xfId="0" applyFont="1" applyProtection="1"/>
    <xf numFmtId="0" fontId="20" fillId="0" borderId="0" xfId="0" applyFont="1" applyBorder="1" applyAlignment="1" applyProtection="1"/>
    <xf numFmtId="0" fontId="51" fillId="0" borderId="0" xfId="0" applyFont="1" applyBorder="1" applyAlignment="1" applyProtection="1">
      <alignment horizontal="center"/>
      <protection locked="0"/>
    </xf>
    <xf numFmtId="0" fontId="1" fillId="0" borderId="0" xfId="0" applyFont="1"/>
    <xf numFmtId="0" fontId="22" fillId="0" borderId="0" xfId="0" applyFont="1" applyAlignment="1">
      <alignment horizontal="center" vertical="center"/>
    </xf>
    <xf numFmtId="0" fontId="22" fillId="0" borderId="0" xfId="0" applyFont="1" applyAlignment="1">
      <alignment horizontal="center" vertical="center" wrapText="1"/>
    </xf>
    <xf numFmtId="0" fontId="0" fillId="0" borderId="0" xfId="0"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wrapText="1"/>
      <protection locked="0"/>
    </xf>
    <xf numFmtId="0" fontId="32" fillId="0" borderId="0" xfId="0" applyFont="1" applyAlignment="1" applyProtection="1"/>
    <xf numFmtId="0" fontId="86" fillId="0" borderId="0" xfId="0" applyFont="1" applyAlignment="1" applyProtection="1"/>
    <xf numFmtId="0" fontId="31" fillId="3" borderId="79" xfId="0" applyFont="1" applyFill="1" applyBorder="1" applyAlignment="1" applyProtection="1">
      <alignment horizontal="center"/>
    </xf>
    <xf numFmtId="0" fontId="31" fillId="3" borderId="50" xfId="0" applyFont="1" applyFill="1" applyBorder="1" applyAlignment="1" applyProtection="1">
      <alignment horizontal="center"/>
    </xf>
    <xf numFmtId="0" fontId="1" fillId="0" borderId="7" xfId="2" applyBorder="1" applyAlignment="1" applyProtection="1">
      <alignment horizontal="center"/>
      <protection locked="0"/>
    </xf>
    <xf numFmtId="3" fontId="30" fillId="0" borderId="27" xfId="0" applyNumberFormat="1" applyFont="1" applyBorder="1" applyAlignment="1" applyProtection="1">
      <alignment horizontal="center"/>
      <protection locked="0"/>
    </xf>
    <xf numFmtId="0" fontId="49" fillId="0" borderId="0" xfId="2" applyFont="1" applyBorder="1" applyAlignment="1" applyProtection="1">
      <alignment horizontal="center"/>
    </xf>
    <xf numFmtId="174" fontId="1" fillId="0" borderId="54" xfId="2" applyNumberFormat="1" applyBorder="1" applyAlignment="1" applyProtection="1">
      <alignment horizontal="center"/>
    </xf>
    <xf numFmtId="0" fontId="88" fillId="0" borderId="0" xfId="0" applyFont="1" applyProtection="1"/>
    <xf numFmtId="0" fontId="22" fillId="0" borderId="0" xfId="0" applyFont="1" applyFill="1" applyBorder="1" applyAlignment="1">
      <alignment horizontal="left"/>
    </xf>
    <xf numFmtId="0" fontId="22" fillId="0" borderId="0" xfId="0" applyFont="1" applyBorder="1" applyAlignment="1">
      <alignment horizontal="left" vertical="center"/>
    </xf>
    <xf numFmtId="0" fontId="22" fillId="0" borderId="0" xfId="0" applyFont="1" applyFill="1" applyBorder="1" applyAlignment="1">
      <alignment horizontal="left" vertical="center"/>
    </xf>
    <xf numFmtId="0" fontId="22" fillId="0" borderId="0" xfId="0" applyFont="1" applyAlignment="1">
      <alignment horizontal="left" vertical="center"/>
    </xf>
    <xf numFmtId="0" fontId="1" fillId="0" borderId="0" xfId="0" applyFont="1" applyFill="1" applyBorder="1" applyAlignment="1">
      <alignment horizontal="center"/>
    </xf>
    <xf numFmtId="0" fontId="22" fillId="0" borderId="0" xfId="0" applyFont="1" applyFill="1" applyBorder="1" applyAlignment="1">
      <alignment horizontal="center" vertical="top"/>
    </xf>
    <xf numFmtId="0" fontId="22" fillId="0" borderId="0" xfId="0" applyFont="1" applyAlignment="1">
      <alignment horizontal="left" wrapText="1"/>
    </xf>
    <xf numFmtId="0" fontId="89" fillId="0" borderId="0" xfId="4" applyBorder="1" applyAlignment="1">
      <alignment horizontal="left" vertical="center"/>
    </xf>
    <xf numFmtId="0" fontId="85" fillId="0" borderId="0" xfId="0" applyFont="1" applyBorder="1" applyAlignment="1" applyProtection="1">
      <alignment horizontal="center"/>
    </xf>
    <xf numFmtId="0" fontId="82" fillId="0" borderId="0" xfId="0" applyFont="1" applyAlignment="1">
      <alignment horizontal="center" wrapText="1"/>
    </xf>
    <xf numFmtId="14" fontId="30" fillId="0" borderId="0" xfId="0" applyNumberFormat="1" applyFont="1" applyBorder="1" applyAlignment="1" applyProtection="1">
      <alignment horizontal="center"/>
      <protection locked="0"/>
    </xf>
    <xf numFmtId="49" fontId="37" fillId="0" borderId="54" xfId="0" applyNumberFormat="1" applyFont="1" applyBorder="1" applyAlignment="1" applyProtection="1">
      <alignment horizontal="center"/>
      <protection locked="0"/>
    </xf>
    <xf numFmtId="0" fontId="32" fillId="0" borderId="54" xfId="0" applyFont="1" applyBorder="1" applyAlignment="1" applyProtection="1">
      <alignment horizontal="center"/>
      <protection locked="0"/>
    </xf>
    <xf numFmtId="0" fontId="32" fillId="0" borderId="20" xfId="0" applyFont="1" applyBorder="1" applyAlignment="1" applyProtection="1">
      <alignment horizontal="center"/>
      <protection locked="0"/>
    </xf>
    <xf numFmtId="175" fontId="37" fillId="0" borderId="54" xfId="0" applyNumberFormat="1" applyFont="1" applyBorder="1" applyAlignment="1" applyProtection="1">
      <alignment horizontal="center"/>
    </xf>
    <xf numFmtId="0" fontId="37" fillId="0" borderId="54" xfId="0" applyFont="1" applyBorder="1" applyAlignment="1" applyProtection="1">
      <alignment horizontal="center"/>
      <protection locked="0"/>
    </xf>
    <xf numFmtId="164" fontId="44" fillId="0" borderId="0" xfId="0" applyNumberFormat="1" applyFont="1" applyBorder="1" applyAlignment="1" applyProtection="1">
      <alignment horizontal="center"/>
    </xf>
    <xf numFmtId="0" fontId="27" fillId="0" borderId="54" xfId="0" applyNumberFormat="1" applyFont="1" applyBorder="1" applyAlignment="1" applyProtection="1">
      <alignment horizontal="center"/>
      <protection locked="0"/>
    </xf>
    <xf numFmtId="164" fontId="39" fillId="0" borderId="0" xfId="0" applyNumberFormat="1" applyFont="1" applyBorder="1" applyAlignment="1" applyProtection="1">
      <alignment horizontal="center"/>
    </xf>
    <xf numFmtId="0" fontId="30" fillId="0" borderId="0" xfId="0" applyFont="1" applyBorder="1" applyAlignment="1" applyProtection="1">
      <alignment horizontal="center"/>
      <protection locked="0"/>
    </xf>
    <xf numFmtId="0" fontId="20" fillId="0" borderId="0" xfId="0" applyFont="1" applyFill="1" applyBorder="1" applyAlignment="1" applyProtection="1">
      <alignment horizontal="center"/>
    </xf>
    <xf numFmtId="0" fontId="38" fillId="0" borderId="0" xfId="0" applyFont="1" applyBorder="1" applyAlignment="1" applyProtection="1">
      <alignment horizontal="center"/>
    </xf>
    <xf numFmtId="0" fontId="37" fillId="0" borderId="20" xfId="0" applyFont="1" applyBorder="1" applyAlignment="1" applyProtection="1">
      <alignment horizontal="center"/>
      <protection locked="0"/>
    </xf>
    <xf numFmtId="0" fontId="45" fillId="0" borderId="0" xfId="0" applyFont="1" applyBorder="1" applyAlignment="1" applyProtection="1">
      <alignment horizontal="center" vertical="center"/>
    </xf>
    <xf numFmtId="171" fontId="27" fillId="0" borderId="20" xfId="0" applyNumberFormat="1" applyFont="1" applyBorder="1" applyAlignment="1" applyProtection="1">
      <alignment horizontal="center"/>
      <protection locked="0"/>
    </xf>
    <xf numFmtId="0" fontId="32" fillId="0" borderId="0" xfId="3" applyFont="1" applyAlignment="1" applyProtection="1">
      <alignment horizontal="left"/>
    </xf>
    <xf numFmtId="0" fontId="27" fillId="0" borderId="54" xfId="0" applyFont="1" applyBorder="1" applyAlignment="1" applyProtection="1">
      <alignment horizontal="center"/>
      <protection locked="0"/>
    </xf>
    <xf numFmtId="0" fontId="0" fillId="0" borderId="54" xfId="0" applyBorder="1" applyAlignment="1" applyProtection="1">
      <protection locked="0"/>
    </xf>
    <xf numFmtId="174" fontId="72" fillId="7" borderId="73" xfId="0" applyNumberFormat="1" applyFont="1" applyFill="1" applyBorder="1" applyAlignment="1" applyProtection="1">
      <alignment horizontal="center"/>
      <protection locked="0"/>
    </xf>
    <xf numFmtId="174" fontId="72" fillId="7" borderId="41" xfId="0" applyNumberFormat="1" applyFont="1" applyFill="1" applyBorder="1" applyAlignment="1" applyProtection="1">
      <alignment horizontal="center"/>
      <protection locked="0"/>
    </xf>
    <xf numFmtId="174" fontId="72" fillId="7" borderId="74" xfId="0" applyNumberFormat="1" applyFont="1" applyFill="1" applyBorder="1" applyAlignment="1" applyProtection="1">
      <alignment horizontal="center"/>
      <protection locked="0"/>
    </xf>
    <xf numFmtId="0" fontId="27" fillId="0" borderId="20" xfId="0" applyFont="1" applyBorder="1" applyAlignment="1" applyProtection="1">
      <alignment horizontal="center"/>
      <protection locked="0"/>
    </xf>
    <xf numFmtId="0" fontId="30" fillId="0" borderId="20" xfId="0" applyFont="1" applyBorder="1" applyAlignment="1" applyProtection="1">
      <protection locked="0"/>
    </xf>
    <xf numFmtId="0" fontId="38" fillId="0" borderId="50" xfId="0" applyFont="1" applyBorder="1" applyAlignment="1" applyProtection="1">
      <alignment horizontal="center" vertical="top" wrapText="1"/>
    </xf>
    <xf numFmtId="0" fontId="65" fillId="0" borderId="0" xfId="0" applyFont="1" applyBorder="1" applyAlignment="1" applyProtection="1">
      <alignment horizontal="center"/>
    </xf>
    <xf numFmtId="164" fontId="32" fillId="0" borderId="0" xfId="0" applyNumberFormat="1" applyFont="1" applyBorder="1" applyAlignment="1" applyProtection="1">
      <alignment horizontal="center"/>
    </xf>
    <xf numFmtId="0" fontId="29" fillId="0" borderId="25" xfId="0" applyFont="1" applyBorder="1" applyAlignment="1" applyProtection="1">
      <alignment horizontal="center"/>
      <protection locked="0"/>
    </xf>
    <xf numFmtId="0" fontId="29" fillId="0" borderId="13" xfId="0" applyFont="1" applyBorder="1" applyAlignment="1" applyProtection="1">
      <alignment horizontal="center"/>
      <protection locked="0"/>
    </xf>
    <xf numFmtId="164" fontId="29" fillId="0" borderId="10" xfId="0" applyNumberFormat="1" applyFont="1" applyBorder="1" applyAlignment="1" applyProtection="1">
      <alignment horizontal="center"/>
    </xf>
    <xf numFmtId="164" fontId="29" fillId="0" borderId="51" xfId="0" applyNumberFormat="1" applyFont="1" applyBorder="1" applyAlignment="1" applyProtection="1">
      <alignment horizontal="center"/>
    </xf>
    <xf numFmtId="0" fontId="29" fillId="0" borderId="63" xfId="0" applyFont="1" applyBorder="1" applyAlignment="1" applyProtection="1">
      <alignment horizontal="center"/>
      <protection locked="0"/>
    </xf>
    <xf numFmtId="0" fontId="29" fillId="0" borderId="28" xfId="0" applyFont="1" applyBorder="1" applyAlignment="1" applyProtection="1">
      <alignment horizontal="center"/>
      <protection locked="0"/>
    </xf>
    <xf numFmtId="0" fontId="29" fillId="0" borderId="9" xfId="0" applyFont="1" applyBorder="1" applyAlignment="1" applyProtection="1">
      <alignment horizontal="center"/>
      <protection locked="0"/>
    </xf>
    <xf numFmtId="0" fontId="29" fillId="0" borderId="27" xfId="0" applyFont="1" applyBorder="1" applyAlignment="1" applyProtection="1">
      <alignment horizontal="center"/>
      <protection locked="0"/>
    </xf>
    <xf numFmtId="164" fontId="29" fillId="0" borderId="57" xfId="0" applyNumberFormat="1" applyFont="1" applyBorder="1" applyAlignment="1" applyProtection="1">
      <alignment horizontal="center"/>
    </xf>
    <xf numFmtId="164" fontId="20" fillId="0" borderId="15" xfId="0" applyNumberFormat="1" applyFont="1" applyBorder="1" applyAlignment="1" applyProtection="1">
      <alignment horizontal="center" wrapText="1"/>
    </xf>
    <xf numFmtId="164" fontId="20" fillId="0" borderId="6" xfId="0" applyNumberFormat="1" applyFont="1" applyBorder="1" applyAlignment="1" applyProtection="1">
      <alignment horizontal="center" wrapText="1"/>
    </xf>
    <xf numFmtId="164" fontId="20" fillId="0" borderId="11" xfId="0" applyNumberFormat="1" applyFont="1" applyBorder="1" applyAlignment="1" applyProtection="1">
      <alignment horizontal="center" wrapText="1"/>
    </xf>
    <xf numFmtId="164" fontId="29" fillId="0" borderId="24" xfId="0" applyNumberFormat="1" applyFont="1" applyBorder="1" applyAlignment="1" applyProtection="1">
      <alignment horizontal="center"/>
      <protection locked="0"/>
    </xf>
    <xf numFmtId="164" fontId="29" fillId="0" borderId="27" xfId="0" applyNumberFormat="1" applyFont="1" applyBorder="1" applyAlignment="1" applyProtection="1">
      <alignment horizontal="center"/>
      <protection locked="0"/>
    </xf>
    <xf numFmtId="164" fontId="29" fillId="0" borderId="28" xfId="0" applyNumberFormat="1" applyFont="1" applyBorder="1" applyAlignment="1" applyProtection="1">
      <alignment horizontal="center"/>
      <protection locked="0"/>
    </xf>
    <xf numFmtId="0" fontId="0" fillId="0" borderId="13" xfId="0" applyBorder="1" applyAlignment="1" applyProtection="1">
      <alignment horizontal="center"/>
      <protection locked="0"/>
    </xf>
    <xf numFmtId="164" fontId="20" fillId="0" borderId="0" xfId="0" quotePrefix="1" applyNumberFormat="1" applyFont="1" applyAlignment="1" applyProtection="1">
      <alignment horizontal="right"/>
    </xf>
    <xf numFmtId="174" fontId="20" fillId="0" borderId="20" xfId="0" applyNumberFormat="1" applyFont="1" applyBorder="1" applyAlignment="1" applyProtection="1">
      <alignment horizontal="center"/>
    </xf>
    <xf numFmtId="0" fontId="27" fillId="6" borderId="42" xfId="0" applyFont="1" applyFill="1" applyBorder="1" applyAlignment="1" applyProtection="1">
      <alignment horizontal="center" vertical="center" wrapText="1"/>
    </xf>
    <xf numFmtId="0" fontId="30" fillId="6" borderId="14" xfId="0" applyFont="1" applyFill="1" applyBorder="1" applyAlignment="1" applyProtection="1">
      <alignment horizontal="center" vertical="center" wrapText="1"/>
    </xf>
    <xf numFmtId="0" fontId="30" fillId="0" borderId="51" xfId="0" applyFont="1" applyBorder="1" applyAlignment="1">
      <alignment vertical="center"/>
    </xf>
    <xf numFmtId="0" fontId="30" fillId="0" borderId="52" xfId="0" applyFont="1" applyBorder="1" applyAlignment="1">
      <alignment vertical="center"/>
    </xf>
    <xf numFmtId="0" fontId="30" fillId="0" borderId="20" xfId="0" applyFont="1" applyBorder="1" applyAlignment="1">
      <alignment vertical="center"/>
    </xf>
    <xf numFmtId="0" fontId="30" fillId="0" borderId="37" xfId="0" applyFont="1" applyBorder="1" applyAlignment="1">
      <alignment vertical="center"/>
    </xf>
    <xf numFmtId="1" fontId="33" fillId="0" borderId="20" xfId="0" applyNumberFormat="1" applyFont="1" applyBorder="1" applyAlignment="1" applyProtection="1">
      <alignment horizontal="center"/>
    </xf>
    <xf numFmtId="1" fontId="20" fillId="0" borderId="14" xfId="0" applyNumberFormat="1" applyFont="1" applyBorder="1" applyAlignment="1" applyProtection="1">
      <alignment horizontal="center"/>
    </xf>
    <xf numFmtId="1" fontId="20" fillId="0" borderId="54" xfId="0" applyNumberFormat="1" applyFont="1" applyBorder="1" applyAlignment="1" applyProtection="1">
      <alignment horizontal="center"/>
    </xf>
    <xf numFmtId="0" fontId="20" fillId="0" borderId="0" xfId="0" applyFont="1" applyAlignment="1" applyProtection="1">
      <alignment horizontal="center"/>
    </xf>
    <xf numFmtId="0" fontId="0" fillId="0" borderId="13" xfId="0" applyBorder="1" applyAlignment="1">
      <alignment horizontal="center"/>
    </xf>
    <xf numFmtId="0" fontId="29" fillId="0" borderId="25" xfId="0" applyFont="1" applyBorder="1" applyAlignment="1" applyProtection="1">
      <alignment horizontal="center"/>
    </xf>
    <xf numFmtId="0" fontId="29" fillId="0" borderId="13" xfId="0" applyFont="1" applyBorder="1" applyAlignment="1" applyProtection="1">
      <alignment horizontal="center"/>
    </xf>
    <xf numFmtId="0" fontId="29" fillId="0" borderId="2" xfId="0" applyFont="1" applyBorder="1" applyAlignment="1" applyProtection="1">
      <alignment horizontal="center"/>
    </xf>
    <xf numFmtId="0" fontId="29" fillId="0" borderId="12" xfId="0" applyFont="1" applyBorder="1" applyAlignment="1" applyProtection="1">
      <alignment horizontal="center"/>
    </xf>
    <xf numFmtId="0" fontId="29" fillId="0" borderId="28" xfId="0" applyFont="1" applyBorder="1" applyAlignment="1" applyProtection="1">
      <protection locked="0"/>
    </xf>
    <xf numFmtId="0" fontId="0" fillId="0" borderId="27" xfId="0" applyBorder="1" applyAlignment="1" applyProtection="1">
      <protection locked="0"/>
    </xf>
    <xf numFmtId="49" fontId="33" fillId="0" borderId="20" xfId="0" applyNumberFormat="1" applyFont="1" applyBorder="1" applyAlignment="1" applyProtection="1">
      <alignment horizontal="center"/>
    </xf>
    <xf numFmtId="0" fontId="33" fillId="0" borderId="20" xfId="0" applyFont="1" applyBorder="1" applyAlignment="1" applyProtection="1">
      <alignment horizontal="center"/>
    </xf>
    <xf numFmtId="164" fontId="29" fillId="0" borderId="10" xfId="0" applyNumberFormat="1" applyFont="1" applyBorder="1" applyAlignment="1" applyProtection="1">
      <alignment horizontal="center"/>
      <protection locked="0"/>
    </xf>
    <xf numFmtId="164" fontId="29" fillId="0" borderId="51" xfId="0" applyNumberFormat="1" applyFont="1" applyBorder="1" applyAlignment="1" applyProtection="1">
      <alignment horizontal="center"/>
      <protection locked="0"/>
    </xf>
    <xf numFmtId="164" fontId="29" fillId="0" borderId="9" xfId="0" applyNumberFormat="1" applyFont="1" applyBorder="1" applyAlignment="1" applyProtection="1">
      <alignment horizontal="center"/>
      <protection locked="0"/>
    </xf>
    <xf numFmtId="0" fontId="30" fillId="6" borderId="51" xfId="0" applyFont="1" applyFill="1" applyBorder="1" applyAlignment="1" applyProtection="1">
      <alignment horizontal="center" vertical="center" wrapText="1"/>
    </xf>
    <xf numFmtId="164" fontId="20" fillId="0" borderId="0" xfId="0" applyNumberFormat="1" applyFont="1" applyAlignment="1" applyProtection="1">
      <alignment horizontal="right"/>
    </xf>
    <xf numFmtId="164" fontId="29" fillId="0" borderId="6" xfId="0" applyNumberFormat="1" applyFont="1" applyBorder="1" applyAlignment="1" applyProtection="1">
      <alignment horizontal="center"/>
    </xf>
    <xf numFmtId="164" fontId="29" fillId="0" borderId="19" xfId="0" applyNumberFormat="1" applyFont="1" applyBorder="1" applyAlignment="1" applyProtection="1">
      <alignment horizontal="center"/>
    </xf>
    <xf numFmtId="0" fontId="29" fillId="0" borderId="69" xfId="0" applyFont="1" applyBorder="1" applyAlignment="1" applyProtection="1">
      <alignment horizontal="center"/>
    </xf>
    <xf numFmtId="0" fontId="29" fillId="0" borderId="68" xfId="0" applyFont="1" applyBorder="1" applyAlignment="1" applyProtection="1">
      <alignment horizontal="center"/>
    </xf>
    <xf numFmtId="0" fontId="29" fillId="6" borderId="47" xfId="0" applyFont="1" applyFill="1" applyBorder="1" applyAlignment="1" applyProtection="1">
      <alignment horizontal="center"/>
    </xf>
    <xf numFmtId="0" fontId="29" fillId="6" borderId="54" xfId="0" applyFont="1" applyFill="1" applyBorder="1" applyAlignment="1" applyProtection="1">
      <alignment horizontal="center"/>
    </xf>
    <xf numFmtId="0" fontId="29" fillId="6" borderId="36" xfId="0" applyFont="1" applyFill="1" applyBorder="1" applyAlignment="1" applyProtection="1">
      <alignment horizontal="center"/>
    </xf>
    <xf numFmtId="164" fontId="29" fillId="0" borderId="69" xfId="0" applyNumberFormat="1" applyFont="1" applyBorder="1" applyAlignment="1" applyProtection="1">
      <alignment horizontal="center"/>
    </xf>
    <xf numFmtId="164" fontId="29" fillId="0" borderId="68" xfId="0" applyNumberFormat="1" applyFont="1" applyBorder="1" applyAlignment="1" applyProtection="1">
      <alignment horizontal="center"/>
    </xf>
    <xf numFmtId="164" fontId="29" fillId="0" borderId="67" xfId="0" applyNumberFormat="1" applyFont="1" applyBorder="1" applyAlignment="1" applyProtection="1">
      <alignment horizontal="center"/>
    </xf>
    <xf numFmtId="0" fontId="0" fillId="6" borderId="14" xfId="0" applyFill="1" applyBorder="1" applyAlignment="1" applyProtection="1">
      <alignment horizontal="center" vertical="center" wrapText="1"/>
    </xf>
    <xf numFmtId="0" fontId="0" fillId="6" borderId="51" xfId="0" applyFill="1" applyBorder="1" applyAlignment="1" applyProtection="1">
      <alignment horizontal="center" vertical="center" wrapText="1"/>
    </xf>
    <xf numFmtId="0" fontId="0" fillId="0" borderId="52" xfId="0"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29" fillId="0" borderId="10" xfId="0" applyFont="1" applyBorder="1" applyAlignment="1" applyProtection="1">
      <alignment horizontal="center" vertical="center" wrapText="1"/>
    </xf>
    <xf numFmtId="0" fontId="29" fillId="0" borderId="57" xfId="0" applyFont="1" applyBorder="1" applyAlignment="1" applyProtection="1">
      <alignment horizontal="center" vertical="center" wrapText="1"/>
    </xf>
    <xf numFmtId="0" fontId="29" fillId="0" borderId="2" xfId="0" applyFont="1" applyBorder="1" applyAlignment="1" applyProtection="1">
      <alignment horizontal="center" vertical="center" wrapText="1"/>
    </xf>
    <xf numFmtId="0" fontId="29" fillId="0" borderId="12" xfId="0" applyFont="1" applyBorder="1" applyAlignment="1" applyProtection="1">
      <alignment horizontal="center" vertical="center" wrapText="1"/>
    </xf>
    <xf numFmtId="0" fontId="29" fillId="0" borderId="28" xfId="0" applyFont="1" applyBorder="1" applyAlignment="1" applyProtection="1">
      <alignment horizontal="center" vertical="center" wrapText="1"/>
    </xf>
    <xf numFmtId="0" fontId="29" fillId="0" borderId="27" xfId="0" applyFont="1" applyBorder="1" applyAlignment="1" applyProtection="1">
      <alignment horizontal="center" vertical="center" wrapText="1"/>
    </xf>
    <xf numFmtId="164" fontId="29" fillId="0" borderId="10" xfId="0" applyNumberFormat="1" applyFont="1" applyBorder="1" applyAlignment="1" applyProtection="1">
      <alignment horizontal="center" vertical="center" wrapText="1"/>
    </xf>
    <xf numFmtId="164" fontId="29" fillId="0" borderId="57" xfId="0" applyNumberFormat="1" applyFont="1" applyBorder="1" applyAlignment="1" applyProtection="1">
      <alignment horizontal="center" vertical="center" wrapText="1"/>
    </xf>
    <xf numFmtId="164" fontId="29" fillId="0" borderId="2" xfId="0" applyNumberFormat="1" applyFont="1" applyBorder="1" applyAlignment="1" applyProtection="1">
      <alignment horizontal="center" vertical="center" wrapText="1"/>
    </xf>
    <xf numFmtId="164" fontId="29" fillId="0" borderId="12" xfId="0" applyNumberFormat="1" applyFont="1" applyBorder="1" applyAlignment="1" applyProtection="1">
      <alignment horizontal="center" vertical="center" wrapText="1"/>
    </xf>
    <xf numFmtId="164" fontId="29" fillId="0" borderId="28" xfId="0" applyNumberFormat="1" applyFont="1" applyBorder="1" applyAlignment="1" applyProtection="1">
      <alignment horizontal="center" vertical="center" wrapText="1"/>
    </xf>
    <xf numFmtId="164" fontId="29" fillId="0" borderId="27" xfId="0" applyNumberFormat="1" applyFont="1" applyBorder="1" applyAlignment="1" applyProtection="1">
      <alignment horizontal="center" vertical="center" wrapText="1"/>
    </xf>
    <xf numFmtId="0" fontId="29" fillId="0" borderId="31" xfId="0" applyFont="1" applyBorder="1" applyAlignment="1" applyProtection="1">
      <alignment horizontal="center" vertical="center"/>
    </xf>
    <xf numFmtId="0" fontId="29" fillId="0" borderId="32" xfId="0" applyFont="1" applyBorder="1" applyAlignment="1" applyProtection="1">
      <alignment horizontal="center" vertical="center"/>
    </xf>
    <xf numFmtId="0" fontId="29" fillId="0" borderId="28" xfId="0" applyFont="1" applyBorder="1" applyAlignment="1" applyProtection="1">
      <alignment horizontal="center" vertical="center"/>
    </xf>
    <xf numFmtId="0" fontId="29" fillId="0" borderId="27" xfId="0" applyFont="1" applyBorder="1" applyAlignment="1" applyProtection="1">
      <alignment horizontal="center" vertical="center"/>
    </xf>
    <xf numFmtId="0" fontId="29" fillId="0" borderId="28" xfId="0" applyFont="1" applyBorder="1" applyAlignment="1" applyProtection="1">
      <alignment horizontal="center"/>
    </xf>
    <xf numFmtId="0" fontId="29" fillId="0" borderId="24" xfId="0" applyFont="1" applyBorder="1" applyAlignment="1" applyProtection="1">
      <alignment horizontal="center"/>
    </xf>
    <xf numFmtId="0" fontId="29" fillId="0" borderId="27" xfId="0" applyFont="1" applyBorder="1" applyAlignment="1" applyProtection="1">
      <alignment horizontal="center"/>
    </xf>
    <xf numFmtId="0" fontId="29" fillId="0" borderId="10" xfId="0" applyFont="1" applyBorder="1" applyAlignment="1" applyProtection="1">
      <alignment horizontal="center"/>
    </xf>
    <xf numFmtId="0" fontId="29" fillId="0" borderId="14" xfId="0" applyFont="1" applyBorder="1" applyAlignment="1" applyProtection="1">
      <alignment horizontal="center"/>
    </xf>
    <xf numFmtId="0" fontId="29" fillId="0" borderId="57" xfId="0" applyFont="1" applyBorder="1" applyAlignment="1" applyProtection="1">
      <alignment horizontal="center"/>
    </xf>
    <xf numFmtId="164" fontId="29" fillId="0" borderId="14" xfId="0" applyNumberFormat="1" applyFont="1" applyBorder="1" applyAlignment="1" applyProtection="1">
      <alignment horizontal="center"/>
    </xf>
    <xf numFmtId="0" fontId="22" fillId="0" borderId="0" xfId="0" applyFont="1" applyAlignment="1" applyProtection="1">
      <alignment horizontal="center"/>
    </xf>
    <xf numFmtId="1" fontId="27" fillId="0" borderId="20" xfId="0" applyNumberFormat="1" applyFont="1" applyBorder="1" applyAlignment="1" applyProtection="1">
      <alignment horizontal="center"/>
    </xf>
    <xf numFmtId="164" fontId="20" fillId="0" borderId="0" xfId="0" applyNumberFormat="1" applyFont="1" applyAlignment="1" applyProtection="1">
      <alignment horizontal="center"/>
    </xf>
    <xf numFmtId="174" fontId="27" fillId="0" borderId="20" xfId="0" applyNumberFormat="1" applyFont="1" applyBorder="1" applyAlignment="1" applyProtection="1">
      <alignment horizontal="center"/>
    </xf>
    <xf numFmtId="0" fontId="42" fillId="6" borderId="43" xfId="0" applyFont="1" applyFill="1" applyBorder="1" applyAlignment="1" applyProtection="1">
      <alignment horizontal="center"/>
    </xf>
    <xf numFmtId="0" fontId="42" fillId="6" borderId="0" xfId="0" applyFont="1" applyFill="1" applyBorder="1" applyAlignment="1" applyProtection="1">
      <alignment horizontal="center"/>
    </xf>
    <xf numFmtId="0" fontId="0" fillId="6" borderId="0" xfId="0" applyFill="1" applyBorder="1" applyAlignment="1" applyProtection="1"/>
    <xf numFmtId="0" fontId="0" fillId="0" borderId="0" xfId="0" applyAlignment="1"/>
    <xf numFmtId="1" fontId="27" fillId="0" borderId="54" xfId="0" applyNumberFormat="1" applyFont="1" applyBorder="1" applyAlignment="1" applyProtection="1">
      <alignment horizontal="center"/>
    </xf>
    <xf numFmtId="0" fontId="20" fillId="0" borderId="54" xfId="0" applyFont="1" applyBorder="1" applyAlignment="1" applyProtection="1">
      <alignment horizontal="center"/>
    </xf>
    <xf numFmtId="0" fontId="54" fillId="0" borderId="47" xfId="0" applyFont="1" applyBorder="1" applyAlignment="1" applyProtection="1">
      <alignment horizontal="center" wrapText="1"/>
    </xf>
    <xf numFmtId="0" fontId="54" fillId="0" borderId="36" xfId="0" applyFont="1" applyBorder="1" applyAlignment="1" applyProtection="1">
      <alignment horizontal="center" wrapText="1"/>
    </xf>
    <xf numFmtId="0" fontId="33" fillId="0" borderId="47" xfId="0" applyFont="1" applyFill="1" applyBorder="1" applyAlignment="1" applyProtection="1">
      <alignment horizontal="center"/>
    </xf>
    <xf numFmtId="0" fontId="33" fillId="0" borderId="36" xfId="0" applyFont="1" applyFill="1" applyBorder="1" applyAlignment="1" applyProtection="1">
      <alignment horizontal="center"/>
    </xf>
    <xf numFmtId="0" fontId="29" fillId="0" borderId="10" xfId="0" applyFont="1" applyBorder="1" applyAlignment="1" applyProtection="1">
      <alignment horizontal="center" wrapText="1"/>
    </xf>
    <xf numFmtId="0" fontId="29" fillId="0" borderId="2" xfId="0" applyFont="1" applyBorder="1" applyAlignment="1" applyProtection="1">
      <alignment horizontal="center" wrapText="1"/>
    </xf>
    <xf numFmtId="0" fontId="29" fillId="0" borderId="28" xfId="0" applyFont="1" applyBorder="1" applyAlignment="1" applyProtection="1">
      <alignment horizontal="center" wrapText="1"/>
    </xf>
    <xf numFmtId="0" fontId="0" fillId="0" borderId="0" xfId="0" applyAlignment="1" applyProtection="1"/>
    <xf numFmtId="0" fontId="0" fillId="0" borderId="0" xfId="0" applyAlignment="1" applyProtection="1">
      <alignment horizontal="right"/>
    </xf>
    <xf numFmtId="0" fontId="29" fillId="0" borderId="2" xfId="0" applyFont="1" applyBorder="1" applyAlignment="1" applyProtection="1">
      <alignment horizontal="center" vertical="center"/>
    </xf>
    <xf numFmtId="0" fontId="29" fillId="0" borderId="12" xfId="0" applyFont="1" applyBorder="1" applyAlignment="1" applyProtection="1">
      <alignment horizontal="center" vertical="center"/>
    </xf>
    <xf numFmtId="0" fontId="20" fillId="0" borderId="0" xfId="0" applyFont="1" applyFill="1" applyBorder="1" applyAlignment="1" applyProtection="1">
      <alignment horizontal="left"/>
    </xf>
    <xf numFmtId="0" fontId="27" fillId="0" borderId="0" xfId="0" applyFont="1" applyAlignment="1" applyProtection="1">
      <alignment horizontal="right"/>
    </xf>
    <xf numFmtId="0" fontId="30" fillId="0" borderId="0" xfId="0" applyFont="1" applyAlignment="1">
      <alignment horizontal="right"/>
    </xf>
    <xf numFmtId="164" fontId="29" fillId="0" borderId="2" xfId="0" applyNumberFormat="1" applyFont="1" applyBorder="1" applyAlignment="1" applyProtection="1">
      <alignment horizontal="center" vertical="center"/>
    </xf>
    <xf numFmtId="164" fontId="29" fillId="0" borderId="12" xfId="0" applyNumberFormat="1" applyFont="1" applyBorder="1" applyAlignment="1" applyProtection="1">
      <alignment horizontal="center" vertical="center"/>
    </xf>
    <xf numFmtId="0" fontId="29" fillId="0" borderId="0" xfId="0" applyFont="1" applyBorder="1" applyAlignment="1" applyProtection="1">
      <alignment horizontal="center" vertical="center"/>
    </xf>
    <xf numFmtId="0" fontId="20" fillId="0" borderId="0" xfId="0" applyFont="1" applyAlignment="1" applyProtection="1">
      <alignment horizontal="right"/>
    </xf>
    <xf numFmtId="0" fontId="33" fillId="0" borderId="0" xfId="0" applyFont="1" applyAlignment="1">
      <alignment horizontal="right"/>
    </xf>
    <xf numFmtId="0" fontId="20" fillId="6" borderId="42" xfId="0" applyFont="1" applyFill="1" applyBorder="1" applyAlignment="1" applyProtection="1">
      <alignment horizontal="center" vertical="center" wrapText="1"/>
    </xf>
    <xf numFmtId="0" fontId="33" fillId="0" borderId="14" xfId="0" applyFont="1" applyBorder="1"/>
    <xf numFmtId="0" fontId="33" fillId="0" borderId="51" xfId="0" applyFont="1" applyBorder="1"/>
    <xf numFmtId="0" fontId="33" fillId="0" borderId="52" xfId="0" applyFont="1" applyBorder="1"/>
    <xf numFmtId="0" fontId="33" fillId="0" borderId="20" xfId="0" applyFont="1" applyBorder="1"/>
    <xf numFmtId="0" fontId="33" fillId="0" borderId="37" xfId="0" applyFont="1" applyBorder="1"/>
    <xf numFmtId="0" fontId="20" fillId="0" borderId="0" xfId="0" applyFont="1" applyBorder="1" applyAlignment="1" applyProtection="1"/>
    <xf numFmtId="0" fontId="20" fillId="6" borderId="14" xfId="0" applyFont="1" applyFill="1" applyBorder="1" applyAlignment="1" applyProtection="1">
      <alignment horizontal="center" vertical="center" wrapText="1"/>
    </xf>
    <xf numFmtId="0" fontId="20" fillId="6" borderId="51" xfId="0" applyFont="1" applyFill="1" applyBorder="1" applyAlignment="1" applyProtection="1">
      <alignment horizontal="center" vertical="center" wrapText="1"/>
    </xf>
    <xf numFmtId="0" fontId="33" fillId="0" borderId="52" xfId="0" applyFont="1" applyBorder="1" applyAlignment="1">
      <alignment vertical="center"/>
    </xf>
    <xf numFmtId="0" fontId="33" fillId="0" borderId="20" xfId="0" applyFont="1" applyBorder="1" applyAlignment="1">
      <alignment vertical="center"/>
    </xf>
    <xf numFmtId="0" fontId="33" fillId="0" borderId="37" xfId="0" applyFont="1" applyBorder="1" applyAlignment="1">
      <alignment vertical="center"/>
    </xf>
    <xf numFmtId="165" fontId="30" fillId="0" borderId="25" xfId="0" applyNumberFormat="1" applyFont="1" applyBorder="1" applyAlignment="1" applyProtection="1">
      <alignment horizontal="center"/>
      <protection locked="0"/>
    </xf>
    <xf numFmtId="165" fontId="30" fillId="0" borderId="13" xfId="0" applyNumberFormat="1" applyFont="1" applyBorder="1" applyAlignment="1" applyProtection="1">
      <alignment horizontal="center"/>
      <protection locked="0"/>
    </xf>
    <xf numFmtId="165" fontId="30" fillId="0" borderId="47" xfId="0" applyNumberFormat="1" applyFont="1" applyFill="1" applyBorder="1" applyAlignment="1" applyProtection="1">
      <alignment horizontal="center"/>
    </xf>
    <xf numFmtId="165" fontId="30" fillId="0" borderId="49" xfId="0" applyNumberFormat="1" applyFont="1" applyFill="1" applyBorder="1" applyAlignment="1" applyProtection="1">
      <alignment horizontal="center"/>
    </xf>
    <xf numFmtId="0" fontId="29" fillId="0" borderId="0" xfId="0" applyFont="1" applyFill="1" applyBorder="1" applyAlignment="1" applyProtection="1">
      <alignment horizontal="center"/>
    </xf>
    <xf numFmtId="0" fontId="29" fillId="0" borderId="52" xfId="0" applyFont="1" applyFill="1" applyBorder="1" applyAlignment="1" applyProtection="1">
      <alignment horizontal="center"/>
    </xf>
    <xf numFmtId="0" fontId="29" fillId="0" borderId="20" xfId="0" applyFont="1" applyFill="1" applyBorder="1" applyAlignment="1" applyProtection="1">
      <alignment horizontal="center"/>
    </xf>
    <xf numFmtId="0" fontId="34" fillId="0" borderId="0" xfId="0" applyFont="1" applyBorder="1" applyAlignment="1" applyProtection="1">
      <alignment horizontal="left" wrapText="1"/>
    </xf>
    <xf numFmtId="0" fontId="29" fillId="0" borderId="42" xfId="0" applyFont="1" applyFill="1" applyBorder="1" applyAlignment="1" applyProtection="1">
      <alignment horizontal="center" wrapText="1"/>
    </xf>
    <xf numFmtId="0" fontId="29" fillId="0" borderId="14" xfId="0" applyFont="1" applyFill="1" applyBorder="1" applyAlignment="1" applyProtection="1">
      <alignment horizontal="center" wrapText="1"/>
    </xf>
    <xf numFmtId="165" fontId="30" fillId="0" borderId="73" xfId="0" applyNumberFormat="1" applyFont="1" applyBorder="1" applyAlignment="1" applyProtection="1">
      <alignment horizontal="center"/>
      <protection locked="0"/>
    </xf>
    <xf numFmtId="165" fontId="30" fillId="0" borderId="74" xfId="0" applyNumberFormat="1" applyFont="1" applyBorder="1" applyAlignment="1" applyProtection="1">
      <alignment horizontal="center"/>
      <protection locked="0"/>
    </xf>
    <xf numFmtId="0" fontId="84" fillId="0" borderId="0" xfId="0" quotePrefix="1" applyFont="1" applyAlignment="1" applyProtection="1">
      <alignment horizontal="center" vertical="center" wrapText="1"/>
    </xf>
    <xf numFmtId="0" fontId="84" fillId="0" borderId="0" xfId="0" applyFont="1" applyAlignment="1" applyProtection="1">
      <alignment horizontal="center" vertical="center" wrapText="1"/>
    </xf>
    <xf numFmtId="0" fontId="84" fillId="0" borderId="0" xfId="0" applyFont="1" applyAlignment="1" applyProtection="1">
      <alignment horizontal="center" vertical="center"/>
    </xf>
    <xf numFmtId="0" fontId="29" fillId="0" borderId="42" xfId="0" applyFont="1" applyFill="1" applyBorder="1" applyAlignment="1" applyProtection="1">
      <alignment horizontal="center"/>
    </xf>
    <xf numFmtId="0" fontId="29" fillId="0" borderId="14" xfId="0" applyFont="1" applyFill="1" applyBorder="1" applyAlignment="1" applyProtection="1">
      <alignment horizontal="center"/>
    </xf>
    <xf numFmtId="0" fontId="29" fillId="0" borderId="43" xfId="0" applyFont="1" applyFill="1" applyBorder="1" applyAlignment="1" applyProtection="1">
      <alignment horizontal="center"/>
    </xf>
    <xf numFmtId="165" fontId="30" fillId="0" borderId="62" xfId="0" applyNumberFormat="1" applyFont="1" applyBorder="1" applyAlignment="1" applyProtection="1">
      <alignment horizontal="center"/>
    </xf>
    <xf numFmtId="165" fontId="30" fillId="0" borderId="21" xfId="0" applyNumberFormat="1" applyFont="1" applyBorder="1" applyAlignment="1" applyProtection="1">
      <alignment horizontal="center"/>
    </xf>
    <xf numFmtId="0" fontId="33" fillId="0" borderId="0" xfId="0" applyFont="1" applyFill="1" applyBorder="1" applyAlignment="1" applyProtection="1">
      <alignment horizontal="center"/>
    </xf>
    <xf numFmtId="1" fontId="33" fillId="0" borderId="14" xfId="0" applyNumberFormat="1" applyFont="1" applyBorder="1" applyAlignment="1" applyProtection="1">
      <alignment horizontal="center"/>
    </xf>
    <xf numFmtId="1" fontId="33" fillId="0" borderId="54" xfId="0" applyNumberFormat="1" applyFont="1" applyBorder="1" applyAlignment="1" applyProtection="1">
      <alignment horizontal="center"/>
    </xf>
    <xf numFmtId="0" fontId="33" fillId="6" borderId="14" xfId="0" applyFont="1" applyFill="1" applyBorder="1" applyAlignment="1" applyProtection="1">
      <alignment horizontal="center" vertical="center" wrapText="1"/>
    </xf>
    <xf numFmtId="0" fontId="33" fillId="6" borderId="51" xfId="0" applyFont="1" applyFill="1" applyBorder="1" applyAlignment="1" applyProtection="1">
      <alignment horizontal="center" vertical="center" wrapText="1"/>
    </xf>
    <xf numFmtId="0" fontId="29" fillId="0" borderId="2" xfId="0" applyFont="1" applyBorder="1" applyAlignment="1" applyProtection="1">
      <alignment horizontal="center"/>
      <protection locked="0"/>
    </xf>
    <xf numFmtId="0" fontId="29" fillId="0" borderId="12" xfId="0" applyFont="1" applyBorder="1" applyAlignment="1" applyProtection="1">
      <alignment horizontal="center"/>
      <protection locked="0"/>
    </xf>
    <xf numFmtId="0" fontId="29" fillId="0" borderId="46" xfId="0" applyFont="1" applyBorder="1" applyAlignment="1" applyProtection="1">
      <alignment horizontal="center"/>
    </xf>
    <xf numFmtId="0" fontId="20" fillId="0" borderId="14" xfId="0" applyFont="1" applyBorder="1" applyAlignment="1" applyProtection="1">
      <alignment horizontal="center"/>
    </xf>
    <xf numFmtId="0" fontId="28" fillId="0" borderId="0" xfId="0" applyFont="1" applyBorder="1" applyAlignment="1" applyProtection="1">
      <alignment horizontal="center"/>
    </xf>
    <xf numFmtId="165" fontId="33" fillId="0" borderId="14" xfId="0" applyNumberFormat="1" applyFont="1" applyBorder="1" applyAlignment="1" applyProtection="1">
      <alignment horizontal="center"/>
      <protection locked="0"/>
    </xf>
    <xf numFmtId="0" fontId="33" fillId="0" borderId="14" xfId="0" applyFont="1" applyBorder="1" applyAlignment="1" applyProtection="1">
      <alignment horizontal="center"/>
      <protection locked="0"/>
    </xf>
    <xf numFmtId="172" fontId="53" fillId="8" borderId="0" xfId="0" applyNumberFormat="1" applyFont="1" applyFill="1" applyBorder="1" applyAlignment="1" applyProtection="1">
      <alignment horizontal="center"/>
      <protection locked="0"/>
    </xf>
    <xf numFmtId="0" fontId="1" fillId="0" borderId="0" xfId="0" applyFont="1" applyAlignment="1" applyProtection="1">
      <alignment horizontal="center" wrapText="1"/>
    </xf>
    <xf numFmtId="0" fontId="27" fillId="0" borderId="0" xfId="0" applyFont="1" applyBorder="1" applyAlignment="1" applyProtection="1">
      <alignment horizontal="left"/>
    </xf>
    <xf numFmtId="0" fontId="30" fillId="0" borderId="0" xfId="0" applyFont="1" applyBorder="1" applyAlignment="1" applyProtection="1">
      <alignment horizontal="left"/>
    </xf>
    <xf numFmtId="0" fontId="0" fillId="0" borderId="14" xfId="0" applyBorder="1" applyAlignment="1">
      <alignment vertical="center"/>
    </xf>
    <xf numFmtId="0" fontId="0" fillId="0" borderId="51" xfId="0" applyBorder="1" applyAlignment="1">
      <alignment vertical="center"/>
    </xf>
    <xf numFmtId="166" fontId="22" fillId="0" borderId="14" xfId="0" applyNumberFormat="1" applyFont="1" applyBorder="1" applyAlignment="1" applyProtection="1">
      <alignment horizontal="right"/>
    </xf>
    <xf numFmtId="0" fontId="0" fillId="0" borderId="14" xfId="0" applyBorder="1" applyAlignment="1">
      <alignment horizontal="right"/>
    </xf>
    <xf numFmtId="0" fontId="28" fillId="8" borderId="0" xfId="0" applyFont="1" applyFill="1" applyBorder="1" applyAlignment="1" applyProtection="1">
      <protection locked="0"/>
    </xf>
    <xf numFmtId="0" fontId="20" fillId="6" borderId="43" xfId="0" applyFont="1" applyFill="1" applyBorder="1" applyAlignment="1">
      <alignment horizontal="center" wrapText="1"/>
    </xf>
    <xf numFmtId="0" fontId="20" fillId="6" borderId="0" xfId="0" applyFont="1" applyFill="1" applyBorder="1" applyAlignment="1">
      <alignment horizontal="center" wrapText="1"/>
    </xf>
    <xf numFmtId="174" fontId="27" fillId="0" borderId="54" xfId="0" applyNumberFormat="1" applyFont="1" applyBorder="1" applyAlignment="1">
      <alignment horizontal="center"/>
    </xf>
    <xf numFmtId="49" fontId="37" fillId="0" borderId="20" xfId="0" applyNumberFormat="1" applyFont="1" applyBorder="1" applyAlignment="1">
      <alignment horizontal="center"/>
    </xf>
    <xf numFmtId="0" fontId="37" fillId="0" borderId="20" xfId="0" applyFont="1" applyBorder="1" applyAlignment="1">
      <alignment horizontal="center"/>
    </xf>
    <xf numFmtId="1" fontId="33" fillId="0" borderId="20" xfId="0" applyNumberFormat="1" applyFont="1" applyBorder="1" applyAlignment="1">
      <alignment horizontal="center"/>
    </xf>
    <xf numFmtId="0" fontId="33" fillId="0" borderId="20" xfId="0" applyFont="1" applyBorder="1" applyAlignment="1">
      <alignment horizontal="center"/>
    </xf>
    <xf numFmtId="0" fontId="29" fillId="0" borderId="0" xfId="0" applyFont="1" applyAlignment="1">
      <alignment horizontal="left"/>
    </xf>
    <xf numFmtId="0" fontId="27" fillId="0" borderId="14" xfId="0" applyFont="1" applyBorder="1" applyAlignment="1">
      <alignment horizontal="center"/>
    </xf>
    <xf numFmtId="0" fontId="77" fillId="0" borderId="0" xfId="0" applyFont="1" applyFill="1" applyBorder="1" applyAlignment="1" applyProtection="1">
      <alignment horizontal="left" vertical="center" wrapText="1"/>
    </xf>
    <xf numFmtId="0" fontId="0" fillId="0" borderId="20" xfId="0" applyBorder="1" applyAlignment="1"/>
    <xf numFmtId="174" fontId="20" fillId="0" borderId="54" xfId="0" applyNumberFormat="1" applyFont="1" applyBorder="1" applyAlignment="1" applyProtection="1">
      <alignment horizontal="center"/>
    </xf>
    <xf numFmtId="0" fontId="20" fillId="0" borderId="20" xfId="0" applyFont="1" applyBorder="1" applyAlignment="1" applyProtection="1">
      <alignment horizontal="center"/>
    </xf>
    <xf numFmtId="0" fontId="60" fillId="0" borderId="0" xfId="0" applyFont="1" applyAlignment="1" applyProtection="1">
      <alignment horizontal="left"/>
    </xf>
    <xf numFmtId="0" fontId="60" fillId="0" borderId="0" xfId="0" applyFont="1" applyBorder="1" applyAlignment="1" applyProtection="1">
      <alignment horizontal="center"/>
    </xf>
    <xf numFmtId="0" fontId="20" fillId="6" borderId="47" xfId="0" applyFont="1" applyFill="1" applyBorder="1" applyAlignment="1" applyProtection="1">
      <alignment horizontal="center" wrapText="1"/>
    </xf>
    <xf numFmtId="0" fontId="0" fillId="6" borderId="54" xfId="0" applyFill="1" applyBorder="1" applyAlignment="1" applyProtection="1">
      <alignment horizontal="center" wrapText="1"/>
    </xf>
    <xf numFmtId="0" fontId="0" fillId="6" borderId="36" xfId="0" applyFill="1" applyBorder="1" applyAlignment="1" applyProtection="1">
      <alignment horizontal="center" wrapText="1"/>
    </xf>
    <xf numFmtId="0" fontId="20" fillId="0" borderId="54" xfId="0" applyFont="1" applyFill="1" applyBorder="1" applyAlignment="1" applyProtection="1">
      <alignment horizontal="center" wrapText="1"/>
    </xf>
    <xf numFmtId="0" fontId="40" fillId="6" borderId="42" xfId="0" applyFont="1" applyFill="1" applyBorder="1" applyAlignment="1" applyProtection="1">
      <alignment horizontal="center"/>
    </xf>
    <xf numFmtId="0" fontId="40" fillId="6" borderId="14" xfId="0" applyFont="1" applyFill="1" applyBorder="1" applyAlignment="1" applyProtection="1">
      <alignment horizontal="center"/>
    </xf>
    <xf numFmtId="0" fontId="40" fillId="6" borderId="51" xfId="0" applyFont="1" applyFill="1" applyBorder="1" applyAlignment="1" applyProtection="1">
      <alignment horizontal="center"/>
    </xf>
    <xf numFmtId="0" fontId="40" fillId="6" borderId="52" xfId="0" applyFont="1" applyFill="1" applyBorder="1" applyAlignment="1" applyProtection="1">
      <alignment horizontal="center"/>
    </xf>
    <xf numFmtId="0" fontId="40" fillId="6" borderId="20" xfId="0" applyFont="1" applyFill="1" applyBorder="1" applyAlignment="1" applyProtection="1">
      <alignment horizontal="center"/>
    </xf>
    <xf numFmtId="0" fontId="40" fillId="6" borderId="37" xfId="0" applyFont="1" applyFill="1" applyBorder="1" applyAlignment="1" applyProtection="1">
      <alignment horizontal="center"/>
    </xf>
    <xf numFmtId="0" fontId="20" fillId="0" borderId="52" xfId="0" applyFont="1" applyFill="1" applyBorder="1" applyAlignment="1" applyProtection="1">
      <alignment horizontal="center" wrapText="1"/>
    </xf>
    <xf numFmtId="0" fontId="20" fillId="0" borderId="37" xfId="0" applyFont="1" applyFill="1" applyBorder="1" applyAlignment="1" applyProtection="1">
      <alignment horizontal="center" wrapText="1"/>
    </xf>
    <xf numFmtId="0" fontId="20" fillId="0" borderId="47" xfId="0" applyFont="1" applyBorder="1" applyAlignment="1" applyProtection="1">
      <alignment horizontal="center" wrapText="1"/>
    </xf>
    <xf numFmtId="0" fontId="20" fillId="0" borderId="36" xfId="0" applyFont="1" applyBorder="1" applyAlignment="1" applyProtection="1">
      <alignment horizontal="center" wrapText="1"/>
    </xf>
    <xf numFmtId="0" fontId="20" fillId="0" borderId="47" xfId="0" applyFont="1" applyBorder="1" applyAlignment="1" applyProtection="1">
      <alignment horizontal="center"/>
    </xf>
    <xf numFmtId="0" fontId="20" fillId="0" borderId="36" xfId="0" applyFont="1" applyBorder="1" applyAlignment="1" applyProtection="1">
      <alignment horizontal="center"/>
    </xf>
    <xf numFmtId="0" fontId="20" fillId="0" borderId="14" xfId="0" applyFont="1" applyFill="1" applyBorder="1" applyAlignment="1" applyProtection="1">
      <alignment horizontal="center" wrapText="1"/>
    </xf>
    <xf numFmtId="164" fontId="20" fillId="0" borderId="10" xfId="0" applyNumberFormat="1" applyFont="1" applyBorder="1" applyAlignment="1" applyProtection="1">
      <alignment horizontal="center"/>
      <protection locked="0"/>
    </xf>
    <xf numFmtId="164" fontId="20" fillId="0" borderId="51" xfId="0" applyNumberFormat="1" applyFont="1" applyBorder="1" applyAlignment="1" applyProtection="1">
      <alignment horizontal="center"/>
      <protection locked="0"/>
    </xf>
    <xf numFmtId="0" fontId="33" fillId="0" borderId="28" xfId="0" applyFont="1" applyBorder="1" applyAlignment="1" applyProtection="1">
      <alignment horizontal="center"/>
      <protection locked="0"/>
    </xf>
    <xf numFmtId="0" fontId="33" fillId="0" borderId="9" xfId="0" applyFont="1" applyBorder="1" applyAlignment="1" applyProtection="1">
      <alignment horizontal="center"/>
      <protection locked="0"/>
    </xf>
    <xf numFmtId="164" fontId="20" fillId="0" borderId="57" xfId="0" applyNumberFormat="1"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25" xfId="0" applyFont="1" applyBorder="1" applyAlignment="1" applyProtection="1">
      <alignment horizontal="center"/>
      <protection locked="0"/>
    </xf>
    <xf numFmtId="0" fontId="33" fillId="0" borderId="13" xfId="0" applyFont="1" applyBorder="1" applyAlignment="1" applyProtection="1">
      <alignment horizontal="center"/>
      <protection locked="0"/>
    </xf>
    <xf numFmtId="0" fontId="27" fillId="0" borderId="0" xfId="0" applyFont="1" applyBorder="1" applyAlignment="1" applyProtection="1"/>
    <xf numFmtId="0" fontId="30" fillId="0" borderId="0" xfId="0" applyFont="1" applyAlignment="1"/>
    <xf numFmtId="0" fontId="20" fillId="0" borderId="25" xfId="0" applyFont="1" applyBorder="1" applyAlignment="1" applyProtection="1">
      <protection locked="0"/>
    </xf>
    <xf numFmtId="0" fontId="33" fillId="0" borderId="13" xfId="0" applyFont="1" applyBorder="1" applyAlignment="1" applyProtection="1">
      <protection locked="0"/>
    </xf>
    <xf numFmtId="0" fontId="20" fillId="0" borderId="13" xfId="0" applyFont="1" applyBorder="1" applyAlignment="1" applyProtection="1">
      <alignment horizontal="center"/>
      <protection locked="0"/>
    </xf>
    <xf numFmtId="164" fontId="20" fillId="0" borderId="28" xfId="0" applyNumberFormat="1" applyFont="1" applyBorder="1" applyAlignment="1" applyProtection="1">
      <alignment horizontal="center"/>
      <protection locked="0"/>
    </xf>
    <xf numFmtId="164" fontId="20" fillId="0" borderId="27" xfId="0" applyNumberFormat="1" applyFont="1" applyBorder="1" applyAlignment="1" applyProtection="1">
      <alignment horizontal="center"/>
      <protection locked="0"/>
    </xf>
    <xf numFmtId="1" fontId="40" fillId="0" borderId="20" xfId="0" applyNumberFormat="1" applyFont="1" applyBorder="1" applyAlignment="1" applyProtection="1">
      <alignment horizontal="center"/>
    </xf>
    <xf numFmtId="174" fontId="27" fillId="0" borderId="0" xfId="0" applyNumberFormat="1" applyFont="1" applyBorder="1" applyAlignment="1" applyProtection="1">
      <alignment horizontal="center"/>
    </xf>
    <xf numFmtId="0" fontId="22" fillId="3" borderId="20" xfId="0" applyFont="1" applyFill="1" applyBorder="1" applyAlignment="1" applyProtection="1">
      <alignment horizontal="center"/>
    </xf>
    <xf numFmtId="3" fontId="22" fillId="3" borderId="20" xfId="0" applyNumberFormat="1" applyFont="1" applyFill="1" applyBorder="1" applyAlignment="1" applyProtection="1">
      <alignment horizontal="center"/>
    </xf>
    <xf numFmtId="1" fontId="40" fillId="0" borderId="14" xfId="0" applyNumberFormat="1" applyFont="1" applyBorder="1" applyAlignment="1" applyProtection="1">
      <alignment horizontal="center"/>
    </xf>
    <xf numFmtId="0" fontId="31" fillId="3" borderId="0" xfId="0" applyFont="1" applyFill="1" applyBorder="1" applyAlignment="1" applyProtection="1">
      <alignment horizontal="center"/>
    </xf>
    <xf numFmtId="0" fontId="34" fillId="3" borderId="42" xfId="0" applyFont="1" applyFill="1" applyBorder="1" applyAlignment="1" applyProtection="1">
      <alignment horizontal="center" wrapText="1"/>
    </xf>
    <xf numFmtId="0" fontId="57" fillId="0" borderId="14" xfId="0" applyFont="1" applyBorder="1" applyAlignment="1">
      <alignment horizontal="center" wrapText="1"/>
    </xf>
    <xf numFmtId="0" fontId="57" fillId="0" borderId="51" xfId="0" applyFont="1" applyBorder="1" applyAlignment="1">
      <alignment horizontal="center" wrapText="1"/>
    </xf>
    <xf numFmtId="0" fontId="57" fillId="0" borderId="52" xfId="0" applyFont="1" applyBorder="1" applyAlignment="1">
      <alignment horizontal="center" wrapText="1"/>
    </xf>
    <xf numFmtId="0" fontId="57" fillId="0" borderId="20" xfId="0" applyFont="1" applyBorder="1" applyAlignment="1">
      <alignment horizontal="center" wrapText="1"/>
    </xf>
    <xf numFmtId="0" fontId="57" fillId="0" borderId="37" xfId="0" applyFont="1" applyBorder="1" applyAlignment="1">
      <alignment horizontal="center" wrapText="1"/>
    </xf>
    <xf numFmtId="0" fontId="31" fillId="6" borderId="25" xfId="0" applyFont="1" applyFill="1" applyBorder="1" applyAlignment="1" applyProtection="1">
      <alignment horizontal="center"/>
    </xf>
    <xf numFmtId="0" fontId="31" fillId="6" borderId="46" xfId="0" applyFont="1" applyFill="1" applyBorder="1" applyAlignment="1" applyProtection="1">
      <alignment horizontal="center"/>
    </xf>
    <xf numFmtId="0" fontId="31" fillId="6" borderId="24" xfId="0" applyFont="1" applyFill="1" applyBorder="1" applyAlignment="1" applyProtection="1">
      <alignment horizontal="center"/>
    </xf>
    <xf numFmtId="0" fontId="31" fillId="6" borderId="27" xfId="0" applyFont="1" applyFill="1" applyBorder="1" applyAlignment="1" applyProtection="1">
      <alignment horizontal="center"/>
    </xf>
    <xf numFmtId="0" fontId="22" fillId="3" borderId="25" xfId="0" applyFont="1" applyFill="1" applyBorder="1" applyAlignment="1" applyProtection="1">
      <alignment horizontal="center"/>
    </xf>
    <xf numFmtId="0" fontId="22" fillId="3" borderId="46" xfId="0" applyFont="1" applyFill="1" applyBorder="1" applyAlignment="1" applyProtection="1">
      <alignment horizontal="center"/>
    </xf>
    <xf numFmtId="0" fontId="22" fillId="3" borderId="13" xfId="0" applyFont="1" applyFill="1" applyBorder="1" applyAlignment="1" applyProtection="1">
      <alignment horizontal="center"/>
    </xf>
    <xf numFmtId="0" fontId="47" fillId="3" borderId="0" xfId="0" applyFont="1" applyFill="1" applyBorder="1" applyAlignment="1" applyProtection="1">
      <alignment horizontal="left"/>
    </xf>
    <xf numFmtId="0" fontId="31" fillId="3" borderId="0" xfId="0" applyFont="1" applyFill="1" applyBorder="1" applyAlignment="1" applyProtection="1"/>
    <xf numFmtId="2" fontId="22" fillId="3" borderId="20" xfId="0" applyNumberFormat="1" applyFont="1" applyFill="1" applyBorder="1" applyAlignment="1" applyProtection="1">
      <alignment horizontal="right"/>
    </xf>
    <xf numFmtId="0" fontId="22" fillId="3" borderId="20" xfId="0" applyFont="1" applyFill="1" applyBorder="1" applyAlignment="1" applyProtection="1">
      <alignment horizontal="right"/>
    </xf>
    <xf numFmtId="0" fontId="49" fillId="3" borderId="0" xfId="0" applyFont="1" applyFill="1" applyBorder="1" applyAlignment="1" applyProtection="1">
      <alignment horizontal="center" vertical="top"/>
    </xf>
    <xf numFmtId="0" fontId="0" fillId="0" borderId="0" xfId="0" applyBorder="1"/>
    <xf numFmtId="173" fontId="78" fillId="8" borderId="0" xfId="0" applyNumberFormat="1" applyFont="1" applyFill="1" applyBorder="1" applyAlignment="1" applyProtection="1">
      <alignment horizontal="center"/>
      <protection locked="0"/>
    </xf>
    <xf numFmtId="0" fontId="49" fillId="0" borderId="0" xfId="0" applyFont="1" applyBorder="1" applyAlignment="1" applyProtection="1"/>
    <xf numFmtId="0" fontId="49" fillId="3" borderId="0" xfId="0" applyFont="1" applyFill="1" applyBorder="1" applyAlignment="1" applyProtection="1">
      <alignment horizontal="left" wrapText="1"/>
    </xf>
    <xf numFmtId="0" fontId="0" fillId="0" borderId="0" xfId="0" applyAlignment="1" applyProtection="1">
      <alignment wrapText="1"/>
    </xf>
    <xf numFmtId="2" fontId="22" fillId="3" borderId="20" xfId="0" quotePrefix="1" applyNumberFormat="1" applyFont="1" applyFill="1" applyBorder="1" applyAlignment="1" applyProtection="1">
      <alignment horizontal="right"/>
    </xf>
    <xf numFmtId="0" fontId="0" fillId="0" borderId="20" xfId="0" applyBorder="1" applyAlignment="1" applyProtection="1">
      <alignment horizontal="right"/>
    </xf>
    <xf numFmtId="0" fontId="33" fillId="8" borderId="0" xfId="0" applyFont="1" applyFill="1" applyBorder="1" applyAlignment="1" applyProtection="1">
      <protection locked="0"/>
    </xf>
    <xf numFmtId="0" fontId="22" fillId="3" borderId="20" xfId="0" applyFont="1" applyFill="1" applyBorder="1" applyAlignment="1" applyProtection="1">
      <alignment horizontal="right"/>
      <protection locked="0"/>
    </xf>
    <xf numFmtId="165" fontId="22" fillId="3" borderId="20" xfId="0" applyNumberFormat="1" applyFont="1" applyFill="1" applyBorder="1" applyAlignment="1" applyProtection="1">
      <alignment horizontal="center"/>
    </xf>
    <xf numFmtId="49" fontId="22" fillId="3" borderId="20" xfId="0" applyNumberFormat="1" applyFont="1" applyFill="1" applyBorder="1" applyAlignment="1" applyProtection="1">
      <alignment horizontal="center"/>
    </xf>
    <xf numFmtId="49" fontId="22" fillId="0" borderId="20" xfId="0" applyNumberFormat="1" applyFont="1" applyBorder="1" applyAlignment="1">
      <alignment horizontal="center"/>
    </xf>
    <xf numFmtId="0" fontId="22" fillId="0" borderId="46" xfId="0" applyFont="1" applyBorder="1" applyAlignment="1" applyProtection="1">
      <alignment horizontal="center"/>
    </xf>
    <xf numFmtId="0" fontId="31" fillId="6" borderId="13" xfId="0" applyFont="1" applyFill="1" applyBorder="1" applyAlignment="1" applyProtection="1">
      <alignment horizontal="center"/>
    </xf>
    <xf numFmtId="1" fontId="22" fillId="3" borderId="20" xfId="0" applyNumberFormat="1" applyFont="1" applyFill="1" applyBorder="1" applyAlignment="1" applyProtection="1">
      <alignment horizontal="right"/>
    </xf>
    <xf numFmtId="0" fontId="22" fillId="0" borderId="13" xfId="0" applyFont="1" applyBorder="1" applyAlignment="1" applyProtection="1">
      <alignment horizontal="center"/>
    </xf>
    <xf numFmtId="0" fontId="0" fillId="0" borderId="0" xfId="0" applyBorder="1" applyAlignment="1" applyProtection="1"/>
    <xf numFmtId="0" fontId="22" fillId="0" borderId="20" xfId="0" applyFont="1" applyBorder="1" applyAlignment="1"/>
    <xf numFmtId="0" fontId="22" fillId="3" borderId="20" xfId="0" applyFont="1" applyFill="1" applyBorder="1" applyAlignment="1" applyProtection="1">
      <alignment horizontal="left"/>
      <protection locked="0"/>
    </xf>
    <xf numFmtId="0" fontId="0" fillId="0" borderId="20" xfId="0" applyBorder="1" applyAlignment="1" applyProtection="1">
      <alignment horizontal="left"/>
      <protection locked="0"/>
    </xf>
    <xf numFmtId="2" fontId="22" fillId="0" borderId="20" xfId="0" applyNumberFormat="1" applyFont="1" applyFill="1" applyBorder="1" applyAlignment="1" applyProtection="1">
      <alignment horizontal="right"/>
    </xf>
    <xf numFmtId="0" fontId="0" fillId="0" borderId="20" xfId="0" applyBorder="1" applyAlignment="1" applyProtection="1">
      <alignment horizontal="right"/>
      <protection locked="0"/>
    </xf>
    <xf numFmtId="49" fontId="22" fillId="3" borderId="20" xfId="0" applyNumberFormat="1" applyFont="1" applyFill="1" applyBorder="1" applyAlignment="1" applyProtection="1">
      <alignment horizontal="left"/>
      <protection locked="0"/>
    </xf>
    <xf numFmtId="49" fontId="0" fillId="0" borderId="20" xfId="0" applyNumberFormat="1" applyBorder="1" applyAlignment="1" applyProtection="1">
      <alignment horizontal="left"/>
      <protection locked="0"/>
    </xf>
    <xf numFmtId="3" fontId="22" fillId="3" borderId="20" xfId="0" applyNumberFormat="1" applyFont="1" applyFill="1" applyBorder="1" applyAlignment="1" applyProtection="1">
      <alignment horizontal="right"/>
      <protection locked="0"/>
    </xf>
    <xf numFmtId="173" fontId="33" fillId="8" borderId="0" xfId="0" applyNumberFormat="1" applyFont="1" applyFill="1" applyBorder="1" applyAlignment="1" applyProtection="1">
      <alignment horizontal="center"/>
      <protection locked="0"/>
    </xf>
    <xf numFmtId="49" fontId="49" fillId="3" borderId="0" xfId="0" applyNumberFormat="1" applyFont="1" applyFill="1" applyBorder="1" applyAlignment="1" applyProtection="1">
      <alignment horizontal="center" vertical="top"/>
    </xf>
    <xf numFmtId="0" fontId="31" fillId="6" borderId="31" xfId="0" applyFont="1" applyFill="1" applyBorder="1" applyAlignment="1" applyProtection="1">
      <alignment horizontal="center"/>
    </xf>
    <xf numFmtId="0" fontId="0" fillId="6" borderId="26" xfId="0" applyFill="1" applyBorder="1"/>
    <xf numFmtId="0" fontId="31" fillId="6" borderId="26" xfId="0" applyFont="1" applyFill="1" applyBorder="1" applyAlignment="1" applyProtection="1">
      <alignment horizontal="center"/>
    </xf>
    <xf numFmtId="0" fontId="0" fillId="6" borderId="32" xfId="0" applyFill="1" applyBorder="1"/>
    <xf numFmtId="0" fontId="31" fillId="3" borderId="24" xfId="0" applyFont="1" applyFill="1" applyBorder="1" applyAlignment="1" applyProtection="1">
      <alignment horizontal="center" vertical="center" wrapText="1"/>
    </xf>
    <xf numFmtId="0" fontId="22" fillId="3" borderId="25" xfId="0" applyFont="1" applyFill="1" applyBorder="1" applyAlignment="1" applyProtection="1">
      <alignment horizontal="center" wrapText="1"/>
    </xf>
    <xf numFmtId="0" fontId="22" fillId="0" borderId="46" xfId="0" applyFont="1" applyBorder="1" applyAlignment="1" applyProtection="1">
      <alignment horizontal="center" wrapText="1"/>
    </xf>
    <xf numFmtId="0" fontId="22" fillId="0" borderId="46" xfId="0" applyFont="1" applyBorder="1" applyAlignment="1">
      <alignment horizontal="center" wrapText="1"/>
    </xf>
    <xf numFmtId="0" fontId="22" fillId="0" borderId="13" xfId="0" applyFont="1" applyBorder="1" applyAlignment="1">
      <alignment horizontal="center" wrapText="1"/>
    </xf>
    <xf numFmtId="0" fontId="29" fillId="3" borderId="20" xfId="0" applyFont="1" applyFill="1" applyBorder="1" applyAlignment="1" applyProtection="1">
      <alignment horizontal="center"/>
    </xf>
    <xf numFmtId="0" fontId="31" fillId="0" borderId="24" xfId="0" applyFont="1" applyBorder="1" applyAlignment="1" applyProtection="1">
      <alignment horizontal="center" vertical="center" wrapText="1"/>
    </xf>
    <xf numFmtId="0" fontId="22" fillId="9" borderId="0" xfId="0" applyFont="1" applyFill="1" applyAlignment="1">
      <alignment horizontal="center"/>
    </xf>
    <xf numFmtId="0" fontId="30" fillId="0" borderId="0" xfId="2" applyFont="1" applyAlignment="1" applyProtection="1">
      <alignment horizontal="center"/>
    </xf>
    <xf numFmtId="1" fontId="22" fillId="0" borderId="20" xfId="2" applyNumberFormat="1" applyFont="1" applyBorder="1" applyAlignment="1" applyProtection="1">
      <alignment horizontal="center"/>
    </xf>
    <xf numFmtId="1" fontId="22" fillId="0" borderId="54" xfId="2" applyNumberFormat="1" applyFont="1" applyBorder="1" applyAlignment="1" applyProtection="1">
      <alignment horizontal="center"/>
    </xf>
    <xf numFmtId="0" fontId="38" fillId="0" borderId="0" xfId="2" applyFont="1" applyAlignment="1" applyProtection="1">
      <alignment horizontal="center"/>
    </xf>
    <xf numFmtId="0" fontId="20" fillId="0" borderId="0" xfId="2" applyFont="1" applyAlignment="1" applyProtection="1">
      <alignment horizontal="center"/>
    </xf>
    <xf numFmtId="0" fontId="34" fillId="0" borderId="0" xfId="2" applyFont="1" applyAlignment="1" applyProtection="1">
      <alignment horizontal="left"/>
    </xf>
    <xf numFmtId="0" fontId="57" fillId="0" borderId="0" xfId="2" applyFont="1" applyAlignment="1" applyProtection="1"/>
    <xf numFmtId="0" fontId="22" fillId="0" borderId="0" xfId="2" applyFont="1" applyAlignment="1" applyProtection="1"/>
    <xf numFmtId="0" fontId="1" fillId="0" borderId="20" xfId="2" applyBorder="1" applyAlignment="1" applyProtection="1">
      <protection locked="0"/>
    </xf>
    <xf numFmtId="0" fontId="22" fillId="0" borderId="0" xfId="2" applyFont="1" applyAlignment="1" applyProtection="1">
      <alignment horizontal="left"/>
    </xf>
    <xf numFmtId="0" fontId="1" fillId="0" borderId="0" xfId="2" applyAlignment="1" applyProtection="1">
      <alignment horizontal="left"/>
    </xf>
    <xf numFmtId="0" fontId="1" fillId="0" borderId="0" xfId="2" applyAlignment="1" applyProtection="1"/>
    <xf numFmtId="0" fontId="22" fillId="0" borderId="0" xfId="2" applyFont="1" applyAlignment="1" applyProtection="1">
      <alignment horizontal="center" vertical="top"/>
    </xf>
    <xf numFmtId="0" fontId="69" fillId="0" borderId="0" xfId="2" applyFont="1" applyAlignment="1" applyProtection="1"/>
    <xf numFmtId="0" fontId="70" fillId="0" borderId="0" xfId="2" applyFont="1" applyAlignment="1" applyProtection="1"/>
    <xf numFmtId="0" fontId="67" fillId="0" borderId="0" xfId="2" applyFont="1" applyAlignment="1" applyProtection="1"/>
    <xf numFmtId="0" fontId="68" fillId="0" borderId="77" xfId="2" applyFont="1" applyBorder="1" applyAlignment="1" applyProtection="1">
      <alignment horizontal="center"/>
    </xf>
    <xf numFmtId="0" fontId="49" fillId="0" borderId="77" xfId="2" applyFont="1" applyBorder="1" applyAlignment="1" applyProtection="1">
      <alignment horizontal="center"/>
    </xf>
    <xf numFmtId="0" fontId="49" fillId="0" borderId="78" xfId="2" applyFont="1" applyBorder="1" applyAlignment="1" applyProtection="1">
      <alignment horizontal="center"/>
    </xf>
    <xf numFmtId="0" fontId="68" fillId="0" borderId="78" xfId="2" applyFont="1" applyBorder="1" applyAlignment="1" applyProtection="1">
      <alignment horizontal="center"/>
    </xf>
    <xf numFmtId="0" fontId="1" fillId="0" borderId="7" xfId="2" applyFont="1" applyBorder="1" applyProtection="1"/>
    <xf numFmtId="0" fontId="1" fillId="0" borderId="7" xfId="2" applyBorder="1" applyProtection="1"/>
    <xf numFmtId="0" fontId="52" fillId="0" borderId="20" xfId="2" applyFont="1" applyBorder="1" applyAlignment="1" applyProtection="1">
      <alignment horizontal="center"/>
      <protection locked="0"/>
    </xf>
    <xf numFmtId="0" fontId="1" fillId="0" borderId="20" xfId="2" applyBorder="1" applyAlignment="1" applyProtection="1">
      <alignment horizontal="center"/>
      <protection locked="0"/>
    </xf>
    <xf numFmtId="0" fontId="1" fillId="0" borderId="76" xfId="2" applyBorder="1" applyAlignment="1" applyProtection="1">
      <alignment horizontal="center"/>
      <protection locked="0"/>
    </xf>
    <xf numFmtId="0" fontId="52" fillId="0" borderId="76" xfId="2" applyFont="1" applyBorder="1" applyAlignment="1" applyProtection="1">
      <alignment horizontal="center"/>
      <protection locked="0"/>
    </xf>
    <xf numFmtId="0" fontId="52" fillId="0" borderId="54" xfId="2" applyFont="1" applyBorder="1" applyAlignment="1" applyProtection="1">
      <alignment horizontal="center"/>
      <protection locked="0"/>
    </xf>
    <xf numFmtId="0" fontId="1" fillId="0" borderId="54" xfId="2" applyBorder="1" applyAlignment="1" applyProtection="1">
      <alignment horizontal="center"/>
      <protection locked="0"/>
    </xf>
    <xf numFmtId="0" fontId="1" fillId="0" borderId="75" xfId="2" applyBorder="1" applyAlignment="1" applyProtection="1">
      <alignment horizontal="center"/>
      <protection locked="0"/>
    </xf>
    <xf numFmtId="0" fontId="52" fillId="0" borderId="75" xfId="2" applyFont="1" applyBorder="1" applyAlignment="1" applyProtection="1">
      <alignment horizontal="center"/>
      <protection locked="0"/>
    </xf>
    <xf numFmtId="0" fontId="1" fillId="0" borderId="7" xfId="2" applyFont="1" applyFill="1" applyBorder="1" applyProtection="1"/>
    <xf numFmtId="0" fontId="1" fillId="0" borderId="0" xfId="2" applyBorder="1" applyProtection="1"/>
    <xf numFmtId="0" fontId="1" fillId="0" borderId="0" xfId="2" applyAlignment="1" applyProtection="1">
      <alignment horizontal="right"/>
    </xf>
    <xf numFmtId="0" fontId="1" fillId="0" borderId="54" xfId="2" applyBorder="1" applyAlignment="1" applyProtection="1">
      <protection locked="0"/>
    </xf>
    <xf numFmtId="0" fontId="64" fillId="0" borderId="0" xfId="2" applyFont="1" applyAlignment="1" applyProtection="1">
      <alignment horizontal="left"/>
    </xf>
    <xf numFmtId="0" fontId="64" fillId="0" borderId="0" xfId="2" applyFont="1" applyBorder="1" applyAlignment="1" applyProtection="1">
      <alignment horizontal="center"/>
    </xf>
    <xf numFmtId="0" fontId="1" fillId="0" borderId="0" xfId="2" applyFont="1" applyAlignment="1" applyProtection="1">
      <alignment horizontal="right"/>
    </xf>
    <xf numFmtId="0" fontId="49" fillId="0" borderId="54" xfId="2" applyFont="1" applyBorder="1" applyAlignment="1" applyProtection="1">
      <alignment horizontal="center" wrapText="1"/>
      <protection locked="0"/>
    </xf>
    <xf numFmtId="0" fontId="64" fillId="0" borderId="0" xfId="2" applyFont="1" applyAlignment="1" applyProtection="1">
      <alignment horizontal="center"/>
    </xf>
    <xf numFmtId="1" fontId="28" fillId="0" borderId="20" xfId="0" applyNumberFormat="1" applyFont="1" applyBorder="1" applyAlignment="1">
      <alignment horizontal="center"/>
    </xf>
    <xf numFmtId="0" fontId="90" fillId="0" borderId="0" xfId="0" applyFont="1" applyAlignment="1" applyProtection="1">
      <alignment horizontal="center"/>
    </xf>
  </cellXfs>
  <cellStyles count="5">
    <cellStyle name="Hyperlink" xfId="4" builtinId="8"/>
    <cellStyle name="Normal" xfId="0" builtinId="0"/>
    <cellStyle name="Normal 2" xfId="1"/>
    <cellStyle name="Normal 2 2" xfId="2"/>
    <cellStyle name="Normal_MORExcelA" xfId="3"/>
  </cellStyles>
  <dxfs count="24">
    <dxf>
      <font>
        <b/>
        <i val="0"/>
        <color rgb="FFFF0000"/>
      </font>
    </dxf>
    <dxf>
      <font>
        <b/>
        <i val="0"/>
        <color rgb="FFFF0000"/>
      </font>
    </dxf>
    <dxf>
      <font>
        <b/>
        <i val="0"/>
        <color rgb="FFFF0000"/>
      </font>
    </dxf>
    <dxf>
      <font>
        <b/>
        <i val="0"/>
        <color rgb="FFFF0000"/>
      </font>
    </dxf>
    <dxf>
      <font>
        <b/>
        <i val="0"/>
        <color rgb="FFFF0000"/>
      </font>
      <fill>
        <patternFill patternType="none">
          <bgColor indexed="65"/>
        </patternFill>
      </fill>
    </dxf>
    <dxf>
      <font>
        <color rgb="FF006100"/>
      </font>
      <fill>
        <patternFill patternType="none">
          <bgColor indexed="65"/>
        </patternFill>
      </fill>
    </dxf>
    <dxf>
      <font>
        <color theme="9" tint="-0.24994659260841701"/>
      </font>
      <fill>
        <patternFill patternType="none">
          <bgColor indexed="65"/>
        </patternFill>
      </fill>
    </dxf>
    <dxf>
      <fill>
        <patternFill>
          <bgColor theme="5" tint="0.59996337778862885"/>
        </patternFill>
      </fill>
    </dxf>
    <dxf>
      <font>
        <color theme="0"/>
      </font>
    </dxf>
    <dxf>
      <font>
        <color theme="0"/>
      </font>
    </dxf>
    <dxf>
      <font>
        <color theme="0"/>
      </font>
    </dxf>
    <dxf>
      <font>
        <color theme="0"/>
      </font>
      <fill>
        <patternFill patternType="none">
          <bgColor indexed="65"/>
        </patternFill>
      </fill>
    </dxf>
    <dxf>
      <font>
        <color theme="0"/>
      </font>
      <fill>
        <patternFill patternType="none">
          <bgColor indexed="65"/>
        </patternFill>
      </fill>
    </dxf>
    <dxf>
      <font>
        <b/>
        <i/>
      </font>
    </dxf>
    <dxf>
      <font>
        <color rgb="FF9C0006"/>
      </font>
    </dxf>
    <dxf>
      <font>
        <color rgb="FF9C0006"/>
      </font>
    </dxf>
    <dxf>
      <font>
        <color rgb="FF9C0006"/>
      </font>
    </dxf>
    <dxf>
      <font>
        <color rgb="FF9C0006"/>
      </font>
    </dxf>
    <dxf>
      <font>
        <color theme="0"/>
      </font>
    </dxf>
    <dxf>
      <font>
        <color theme="0"/>
      </font>
    </dxf>
    <dxf>
      <font>
        <b/>
        <i val="0"/>
        <color rgb="FF9C0006"/>
      </font>
    </dxf>
    <dxf>
      <font>
        <b/>
        <i val="0"/>
        <color rgb="FF9C0006"/>
      </font>
    </dxf>
    <dxf>
      <font>
        <b/>
        <i val="0"/>
        <color rgb="FF9C0006"/>
      </font>
    </dxf>
    <dxf>
      <font>
        <b/>
        <i val="0"/>
      </font>
      <fill>
        <patternFill>
          <bgColor theme="8" tint="-0.24994659260841701"/>
        </patternFill>
      </fill>
      <border>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2</xdr:col>
      <xdr:colOff>1568450</xdr:colOff>
      <xdr:row>6</xdr:row>
      <xdr:rowOff>127000</xdr:rowOff>
    </xdr:to>
    <xdr:pic>
      <xdr:nvPicPr>
        <xdr:cNvPr id="28675" name="Picture 1" descr="https://cg.ky.gov/sites/eecintra/EECIT/Images1/EEC%20New%20Logo%20Small.png">
          <a:extLst>
            <a:ext uri="{FF2B5EF4-FFF2-40B4-BE49-F238E27FC236}">
              <a16:creationId xmlns:a16="http://schemas.microsoft.com/office/drawing/2014/main" id="{00000000-0008-0000-0000-000003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1377950"/>
          <a:ext cx="1568450" cy="155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1117600</xdr:colOff>
      <xdr:row>40</xdr:row>
      <xdr:rowOff>203200</xdr:rowOff>
    </xdr:from>
    <xdr:to>
      <xdr:col>11</xdr:col>
      <xdr:colOff>800100</xdr:colOff>
      <xdr:row>40</xdr:row>
      <xdr:rowOff>215900</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6883400" y="17754600"/>
          <a:ext cx="4470400" cy="127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1066800</xdr:colOff>
      <xdr:row>40</xdr:row>
      <xdr:rowOff>457200</xdr:rowOff>
    </xdr:from>
    <xdr:to>
      <xdr:col>9</xdr:col>
      <xdr:colOff>1346200</xdr:colOff>
      <xdr:row>40</xdr:row>
      <xdr:rowOff>1219200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832600" y="18008600"/>
          <a:ext cx="2794000" cy="76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Date</a:t>
          </a:r>
          <a:r>
            <a:rPr lang="en-US" sz="2000" baseline="0"/>
            <a:t> </a:t>
          </a:r>
          <a:r>
            <a:rPr lang="en-US" sz="2000"/>
            <a:t>________________</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50800</xdr:colOff>
      <xdr:row>55</xdr:row>
      <xdr:rowOff>165100</xdr:rowOff>
    </xdr:from>
    <xdr:to>
      <xdr:col>12</xdr:col>
      <xdr:colOff>457200</xdr:colOff>
      <xdr:row>78</xdr:row>
      <xdr:rowOff>57150</xdr:rowOff>
    </xdr:to>
    <xdr:sp macro="" textlink="">
      <xdr:nvSpPr>
        <xdr:cNvPr id="31745" name="AutoShape 2">
          <a:extLst>
            <a:ext uri="{FF2B5EF4-FFF2-40B4-BE49-F238E27FC236}">
              <a16:creationId xmlns:a16="http://schemas.microsoft.com/office/drawing/2014/main" id="{00000000-0008-0000-0900-0000017C0000}"/>
            </a:ext>
          </a:extLst>
        </xdr:cNvPr>
        <xdr:cNvSpPr>
          <a:spLocks noChangeAspect="1" noChangeArrowheads="1"/>
        </xdr:cNvSpPr>
      </xdr:nvSpPr>
      <xdr:spPr bwMode="auto">
        <a:xfrm>
          <a:off x="3473450" y="21050250"/>
          <a:ext cx="10566400" cy="393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67</xdr:row>
      <xdr:rowOff>57150</xdr:rowOff>
    </xdr:from>
    <xdr:to>
      <xdr:col>8</xdr:col>
      <xdr:colOff>1123950</xdr:colOff>
      <xdr:row>96</xdr:row>
      <xdr:rowOff>152400</xdr:rowOff>
    </xdr:to>
    <xdr:pic>
      <xdr:nvPicPr>
        <xdr:cNvPr id="26628" name="Picture 4">
          <a:extLst>
            <a:ext uri="{FF2B5EF4-FFF2-40B4-BE49-F238E27FC236}">
              <a16:creationId xmlns:a16="http://schemas.microsoft.com/office/drawing/2014/main" id="{00000000-0008-0000-0A00-00000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7005300"/>
          <a:ext cx="10001250" cy="469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139700</xdr:colOff>
      <xdr:row>84</xdr:row>
      <xdr:rowOff>114300</xdr:rowOff>
    </xdr:from>
    <xdr:to>
      <xdr:col>10</xdr:col>
      <xdr:colOff>2095500</xdr:colOff>
      <xdr:row>93</xdr:row>
      <xdr:rowOff>50800</xdr:rowOff>
    </xdr:to>
    <xdr:pic>
      <xdr:nvPicPr>
        <xdr:cNvPr id="26629" name="Picture 8">
          <a:extLst>
            <a:ext uri="{FF2B5EF4-FFF2-40B4-BE49-F238E27FC236}">
              <a16:creationId xmlns:a16="http://schemas.microsoft.com/office/drawing/2014/main" id="{00000000-0008-0000-0A00-000005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83850" y="19761200"/>
          <a:ext cx="3092450" cy="136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482600</xdr:colOff>
      <xdr:row>93</xdr:row>
      <xdr:rowOff>88900</xdr:rowOff>
    </xdr:from>
    <xdr:to>
      <xdr:col>10</xdr:col>
      <xdr:colOff>1612900</xdr:colOff>
      <xdr:row>97</xdr:row>
      <xdr:rowOff>120650</xdr:rowOff>
    </xdr:to>
    <xdr:pic>
      <xdr:nvPicPr>
        <xdr:cNvPr id="26630" name="Picture 9">
          <a:extLst>
            <a:ext uri="{FF2B5EF4-FFF2-40B4-BE49-F238E27FC236}">
              <a16:creationId xmlns:a16="http://schemas.microsoft.com/office/drawing/2014/main" id="{00000000-0008-0000-0A00-0000066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26750" y="21164550"/>
          <a:ext cx="22669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931794</xdr:colOff>
      <xdr:row>50</xdr:row>
      <xdr:rowOff>338206</xdr:rowOff>
    </xdr:from>
    <xdr:to>
      <xdr:col>8</xdr:col>
      <xdr:colOff>460237</xdr:colOff>
      <xdr:row>50</xdr:row>
      <xdr:rowOff>350906</xdr:rowOff>
    </xdr:to>
    <xdr:cxnSp macro="">
      <xdr:nvCxnSpPr>
        <xdr:cNvPr id="6" name="Straight Connector 5">
          <a:extLst>
            <a:ext uri="{FF2B5EF4-FFF2-40B4-BE49-F238E27FC236}">
              <a16:creationId xmlns:a16="http://schemas.microsoft.com/office/drawing/2014/main" id="{00000000-0008-0000-0A00-000006000000}"/>
            </a:ext>
          </a:extLst>
        </xdr:cNvPr>
        <xdr:cNvCxnSpPr/>
      </xdr:nvCxnSpPr>
      <xdr:spPr>
        <a:xfrm flipV="1">
          <a:off x="5073098" y="13438532"/>
          <a:ext cx="4470400" cy="127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917990</xdr:colOff>
      <xdr:row>50</xdr:row>
      <xdr:rowOff>662608</xdr:rowOff>
    </xdr:from>
    <xdr:to>
      <xdr:col>7</xdr:col>
      <xdr:colOff>5522</xdr:colOff>
      <xdr:row>52</xdr:row>
      <xdr:rowOff>113195</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5059294" y="13762934"/>
          <a:ext cx="2794000" cy="76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Date</a:t>
          </a:r>
          <a:r>
            <a:rPr lang="en-US" sz="2000" baseline="0"/>
            <a:t> </a:t>
          </a:r>
          <a:r>
            <a:rPr lang="en-US" sz="2000"/>
            <a:t>________________</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8</xdr:col>
      <xdr:colOff>1162050</xdr:colOff>
      <xdr:row>86</xdr:row>
      <xdr:rowOff>146050</xdr:rowOff>
    </xdr:to>
    <xdr:pic>
      <xdr:nvPicPr>
        <xdr:cNvPr id="33793" name="Picture 4">
          <a:extLst>
            <a:ext uri="{FF2B5EF4-FFF2-40B4-BE49-F238E27FC236}">
              <a16:creationId xmlns:a16="http://schemas.microsoft.com/office/drawing/2014/main" id="{00000000-0008-0000-0C00-0000018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350" y="18916650"/>
          <a:ext cx="8413750" cy="577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95250</xdr:colOff>
      <xdr:row>51</xdr:row>
      <xdr:rowOff>19050</xdr:rowOff>
    </xdr:from>
    <xdr:to>
      <xdr:col>16</xdr:col>
      <xdr:colOff>431800</xdr:colOff>
      <xdr:row>72</xdr:row>
      <xdr:rowOff>76200</xdr:rowOff>
    </xdr:to>
    <xdr:pic>
      <xdr:nvPicPr>
        <xdr:cNvPr id="33794" name="Picture 6">
          <a:extLst>
            <a:ext uri="{FF2B5EF4-FFF2-40B4-BE49-F238E27FC236}">
              <a16:creationId xmlns:a16="http://schemas.microsoft.com/office/drawing/2014/main" id="{00000000-0008-0000-0C00-0000028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53500" y="18935700"/>
          <a:ext cx="8496300" cy="346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101600</xdr:colOff>
      <xdr:row>72</xdr:row>
      <xdr:rowOff>139700</xdr:rowOff>
    </xdr:from>
    <xdr:to>
      <xdr:col>16</xdr:col>
      <xdr:colOff>412750</xdr:colOff>
      <xdr:row>86</xdr:row>
      <xdr:rowOff>114300</xdr:rowOff>
    </xdr:to>
    <xdr:pic>
      <xdr:nvPicPr>
        <xdr:cNvPr id="33795" name="Picture 9">
          <a:extLst>
            <a:ext uri="{FF2B5EF4-FFF2-40B4-BE49-F238E27FC236}">
              <a16:creationId xmlns:a16="http://schemas.microsoft.com/office/drawing/2014/main" id="{00000000-0008-0000-0C00-0000038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59850" y="22459950"/>
          <a:ext cx="8470900" cy="219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101600</xdr:colOff>
      <xdr:row>87</xdr:row>
      <xdr:rowOff>12700</xdr:rowOff>
    </xdr:from>
    <xdr:to>
      <xdr:col>16</xdr:col>
      <xdr:colOff>400050</xdr:colOff>
      <xdr:row>93</xdr:row>
      <xdr:rowOff>114300</xdr:rowOff>
    </xdr:to>
    <xdr:pic>
      <xdr:nvPicPr>
        <xdr:cNvPr id="33796" name="Picture 11">
          <a:extLst>
            <a:ext uri="{FF2B5EF4-FFF2-40B4-BE49-F238E27FC236}">
              <a16:creationId xmlns:a16="http://schemas.microsoft.com/office/drawing/2014/main" id="{00000000-0008-0000-0C00-0000048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9850" y="24714200"/>
          <a:ext cx="84582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47</xdr:col>
      <xdr:colOff>21167</xdr:colOff>
      <xdr:row>88</xdr:row>
      <xdr:rowOff>337255</xdr:rowOff>
    </xdr:from>
    <xdr:to>
      <xdr:col>78</xdr:col>
      <xdr:colOff>35278</xdr:colOff>
      <xdr:row>88</xdr:row>
      <xdr:rowOff>338666</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a:off x="4310945" y="10327922"/>
          <a:ext cx="2899833" cy="141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112889</xdr:colOff>
      <xdr:row>88</xdr:row>
      <xdr:rowOff>543277</xdr:rowOff>
    </xdr:from>
    <xdr:to>
      <xdr:col>78</xdr:col>
      <xdr:colOff>49389</xdr:colOff>
      <xdr:row>91</xdr:row>
      <xdr:rowOff>119944</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4430889" y="10533944"/>
          <a:ext cx="2794000" cy="76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Date</a:t>
          </a:r>
          <a:r>
            <a:rPr lang="en-US" sz="2000" baseline="0"/>
            <a:t> </a:t>
          </a:r>
          <a:r>
            <a:rPr lang="en-US" sz="2000"/>
            <a:t>________________</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117834</xdr:colOff>
      <xdr:row>90</xdr:row>
      <xdr:rowOff>176753</xdr:rowOff>
    </xdr:from>
    <xdr:to>
      <xdr:col>78</xdr:col>
      <xdr:colOff>19638</xdr:colOff>
      <xdr:row>90</xdr:row>
      <xdr:rowOff>182907</xdr:rowOff>
    </xdr:to>
    <xdr:cxnSp macro="">
      <xdr:nvCxnSpPr>
        <xdr:cNvPr id="2" name="Straight Connector 1">
          <a:extLst>
            <a:ext uri="{FF2B5EF4-FFF2-40B4-BE49-F238E27FC236}">
              <a16:creationId xmlns:a16="http://schemas.microsoft.com/office/drawing/2014/main" id="{00000000-0008-0000-0F00-000002000000}"/>
            </a:ext>
          </a:extLst>
        </xdr:cNvPr>
        <xdr:cNvCxnSpPr/>
      </xdr:nvCxnSpPr>
      <xdr:spPr>
        <a:xfrm flipV="1">
          <a:off x="3927834" y="10225464"/>
          <a:ext cx="3070258" cy="615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150568</xdr:colOff>
      <xdr:row>90</xdr:row>
      <xdr:rowOff>340412</xdr:rowOff>
    </xdr:from>
    <xdr:to>
      <xdr:col>74</xdr:col>
      <xdr:colOff>142712</xdr:colOff>
      <xdr:row>93</xdr:row>
      <xdr:rowOff>107360</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3960568" y="10389123"/>
          <a:ext cx="2794000" cy="762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Date</a:t>
          </a:r>
          <a:r>
            <a:rPr lang="en-US" sz="1600" baseline="0"/>
            <a:t> </a:t>
          </a:r>
          <a:r>
            <a:rPr lang="en-US" sz="1600"/>
            <a:t>________________</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eec.ky.gov/Environmental-Protection/Water/Drinking/DWProfessionals/Pages/Technical-Assistance.aspx"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54"/>
  <sheetViews>
    <sheetView showGridLines="0" tabSelected="1" zoomScale="50" zoomScaleNormal="50" zoomScalePageLayoutView="30" workbookViewId="0">
      <selection activeCell="K6" sqref="K6"/>
    </sheetView>
  </sheetViews>
  <sheetFormatPr defaultColWidth="9" defaultRowHeight="12.75"/>
  <cols>
    <col min="1" max="1" width="1.7109375" style="156" customWidth="1"/>
    <col min="2" max="2" width="3.28515625" style="460" customWidth="1"/>
    <col min="3" max="3" width="33.28515625" style="156" customWidth="1"/>
    <col min="4" max="4" width="4.7109375" style="156" customWidth="1"/>
    <col min="5" max="5" width="29.5703125" style="156" customWidth="1"/>
    <col min="6" max="6" width="9.5703125" style="156" customWidth="1"/>
    <col min="7" max="7" width="29.7109375" style="156" customWidth="1"/>
    <col min="8" max="8" width="1.28515625" style="156" customWidth="1"/>
    <col min="9" max="9" width="4.85546875" style="156" customWidth="1"/>
    <col min="10" max="10" width="26.28515625" style="156" customWidth="1"/>
    <col min="11" max="11" width="6" style="156" customWidth="1"/>
    <col min="12" max="12" width="35.5703125" style="156" customWidth="1"/>
    <col min="13" max="13" width="9.28515625" style="156" customWidth="1"/>
    <col min="14" max="14" width="23.7109375" style="156" customWidth="1"/>
    <col min="15" max="15" width="2.28515625" style="156" customWidth="1"/>
    <col min="16" max="16" width="1.28515625" style="156" customWidth="1"/>
    <col min="17" max="16384" width="9" style="156"/>
  </cols>
  <sheetData>
    <row r="1" spans="1:18" ht="60.6" customHeight="1">
      <c r="A1" s="769"/>
      <c r="B1" s="769"/>
      <c r="C1" s="769"/>
      <c r="D1" s="803" t="s">
        <v>358</v>
      </c>
      <c r="E1" s="803"/>
      <c r="F1" s="803"/>
      <c r="G1" s="803"/>
      <c r="H1" s="803"/>
      <c r="I1" s="803"/>
      <c r="J1" s="803"/>
      <c r="K1" s="803"/>
      <c r="L1" s="803"/>
    </row>
    <row r="2" spans="1:18" ht="39" customHeight="1">
      <c r="A2" s="168"/>
      <c r="B2" s="459"/>
      <c r="C2" s="194"/>
      <c r="D2" s="194"/>
      <c r="E2" s="194"/>
      <c r="F2" s="810" t="s">
        <v>1</v>
      </c>
      <c r="G2" s="810"/>
      <c r="H2" s="810"/>
      <c r="I2" s="810"/>
      <c r="J2" s="810"/>
      <c r="K2" s="810"/>
      <c r="L2" s="194"/>
      <c r="M2" s="1143" t="s">
        <v>392</v>
      </c>
      <c r="N2" s="1143"/>
      <c r="O2" s="442"/>
      <c r="P2" s="168"/>
    </row>
    <row r="3" spans="1:18" ht="9.1999999999999993" customHeight="1">
      <c r="A3" s="168"/>
      <c r="B3" s="459"/>
      <c r="C3" s="194"/>
      <c r="D3" s="194"/>
      <c r="E3" s="194"/>
      <c r="F3" s="194"/>
      <c r="G3" s="194"/>
      <c r="H3" s="194"/>
      <c r="I3" s="194"/>
      <c r="J3" s="194"/>
      <c r="K3" s="194"/>
      <c r="L3" s="194"/>
      <c r="M3" s="194"/>
      <c r="N3" s="194"/>
      <c r="O3" s="442"/>
      <c r="P3" s="168"/>
    </row>
    <row r="4" spans="1:18" ht="30" customHeight="1">
      <c r="A4" s="170"/>
      <c r="B4" s="188"/>
      <c r="C4" s="442"/>
      <c r="D4" s="442"/>
      <c r="E4" s="78"/>
      <c r="F4" s="170"/>
      <c r="G4" s="812" t="s">
        <v>7</v>
      </c>
      <c r="H4" s="812"/>
      <c r="I4" s="812"/>
      <c r="J4" s="812"/>
      <c r="K4" s="170"/>
      <c r="L4" s="78"/>
      <c r="M4" s="802" t="s">
        <v>391</v>
      </c>
      <c r="N4" s="802"/>
      <c r="O4" s="442"/>
      <c r="P4" s="170"/>
    </row>
    <row r="5" spans="1:18" ht="49.5" customHeight="1" thickBot="1">
      <c r="A5" s="460"/>
      <c r="C5" s="817" t="s">
        <v>262</v>
      </c>
      <c r="D5" s="817"/>
      <c r="E5" s="817"/>
      <c r="F5" s="817"/>
      <c r="G5" s="817"/>
      <c r="H5" s="817"/>
      <c r="I5" s="817"/>
      <c r="J5" s="817"/>
      <c r="K5" s="817"/>
      <c r="L5" s="817"/>
      <c r="M5" s="817"/>
      <c r="N5" s="817"/>
      <c r="O5" s="817"/>
    </row>
    <row r="6" spans="1:18" s="517" customFormat="1" ht="33" customHeight="1" thickBot="1">
      <c r="A6" s="516"/>
      <c r="B6" s="516"/>
      <c r="J6" s="827" t="s">
        <v>346</v>
      </c>
      <c r="K6" s="689"/>
      <c r="L6" s="686" t="s">
        <v>343</v>
      </c>
      <c r="P6" s="516"/>
    </row>
    <row r="7" spans="1:18" ht="36" customHeight="1" thickBot="1">
      <c r="A7" s="459"/>
      <c r="B7" s="459"/>
      <c r="C7" s="461"/>
      <c r="D7" s="461"/>
      <c r="F7" s="98" t="s">
        <v>347</v>
      </c>
      <c r="G7" s="822"/>
      <c r="H7" s="823"/>
      <c r="I7" s="824"/>
      <c r="J7" s="827"/>
      <c r="K7" s="690"/>
      <c r="L7" s="688" t="s">
        <v>344</v>
      </c>
      <c r="M7" s="517"/>
      <c r="N7" s="461"/>
      <c r="O7" s="461"/>
      <c r="P7" s="459"/>
      <c r="R7" s="718"/>
    </row>
    <row r="8" spans="1:18" ht="33.950000000000003" customHeight="1" thickBot="1">
      <c r="A8" s="459"/>
      <c r="B8" s="819"/>
      <c r="C8" s="819"/>
      <c r="D8" s="819"/>
      <c r="E8" s="819"/>
      <c r="F8" s="786" t="str">
        <f>IF(MONTH(G7)=12,"Complete Annual Report Page", " ")</f>
        <v xml:space="preserve"> </v>
      </c>
      <c r="G8" s="785"/>
      <c r="K8" s="689"/>
      <c r="L8" s="687" t="s">
        <v>345</v>
      </c>
      <c r="M8" s="517"/>
      <c r="N8" s="168"/>
      <c r="O8" s="170"/>
      <c r="P8" s="459"/>
    </row>
    <row r="9" spans="1:18" ht="8.65" customHeight="1" thickBot="1">
      <c r="A9" s="463"/>
      <c r="B9" s="464"/>
      <c r="C9" s="465"/>
      <c r="D9" s="466"/>
      <c r="E9" s="49"/>
      <c r="F9" s="467"/>
      <c r="G9" s="466"/>
      <c r="H9" s="466"/>
      <c r="I9" s="466"/>
      <c r="J9" s="467"/>
      <c r="K9" s="49"/>
      <c r="L9" s="468"/>
      <c r="M9" s="468"/>
      <c r="N9" s="468"/>
      <c r="O9" s="466"/>
      <c r="P9" s="469"/>
    </row>
    <row r="10" spans="1:18" ht="34.9" customHeight="1" thickBot="1">
      <c r="A10" s="469"/>
      <c r="B10" s="459"/>
      <c r="C10" s="470" t="s">
        <v>149</v>
      </c>
      <c r="D10" s="442"/>
      <c r="E10" s="515"/>
      <c r="F10" s="494"/>
      <c r="G10" s="470" t="s">
        <v>148</v>
      </c>
      <c r="H10" s="442"/>
      <c r="I10" s="454"/>
      <c r="J10" s="82" t="s">
        <v>283</v>
      </c>
      <c r="K10" s="168"/>
      <c r="L10" s="825"/>
      <c r="M10" s="825"/>
      <c r="N10" s="826"/>
      <c r="O10" s="442"/>
      <c r="P10" s="469"/>
    </row>
    <row r="11" spans="1:18" ht="34.9" customHeight="1" thickBot="1">
      <c r="A11" s="469"/>
      <c r="B11" s="459"/>
      <c r="C11" s="82" t="s">
        <v>36</v>
      </c>
      <c r="D11" s="442"/>
      <c r="E11" s="820"/>
      <c r="F11" s="820"/>
      <c r="G11" s="820"/>
      <c r="H11" s="820"/>
      <c r="I11" s="821"/>
      <c r="J11" s="470" t="s">
        <v>154</v>
      </c>
      <c r="K11" s="679"/>
      <c r="L11" s="470" t="s">
        <v>155</v>
      </c>
      <c r="M11" s="441"/>
      <c r="N11" s="170"/>
      <c r="O11" s="170"/>
      <c r="P11" s="469"/>
    </row>
    <row r="12" spans="1:18" ht="34.9" customHeight="1" thickBot="1">
      <c r="A12" s="469"/>
      <c r="B12" s="459"/>
      <c r="C12" s="681" t="s">
        <v>336</v>
      </c>
      <c r="D12" s="442"/>
      <c r="E12" s="811"/>
      <c r="F12" s="811"/>
      <c r="G12" s="471"/>
      <c r="H12" s="471"/>
      <c r="I12" s="442"/>
      <c r="J12" s="82" t="s">
        <v>37</v>
      </c>
      <c r="K12" s="168"/>
      <c r="L12" s="818"/>
      <c r="M12" s="818"/>
      <c r="N12" s="170"/>
      <c r="O12" s="170"/>
      <c r="P12" s="469"/>
    </row>
    <row r="13" spans="1:18" ht="34.9" customHeight="1" thickBot="1">
      <c r="A13" s="469"/>
      <c r="B13" s="459"/>
      <c r="C13" s="82" t="s">
        <v>50</v>
      </c>
      <c r="D13" s="442"/>
      <c r="E13" s="825"/>
      <c r="F13" s="825"/>
      <c r="G13" s="825"/>
      <c r="H13" s="825"/>
      <c r="I13" s="442"/>
      <c r="J13" s="82" t="s">
        <v>51</v>
      </c>
      <c r="K13" s="168"/>
      <c r="L13" s="807"/>
      <c r="M13" s="807"/>
      <c r="N13" s="170"/>
      <c r="O13" s="170"/>
      <c r="P13" s="469"/>
    </row>
    <row r="14" spans="1:18" ht="34.9" customHeight="1" thickBot="1">
      <c r="A14" s="469"/>
      <c r="B14" s="459"/>
      <c r="C14" s="52"/>
      <c r="D14" s="442"/>
      <c r="E14" s="806"/>
      <c r="F14" s="806"/>
      <c r="G14" s="806"/>
      <c r="H14" s="806"/>
      <c r="I14" s="442"/>
      <c r="J14" s="52"/>
      <c r="K14" s="168"/>
      <c r="L14" s="809"/>
      <c r="M14" s="809"/>
      <c r="N14" s="170"/>
      <c r="O14" s="170"/>
      <c r="P14" s="469"/>
    </row>
    <row r="15" spans="1:18" ht="34.5" customHeight="1">
      <c r="A15" s="469"/>
      <c r="B15" s="459"/>
      <c r="C15" s="50"/>
      <c r="D15" s="442"/>
      <c r="E15" s="78" t="s">
        <v>338</v>
      </c>
      <c r="F15" s="442"/>
      <c r="G15" s="442"/>
      <c r="H15" s="442"/>
      <c r="I15" s="442"/>
      <c r="J15" s="471" t="s">
        <v>105</v>
      </c>
      <c r="K15" s="472"/>
      <c r="L15" s="829" t="s">
        <v>131</v>
      </c>
      <c r="M15" s="829"/>
      <c r="N15" s="170"/>
      <c r="O15" s="170"/>
      <c r="P15" s="469"/>
    </row>
    <row r="16" spans="1:18" ht="34.5" customHeight="1" thickBot="1">
      <c r="A16" s="469"/>
      <c r="B16" s="459"/>
      <c r="C16" s="82" t="s">
        <v>150</v>
      </c>
      <c r="D16" s="170"/>
      <c r="E16" s="807"/>
      <c r="F16" s="807"/>
      <c r="G16" s="807"/>
      <c r="H16" s="807"/>
      <c r="I16" s="473"/>
      <c r="J16" s="441"/>
      <c r="K16" s="471"/>
      <c r="L16" s="807"/>
      <c r="M16" s="807"/>
      <c r="N16" s="442"/>
      <c r="O16" s="170"/>
      <c r="P16" s="469"/>
    </row>
    <row r="17" spans="1:16" ht="34.9" customHeight="1" thickBot="1">
      <c r="A17" s="469"/>
      <c r="B17" s="459"/>
      <c r="C17" s="83" t="s">
        <v>151</v>
      </c>
      <c r="D17" s="442"/>
      <c r="E17" s="806"/>
      <c r="F17" s="806"/>
      <c r="G17" s="806"/>
      <c r="H17" s="806"/>
      <c r="I17" s="473"/>
      <c r="J17" s="441"/>
      <c r="K17" s="471"/>
      <c r="L17" s="806"/>
      <c r="M17" s="806"/>
      <c r="N17" s="442"/>
      <c r="O17" s="170"/>
      <c r="P17" s="469"/>
    </row>
    <row r="18" spans="1:16" ht="34.9" customHeight="1" thickBot="1">
      <c r="A18" s="469"/>
      <c r="B18" s="459"/>
      <c r="C18" s="83" t="s">
        <v>152</v>
      </c>
      <c r="D18" s="442"/>
      <c r="E18" s="806"/>
      <c r="F18" s="806"/>
      <c r="G18" s="806"/>
      <c r="H18" s="806"/>
      <c r="I18" s="473"/>
      <c r="J18" s="441"/>
      <c r="K18" s="471"/>
      <c r="L18" s="806"/>
      <c r="M18" s="806"/>
      <c r="N18" s="442"/>
      <c r="O18" s="170"/>
      <c r="P18" s="469"/>
    </row>
    <row r="19" spans="1:16" ht="34.9" customHeight="1" thickBot="1">
      <c r="A19" s="469"/>
      <c r="B19" s="459"/>
      <c r="C19" s="82" t="s">
        <v>179</v>
      </c>
      <c r="D19" s="442"/>
      <c r="E19" s="806"/>
      <c r="F19" s="806"/>
      <c r="G19" s="806"/>
      <c r="H19" s="806"/>
      <c r="I19" s="473"/>
      <c r="J19" s="722"/>
      <c r="K19" s="471"/>
      <c r="L19" s="806"/>
      <c r="M19" s="806"/>
      <c r="N19" s="442"/>
      <c r="O19" s="442"/>
      <c r="P19" s="469"/>
    </row>
    <row r="20" spans="1:16" ht="34.9" customHeight="1">
      <c r="A20" s="469"/>
      <c r="B20" s="815" t="s">
        <v>315</v>
      </c>
      <c r="C20" s="815"/>
      <c r="D20" s="815"/>
      <c r="E20" s="815"/>
      <c r="F20" s="815"/>
      <c r="G20" s="815"/>
      <c r="H20" s="815"/>
      <c r="I20" s="815"/>
      <c r="J20" s="815"/>
      <c r="K20" s="815"/>
      <c r="L20" s="815"/>
      <c r="M20" s="815"/>
      <c r="N20" s="815"/>
      <c r="O20" s="815"/>
      <c r="P20" s="469"/>
    </row>
    <row r="21" spans="1:16" ht="34.9" customHeight="1">
      <c r="A21" s="469"/>
      <c r="B21" s="828" t="s">
        <v>316</v>
      </c>
      <c r="C21" s="828"/>
      <c r="D21" s="828"/>
      <c r="E21" s="828"/>
      <c r="F21" s="828"/>
      <c r="G21" s="828"/>
      <c r="H21" s="828"/>
      <c r="I21" s="828"/>
      <c r="J21" s="828"/>
      <c r="K21" s="828"/>
      <c r="L21" s="828"/>
      <c r="M21" s="828"/>
      <c r="N21" s="828"/>
      <c r="O21" s="828"/>
      <c r="P21" s="469"/>
    </row>
    <row r="22" spans="1:16" ht="7.5" customHeight="1">
      <c r="A22" s="474"/>
      <c r="B22" s="474"/>
      <c r="C22" s="474"/>
      <c r="D22" s="475"/>
      <c r="E22" s="475"/>
      <c r="F22" s="475"/>
      <c r="G22" s="475"/>
      <c r="H22" s="475"/>
      <c r="I22" s="475"/>
      <c r="J22" s="475"/>
      <c r="K22" s="475"/>
      <c r="L22" s="475"/>
      <c r="M22" s="475"/>
      <c r="N22" s="475"/>
      <c r="O22" s="475"/>
      <c r="P22" s="469"/>
    </row>
    <row r="23" spans="1:16" ht="34.9" customHeight="1">
      <c r="A23" s="469"/>
      <c r="B23" s="459"/>
      <c r="C23" s="476" t="s">
        <v>55</v>
      </c>
      <c r="D23" s="477"/>
      <c r="E23" s="477"/>
      <c r="F23" s="442"/>
      <c r="G23" s="442"/>
      <c r="H23" s="442"/>
      <c r="I23" s="442"/>
      <c r="J23" s="442"/>
      <c r="K23" s="442"/>
      <c r="L23" s="442"/>
      <c r="M23" s="442"/>
      <c r="N23" s="442"/>
      <c r="O23" s="442"/>
      <c r="P23" s="469"/>
    </row>
    <row r="24" spans="1:16" ht="34.9" customHeight="1" thickBot="1">
      <c r="A24" s="469"/>
      <c r="B24" s="459"/>
      <c r="C24" s="50" t="s">
        <v>56</v>
      </c>
      <c r="D24" s="442"/>
      <c r="E24" s="478"/>
      <c r="F24" s="442"/>
      <c r="G24" s="816"/>
      <c r="H24" s="816"/>
      <c r="I24" s="816"/>
      <c r="J24" s="816"/>
      <c r="K24" s="462"/>
      <c r="L24" s="442"/>
      <c r="M24" s="442"/>
      <c r="N24" s="442"/>
      <c r="O24" s="442"/>
      <c r="P24" s="469"/>
    </row>
    <row r="25" spans="1:16" ht="34.9" customHeight="1" thickBot="1">
      <c r="A25" s="469"/>
      <c r="B25" s="459"/>
      <c r="C25" s="50" t="s">
        <v>57</v>
      </c>
      <c r="D25" s="442"/>
      <c r="E25" s="442"/>
      <c r="F25" s="442"/>
      <c r="G25" s="809"/>
      <c r="H25" s="809"/>
      <c r="I25" s="809"/>
      <c r="J25" s="809"/>
      <c r="K25" s="462"/>
      <c r="L25" s="442"/>
      <c r="M25" s="442"/>
      <c r="N25" s="442"/>
      <c r="O25" s="442"/>
      <c r="P25" s="469"/>
    </row>
    <row r="26" spans="1:16" ht="34.9" customHeight="1" thickBot="1">
      <c r="A26" s="469"/>
      <c r="B26" s="459"/>
      <c r="C26" s="50" t="s">
        <v>58</v>
      </c>
      <c r="D26" s="442"/>
      <c r="E26" s="442"/>
      <c r="F26" s="442"/>
      <c r="G26" s="809"/>
      <c r="H26" s="809"/>
      <c r="I26" s="809"/>
      <c r="J26" s="809"/>
      <c r="K26" s="462"/>
      <c r="L26" s="442"/>
      <c r="M26" s="442"/>
      <c r="N26" s="442"/>
      <c r="O26" s="442"/>
      <c r="P26" s="469"/>
    </row>
    <row r="27" spans="1:16" ht="34.9" customHeight="1" thickBot="1">
      <c r="A27" s="469"/>
      <c r="B27" s="459"/>
      <c r="C27" s="50" t="s">
        <v>59</v>
      </c>
      <c r="D27" s="442"/>
      <c r="E27" s="442"/>
      <c r="F27" s="442"/>
      <c r="G27" s="808" t="e">
        <f>SUM('Page 6 Filters'!B46,'Page 6 Filters (2)'!B46,'Page 6 Filters (3)'!B46)/'Page 1 Chemicals'!B44</f>
        <v>#DIV/0!</v>
      </c>
      <c r="H27" s="808"/>
      <c r="I27" s="808"/>
      <c r="J27" s="808"/>
      <c r="K27" s="462"/>
      <c r="L27" s="442"/>
      <c r="M27" s="442"/>
      <c r="N27" s="442"/>
      <c r="O27" s="442"/>
      <c r="P27" s="469"/>
    </row>
    <row r="28" spans="1:16" ht="34.9" customHeight="1" thickBot="1">
      <c r="A28" s="469"/>
      <c r="B28" s="459"/>
      <c r="C28" s="50" t="s">
        <v>60</v>
      </c>
      <c r="D28" s="442"/>
      <c r="E28" s="442"/>
      <c r="F28" s="442"/>
      <c r="G28" s="809"/>
      <c r="H28" s="809"/>
      <c r="I28" s="809"/>
      <c r="J28" s="809"/>
      <c r="K28" s="462"/>
      <c r="L28" s="442"/>
      <c r="M28" s="442"/>
      <c r="N28" s="442"/>
      <c r="O28" s="442"/>
      <c r="P28" s="469"/>
    </row>
    <row r="29" spans="1:16" ht="34.9" customHeight="1" thickBot="1">
      <c r="A29" s="469"/>
      <c r="B29" s="459"/>
      <c r="C29" s="479"/>
      <c r="D29" s="442"/>
      <c r="E29" s="442"/>
      <c r="F29" s="442"/>
      <c r="G29" s="805"/>
      <c r="H29" s="805"/>
      <c r="I29" s="805"/>
      <c r="J29" s="805"/>
      <c r="K29" s="462"/>
      <c r="L29" s="442"/>
      <c r="M29" s="442"/>
      <c r="N29" s="442"/>
      <c r="O29" s="442"/>
      <c r="P29" s="469"/>
    </row>
    <row r="30" spans="1:16" ht="34.9" customHeight="1" thickBot="1">
      <c r="A30" s="469"/>
      <c r="B30" s="459"/>
      <c r="C30" s="270" t="s">
        <v>61</v>
      </c>
      <c r="D30" s="442"/>
      <c r="E30" s="442"/>
      <c r="F30" s="442"/>
      <c r="G30" s="805"/>
      <c r="H30" s="805"/>
      <c r="I30" s="805"/>
      <c r="J30" s="805"/>
      <c r="K30" s="462"/>
      <c r="L30" s="442"/>
      <c r="M30" s="442"/>
      <c r="N30" s="442"/>
      <c r="O30" s="442"/>
      <c r="P30" s="469"/>
    </row>
    <row r="31" spans="1:16" ht="34.9" customHeight="1" thickBot="1">
      <c r="A31" s="469"/>
      <c r="B31" s="459"/>
      <c r="C31" s="479"/>
      <c r="D31" s="442"/>
      <c r="E31" s="442"/>
      <c r="F31" s="442"/>
      <c r="G31" s="805"/>
      <c r="H31" s="805"/>
      <c r="I31" s="805"/>
      <c r="J31" s="805"/>
      <c r="K31" s="462"/>
      <c r="L31" s="442"/>
      <c r="M31" s="442"/>
      <c r="N31" s="442"/>
      <c r="O31" s="442"/>
      <c r="P31" s="469"/>
    </row>
    <row r="32" spans="1:16" ht="33" customHeight="1" thickBot="1">
      <c r="A32" s="469"/>
      <c r="B32" s="480"/>
      <c r="C32" s="481"/>
      <c r="D32" s="482"/>
      <c r="E32" s="482"/>
      <c r="F32" s="482"/>
      <c r="G32" s="482"/>
      <c r="H32" s="482"/>
      <c r="I32" s="482"/>
      <c r="J32" s="482"/>
      <c r="K32" s="483"/>
      <c r="L32" s="482"/>
      <c r="M32" s="482"/>
      <c r="N32" s="482"/>
      <c r="O32" s="482"/>
      <c r="P32" s="469"/>
    </row>
    <row r="33" spans="1:16" ht="10.5" customHeight="1">
      <c r="A33" s="469"/>
      <c r="B33" s="467"/>
      <c r="C33" s="484"/>
      <c r="D33" s="466"/>
      <c r="E33" s="466"/>
      <c r="F33" s="466"/>
      <c r="G33" s="466"/>
      <c r="H33" s="466"/>
      <c r="I33" s="466"/>
      <c r="J33" s="466"/>
      <c r="K33" s="467"/>
      <c r="L33" s="466"/>
      <c r="M33" s="466"/>
      <c r="N33" s="466"/>
      <c r="O33" s="466"/>
      <c r="P33" s="469"/>
    </row>
    <row r="34" spans="1:16" ht="34.9" customHeight="1">
      <c r="A34" s="459"/>
      <c r="B34" s="94"/>
      <c r="C34" s="201"/>
      <c r="D34" s="486"/>
      <c r="E34" s="390"/>
      <c r="F34" s="814"/>
      <c r="G34" s="814"/>
      <c r="H34" s="201"/>
      <c r="I34" s="814"/>
      <c r="J34" s="814"/>
      <c r="K34" s="201"/>
      <c r="L34" s="189"/>
      <c r="M34" s="487"/>
      <c r="N34" s="190"/>
      <c r="O34" s="459"/>
    </row>
    <row r="35" spans="1:16" s="193" customFormat="1" ht="34.9" customHeight="1">
      <c r="A35" s="488"/>
      <c r="B35" s="774" t="s">
        <v>180</v>
      </c>
      <c r="C35" s="479"/>
      <c r="D35" s="479"/>
      <c r="E35" s="479"/>
      <c r="F35" s="479"/>
      <c r="G35" s="479"/>
      <c r="H35" s="479"/>
      <c r="I35" s="479"/>
      <c r="J35" s="479"/>
      <c r="K35" s="479"/>
      <c r="L35" s="479"/>
      <c r="M35" s="479"/>
      <c r="N35" s="479"/>
    </row>
    <row r="36" spans="1:16" s="193" customFormat="1" ht="34.9" customHeight="1">
      <c r="A36" s="488"/>
      <c r="B36" s="775" t="s">
        <v>339</v>
      </c>
      <c r="C36" s="479"/>
      <c r="D36" s="479"/>
      <c r="E36" s="479"/>
      <c r="F36" s="479"/>
      <c r="G36" s="479"/>
      <c r="H36" s="479"/>
      <c r="I36" s="479"/>
      <c r="J36" s="479"/>
      <c r="K36" s="479"/>
      <c r="L36" s="479"/>
      <c r="M36" s="479"/>
      <c r="N36" s="479"/>
    </row>
    <row r="37" spans="1:16" s="193" customFormat="1" ht="34.9" customHeight="1">
      <c r="A37" s="488"/>
      <c r="B37" s="774" t="s">
        <v>312</v>
      </c>
      <c r="C37" s="479"/>
      <c r="D37" s="479"/>
      <c r="E37" s="479"/>
      <c r="F37" s="479"/>
      <c r="G37" s="479"/>
      <c r="H37" s="479"/>
      <c r="I37" s="479"/>
      <c r="J37" s="479"/>
      <c r="K37" s="479"/>
      <c r="L37" s="479"/>
      <c r="M37" s="479"/>
      <c r="N37" s="479"/>
    </row>
    <row r="38" spans="1:16" s="193" customFormat="1" ht="34.9" customHeight="1">
      <c r="A38" s="488"/>
      <c r="B38" s="774" t="s">
        <v>313</v>
      </c>
      <c r="C38" s="479"/>
      <c r="D38" s="479"/>
      <c r="E38" s="479"/>
      <c r="F38" s="479"/>
      <c r="G38" s="479"/>
      <c r="H38" s="479"/>
      <c r="I38" s="479"/>
      <c r="J38" s="479"/>
      <c r="K38" s="479"/>
      <c r="L38" s="479"/>
      <c r="M38" s="479"/>
      <c r="N38" s="479"/>
    </row>
    <row r="39" spans="1:16" s="193" customFormat="1" ht="34.9" customHeight="1">
      <c r="A39" s="488"/>
      <c r="B39" s="774" t="s">
        <v>314</v>
      </c>
      <c r="C39" s="479"/>
      <c r="D39" s="479"/>
      <c r="E39" s="479"/>
      <c r="F39" s="479"/>
      <c r="G39" s="479"/>
      <c r="H39" s="479"/>
      <c r="I39" s="479"/>
      <c r="J39" s="479"/>
      <c r="K39" s="479"/>
      <c r="L39" s="479"/>
      <c r="M39" s="479"/>
      <c r="N39" s="479"/>
    </row>
    <row r="40" spans="1:16" ht="83.65" customHeight="1">
      <c r="A40" s="459"/>
      <c r="B40" s="813"/>
      <c r="C40" s="813"/>
      <c r="D40" s="813"/>
      <c r="E40" s="813"/>
      <c r="F40" s="813"/>
      <c r="G40" s="813"/>
      <c r="H40" s="813"/>
      <c r="I40" s="813"/>
      <c r="J40" s="442"/>
      <c r="K40" s="804"/>
      <c r="L40" s="804"/>
      <c r="M40" s="442"/>
      <c r="N40" s="442"/>
      <c r="O40" s="168"/>
    </row>
    <row r="41" spans="1:16" ht="127.7" customHeight="1">
      <c r="A41" s="459"/>
      <c r="B41" s="50" t="s">
        <v>63</v>
      </c>
      <c r="C41" s="479"/>
      <c r="D41" s="479"/>
      <c r="E41" s="479"/>
      <c r="F41" s="479"/>
      <c r="G41" s="479"/>
      <c r="H41" s="479"/>
      <c r="I41" s="479"/>
      <c r="J41" s="491"/>
      <c r="K41" s="777"/>
      <c r="L41" s="777"/>
      <c r="M41" s="170"/>
      <c r="N41" s="170"/>
      <c r="O41" s="168"/>
    </row>
    <row r="42" spans="1:16" ht="34.9" customHeight="1">
      <c r="A42" s="459"/>
      <c r="B42" s="188"/>
      <c r="C42" s="487"/>
      <c r="D42" s="190"/>
      <c r="E42" s="489"/>
      <c r="F42" s="201"/>
      <c r="G42" s="486"/>
      <c r="H42" s="486"/>
      <c r="I42" s="190"/>
      <c r="J42" s="490"/>
      <c r="K42" s="487"/>
      <c r="L42" s="487"/>
      <c r="M42" s="487"/>
      <c r="N42" s="486"/>
      <c r="O42" s="190"/>
      <c r="P42" s="168"/>
    </row>
    <row r="43" spans="1:16" ht="34.9" customHeight="1">
      <c r="A43" s="459"/>
      <c r="B43" s="188"/>
      <c r="D43" s="492"/>
      <c r="E43" s="493"/>
      <c r="F43" s="493"/>
      <c r="G43" s="493"/>
      <c r="H43" s="492"/>
      <c r="I43" s="492"/>
      <c r="J43" s="493"/>
      <c r="K43" s="493"/>
      <c r="L43" s="493"/>
      <c r="M43" s="493"/>
      <c r="N43" s="493"/>
      <c r="O43" s="190"/>
      <c r="P43" s="459"/>
    </row>
    <row r="44" spans="1:16" ht="34.9" customHeight="1">
      <c r="A44" s="459"/>
      <c r="B44" s="188"/>
      <c r="C44" s="492"/>
      <c r="D44" s="492"/>
      <c r="E44" s="493"/>
      <c r="F44" s="493"/>
      <c r="G44" s="493"/>
      <c r="H44" s="492"/>
      <c r="I44" s="492"/>
      <c r="J44" s="493"/>
      <c r="K44" s="493"/>
      <c r="L44" s="493"/>
      <c r="M44" s="493"/>
      <c r="N44" s="493"/>
      <c r="O44" s="190"/>
      <c r="P44" s="459"/>
    </row>
    <row r="45" spans="1:16" ht="34.9" customHeight="1">
      <c r="A45" s="459"/>
      <c r="B45" s="188"/>
      <c r="C45" s="96"/>
      <c r="D45" s="492"/>
      <c r="E45" s="493"/>
      <c r="F45" s="493"/>
      <c r="G45" s="493"/>
      <c r="H45" s="492"/>
      <c r="I45" s="492"/>
      <c r="J45" s="97"/>
      <c r="K45" s="493"/>
      <c r="L45" s="493"/>
      <c r="M45" s="493"/>
      <c r="N45" s="493"/>
      <c r="O45" s="190"/>
      <c r="P45" s="459"/>
    </row>
    <row r="46" spans="1:16" ht="34.9" customHeight="1">
      <c r="A46" s="459"/>
      <c r="B46" s="188"/>
      <c r="C46" s="492"/>
      <c r="D46" s="492"/>
      <c r="E46" s="493"/>
      <c r="F46" s="493"/>
      <c r="G46" s="493"/>
      <c r="H46" s="492"/>
      <c r="I46" s="492"/>
      <c r="J46" s="493"/>
      <c r="K46" s="493"/>
      <c r="L46" s="493"/>
      <c r="M46" s="493"/>
      <c r="N46" s="493"/>
      <c r="O46" s="190"/>
      <c r="P46" s="459"/>
    </row>
    <row r="47" spans="1:16" ht="34.9" customHeight="1">
      <c r="A47" s="459"/>
      <c r="B47" s="188"/>
      <c r="C47" s="95"/>
      <c r="D47" s="190"/>
      <c r="E47" s="190"/>
      <c r="F47" s="190"/>
      <c r="G47" s="190"/>
      <c r="H47" s="190"/>
      <c r="I47" s="190"/>
      <c r="J47" s="190"/>
      <c r="K47" s="190"/>
      <c r="L47" s="190"/>
      <c r="M47" s="190"/>
      <c r="N47" s="190"/>
      <c r="O47" s="190"/>
      <c r="P47" s="459"/>
    </row>
    <row r="48" spans="1:16" ht="34.9" customHeight="1">
      <c r="A48" s="168"/>
      <c r="B48" s="459"/>
    </row>
    <row r="49" spans="1:14" ht="34.9" customHeight="1">
      <c r="A49" s="168"/>
      <c r="B49" s="459"/>
    </row>
    <row r="50" spans="1:14" ht="34.9" customHeight="1">
      <c r="A50" s="168"/>
      <c r="B50" s="459"/>
    </row>
    <row r="51" spans="1:14" ht="34.9" customHeight="1">
      <c r="A51" s="168"/>
      <c r="B51" s="459"/>
    </row>
    <row r="52" spans="1:14" ht="40.35" customHeight="1">
      <c r="A52" s="168"/>
      <c r="B52" s="459"/>
    </row>
    <row r="53" spans="1:14" ht="34.9" customHeight="1">
      <c r="A53" s="168"/>
      <c r="B53" s="459"/>
    </row>
    <row r="54" spans="1:14">
      <c r="C54" s="203"/>
      <c r="D54" s="203"/>
      <c r="E54" s="203"/>
      <c r="F54" s="203"/>
      <c r="G54" s="203"/>
      <c r="H54" s="203"/>
      <c r="I54" s="203"/>
      <c r="J54" s="203"/>
      <c r="K54" s="203"/>
      <c r="L54" s="203"/>
      <c r="M54" s="203"/>
      <c r="N54" s="203"/>
    </row>
  </sheetData>
  <sheetProtection algorithmName="SHA-512" hashValue="IDz/I8Z1XNm9eFu1Aa1uEVX1OFRo5TRubkXXJvoC1p1qsWPqSFi8xqaymj4yVL4BwvC/hDlf2OskdAeqnbQ+mg==" saltValue="9gaTn3xtQqem0lECp3SgYQ==" spinCount="100000" sheet="1" objects="1" selectLockedCells="1"/>
  <mergeCells count="40">
    <mergeCell ref="E13:H13"/>
    <mergeCell ref="L19:M19"/>
    <mergeCell ref="L17:M17"/>
    <mergeCell ref="B21:O21"/>
    <mergeCell ref="L15:M15"/>
    <mergeCell ref="L14:M14"/>
    <mergeCell ref="E16:H16"/>
    <mergeCell ref="E18:H18"/>
    <mergeCell ref="C5:O5"/>
    <mergeCell ref="L12:M12"/>
    <mergeCell ref="B8:E8"/>
    <mergeCell ref="E11:I11"/>
    <mergeCell ref="G7:I7"/>
    <mergeCell ref="L10:N10"/>
    <mergeCell ref="J6:J7"/>
    <mergeCell ref="G25:J25"/>
    <mergeCell ref="E17:H17"/>
    <mergeCell ref="B40:I40"/>
    <mergeCell ref="F34:G34"/>
    <mergeCell ref="I34:J34"/>
    <mergeCell ref="E19:H19"/>
    <mergeCell ref="B20:O20"/>
    <mergeCell ref="G28:J28"/>
    <mergeCell ref="G24:J24"/>
    <mergeCell ref="M2:N2"/>
    <mergeCell ref="M4:N4"/>
    <mergeCell ref="D1:L1"/>
    <mergeCell ref="K40:L40"/>
    <mergeCell ref="G29:J29"/>
    <mergeCell ref="G30:J30"/>
    <mergeCell ref="G31:J31"/>
    <mergeCell ref="E14:H14"/>
    <mergeCell ref="L16:M16"/>
    <mergeCell ref="L18:M18"/>
    <mergeCell ref="G27:J27"/>
    <mergeCell ref="G26:J26"/>
    <mergeCell ref="F2:K2"/>
    <mergeCell ref="E12:F12"/>
    <mergeCell ref="G4:J4"/>
    <mergeCell ref="L13:M13"/>
  </mergeCells>
  <phoneticPr fontId="0" type="noConversion"/>
  <printOptions horizontalCentered="1" verticalCentered="1"/>
  <pageMargins left="0.5" right="0.5" top="0" bottom="0" header="0" footer="0"/>
  <pageSetup scale="43"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9C97986A-1634-4D62-ABD7-23F1E4A3937C}">
            <xm:f>Comments!$C$3 &lt;&gt; ""</xm:f>
            <x14:dxf>
              <font>
                <b/>
                <i val="0"/>
              </font>
              <fill>
                <patternFill>
                  <bgColor theme="8" tint="-0.24994659260841701"/>
                </patternFill>
              </fill>
              <border>
                <vertical/>
                <horizontal/>
              </border>
            </x14:dxf>
          </x14:cfRule>
          <xm:sqref>M4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L66"/>
  <sheetViews>
    <sheetView showGridLines="0" zoomScale="80" zoomScaleNormal="80" zoomScalePageLayoutView="30" workbookViewId="0">
      <selection activeCell="B15" sqref="B15:C15"/>
    </sheetView>
  </sheetViews>
  <sheetFormatPr defaultColWidth="9" defaultRowHeight="12.75"/>
  <cols>
    <col min="1" max="1" width="11.85546875" style="156" customWidth="1"/>
    <col min="2" max="2" width="14.5703125" style="156" customWidth="1"/>
    <col min="3" max="3" width="9.7109375" style="156" customWidth="1"/>
    <col min="4" max="4" width="12.85546875" style="156" customWidth="1"/>
    <col min="5" max="5" width="10.28515625" style="156" customWidth="1"/>
    <col min="6" max="6" width="10.7109375" style="156" customWidth="1"/>
    <col min="7" max="14" width="20.7109375" style="156" customWidth="1"/>
    <col min="15" max="15" width="14.7109375" style="156" customWidth="1"/>
    <col min="16" max="17" width="9" style="156"/>
    <col min="18" max="19" width="9" style="156" hidden="1" customWidth="1"/>
    <col min="20" max="16384" width="9" style="156"/>
  </cols>
  <sheetData>
    <row r="1" spans="1:116" ht="21" customHeight="1">
      <c r="A1" s="171"/>
      <c r="B1" s="171"/>
      <c r="C1" s="171"/>
      <c r="D1" s="171"/>
      <c r="E1" s="171"/>
      <c r="F1" s="171"/>
      <c r="G1" s="171"/>
      <c r="H1" s="171"/>
      <c r="I1" s="171"/>
      <c r="J1" s="171"/>
      <c r="K1" s="171"/>
      <c r="L1" s="171"/>
      <c r="M1" s="171"/>
      <c r="N1" s="171"/>
      <c r="O1" s="202"/>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1"/>
      <c r="AZ1" s="200"/>
      <c r="BA1" s="200"/>
      <c r="BB1" s="200"/>
      <c r="BC1" s="200"/>
      <c r="BD1" s="200"/>
      <c r="BE1" s="200"/>
      <c r="BF1" s="200"/>
      <c r="BG1" s="200"/>
      <c r="BH1" s="200"/>
      <c r="BI1" s="202"/>
      <c r="BJ1" s="202"/>
      <c r="BK1" s="202"/>
      <c r="BL1" s="202"/>
      <c r="BM1" s="202"/>
      <c r="BN1" s="202"/>
      <c r="BO1" s="202"/>
      <c r="BP1" s="202"/>
      <c r="BQ1" s="202"/>
      <c r="BR1" s="202"/>
      <c r="BS1" s="202"/>
      <c r="BT1" s="202"/>
      <c r="BU1" s="202"/>
      <c r="BV1" s="309"/>
      <c r="BW1" s="309"/>
      <c r="BX1" s="309"/>
      <c r="BY1" s="309"/>
      <c r="BZ1" s="309"/>
      <c r="CA1" s="309"/>
      <c r="CB1" s="309"/>
      <c r="CC1" s="309"/>
      <c r="CD1" s="309"/>
      <c r="CE1" s="309"/>
      <c r="CF1" s="309"/>
      <c r="CG1" s="309"/>
      <c r="CH1" s="203"/>
      <c r="CI1" s="203"/>
      <c r="CJ1" s="203"/>
      <c r="CK1" s="203"/>
      <c r="CL1" s="203"/>
      <c r="CM1" s="203"/>
      <c r="CN1" s="203"/>
      <c r="CO1" s="203"/>
      <c r="CP1" s="203"/>
      <c r="CQ1" s="203"/>
      <c r="CR1" s="203"/>
      <c r="CS1" s="203"/>
      <c r="CT1" s="203"/>
      <c r="CU1" s="203"/>
      <c r="CV1" s="203"/>
      <c r="DK1" s="203"/>
      <c r="DL1" s="203"/>
    </row>
    <row r="2" spans="1:116" ht="21" thickBot="1">
      <c r="A2" s="168"/>
      <c r="F2" s="167"/>
      <c r="G2" s="167"/>
      <c r="H2" s="167"/>
      <c r="I2" s="167"/>
      <c r="J2" s="167"/>
      <c r="K2" s="193"/>
      <c r="L2" s="616" t="s">
        <v>0</v>
      </c>
      <c r="M2" s="854">
        <f>'CoverSheet '!E10</f>
        <v>0</v>
      </c>
      <c r="N2" s="854"/>
      <c r="O2" s="201"/>
      <c r="P2" s="206"/>
      <c r="Q2" s="206"/>
      <c r="R2" s="206"/>
      <c r="S2" s="206"/>
      <c r="T2" s="201"/>
      <c r="U2" s="206"/>
      <c r="V2" s="206"/>
      <c r="W2" s="206"/>
      <c r="X2" s="206"/>
      <c r="Y2" s="206"/>
      <c r="Z2" s="207"/>
      <c r="AA2" s="16"/>
      <c r="AB2" s="207"/>
      <c r="AC2" s="208"/>
      <c r="AD2" s="208"/>
      <c r="AE2" s="201"/>
      <c r="AF2" s="201"/>
      <c r="AG2" s="201"/>
      <c r="AH2" s="201"/>
      <c r="AI2" s="201"/>
      <c r="AJ2" s="201"/>
      <c r="AK2" s="201"/>
      <c r="AL2" s="206"/>
      <c r="AM2" s="206"/>
      <c r="AN2" s="206"/>
      <c r="AO2" s="206"/>
      <c r="AP2" s="206"/>
      <c r="AQ2" s="206"/>
      <c r="AR2" s="16"/>
      <c r="AS2" s="209"/>
      <c r="AT2" s="209"/>
      <c r="AU2" s="201"/>
      <c r="AV2" s="206"/>
      <c r="AW2" s="201"/>
      <c r="AX2" s="201"/>
      <c r="AY2" s="201"/>
      <c r="AZ2" s="201"/>
      <c r="BA2" s="206"/>
      <c r="BB2" s="206"/>
      <c r="BC2" s="206"/>
      <c r="BD2" s="206"/>
      <c r="BE2" s="210"/>
      <c r="BF2" s="16"/>
      <c r="BG2" s="209"/>
      <c r="BH2" s="209"/>
      <c r="BI2" s="211"/>
      <c r="BJ2" s="206"/>
      <c r="BK2" s="206"/>
      <c r="BL2" s="206"/>
      <c r="BM2" s="206"/>
      <c r="BN2" s="206"/>
      <c r="BO2" s="206"/>
      <c r="BP2" s="206"/>
      <c r="BQ2" s="206"/>
      <c r="BR2" s="17"/>
      <c r="BS2" s="209"/>
      <c r="BT2" s="209"/>
      <c r="BU2" s="201"/>
      <c r="BV2" s="310"/>
      <c r="BW2" s="310"/>
      <c r="BX2" s="310"/>
      <c r="BY2" s="310"/>
      <c r="BZ2" s="310"/>
      <c r="CA2" s="310"/>
      <c r="CB2" s="310"/>
      <c r="CC2" s="310"/>
      <c r="CE2" s="2"/>
      <c r="CF2" s="311"/>
      <c r="CG2" s="312"/>
      <c r="CH2" s="203"/>
      <c r="CI2" s="203"/>
      <c r="CJ2" s="203"/>
      <c r="CK2" s="203"/>
      <c r="CL2" s="203"/>
      <c r="CM2" s="203"/>
      <c r="CN2" s="203"/>
      <c r="CO2" s="203"/>
      <c r="CP2" s="203"/>
      <c r="CQ2" s="203"/>
      <c r="CR2" s="203"/>
      <c r="CS2" s="203"/>
      <c r="CT2" s="203"/>
      <c r="CU2" s="203"/>
      <c r="CV2" s="203"/>
      <c r="CW2" s="203"/>
      <c r="CX2" s="203"/>
      <c r="CY2" s="203"/>
      <c r="CZ2" s="203"/>
      <c r="DA2" s="203"/>
      <c r="DB2" s="203"/>
      <c r="DC2" s="203"/>
    </row>
    <row r="3" spans="1:116" ht="18.75" thickBot="1">
      <c r="A3" s="194"/>
      <c r="E3" s="168"/>
      <c r="F3" s="168"/>
      <c r="G3" s="167"/>
      <c r="H3" s="167"/>
      <c r="I3" s="167"/>
      <c r="J3" s="167"/>
      <c r="K3" s="205"/>
      <c r="L3" s="217" t="s">
        <v>148</v>
      </c>
      <c r="M3" s="973">
        <f>'CoverSheet '!I10</f>
        <v>0</v>
      </c>
      <c r="N3" s="973"/>
      <c r="O3" s="211"/>
      <c r="P3" s="206"/>
      <c r="Q3" s="213"/>
      <c r="R3" s="214"/>
      <c r="S3" s="17"/>
      <c r="T3" s="201"/>
      <c r="U3" s="201"/>
      <c r="V3" s="206"/>
      <c r="W3" s="206"/>
      <c r="X3" s="206"/>
      <c r="Y3" s="206"/>
      <c r="Z3" s="213"/>
      <c r="AA3" s="207"/>
      <c r="AB3" s="213"/>
      <c r="AC3" s="208"/>
      <c r="AD3" s="208"/>
      <c r="AE3" s="206"/>
      <c r="AF3" s="213"/>
      <c r="AG3" s="214"/>
      <c r="AH3" s="17"/>
      <c r="AI3" s="201"/>
      <c r="AJ3" s="201"/>
      <c r="AK3" s="201"/>
      <c r="AL3" s="206"/>
      <c r="AM3" s="206"/>
      <c r="AN3" s="206"/>
      <c r="AO3" s="206"/>
      <c r="AP3" s="206"/>
      <c r="AQ3" s="206"/>
      <c r="AR3" s="213"/>
      <c r="AS3" s="209"/>
      <c r="AT3" s="212"/>
      <c r="AU3" s="213"/>
      <c r="AV3" s="207"/>
      <c r="AW3" s="201"/>
      <c r="AX3" s="17"/>
      <c r="AY3" s="201"/>
      <c r="AZ3" s="201"/>
      <c r="BA3" s="206"/>
      <c r="BB3" s="206"/>
      <c r="BC3" s="206"/>
      <c r="BD3" s="206"/>
      <c r="BE3" s="210"/>
      <c r="BF3" s="213"/>
      <c r="BG3" s="209"/>
      <c r="BH3" s="212"/>
      <c r="BI3" s="211"/>
      <c r="BJ3" s="213"/>
      <c r="BK3" s="17"/>
      <c r="BL3" s="201"/>
      <c r="BM3" s="201"/>
      <c r="BN3" s="206"/>
      <c r="BO3" s="206"/>
      <c r="BP3" s="206"/>
      <c r="BQ3" s="206"/>
      <c r="BR3" s="210"/>
      <c r="BS3" s="215"/>
      <c r="BT3" s="212"/>
      <c r="BU3" s="211"/>
      <c r="BV3" s="313"/>
      <c r="BW3" s="314"/>
      <c r="BX3" s="3"/>
      <c r="BZ3" s="310"/>
      <c r="CA3" s="310"/>
      <c r="CB3" s="310"/>
      <c r="CC3" s="310"/>
      <c r="CD3" s="315"/>
      <c r="CE3" s="315"/>
      <c r="CF3" s="312"/>
      <c r="CG3" s="311"/>
      <c r="CH3" s="216"/>
      <c r="CI3" s="203"/>
      <c r="CJ3" s="203"/>
      <c r="CK3" s="203"/>
      <c r="CL3" s="203"/>
      <c r="CM3" s="203"/>
      <c r="CN3" s="203"/>
      <c r="CO3" s="203"/>
      <c r="CP3" s="203"/>
      <c r="CQ3" s="203"/>
      <c r="CR3" s="203"/>
      <c r="CS3" s="203"/>
      <c r="CT3" s="203"/>
      <c r="CU3" s="203"/>
      <c r="CV3" s="203"/>
      <c r="CW3" s="203"/>
      <c r="CX3" s="203"/>
      <c r="CY3" s="203"/>
      <c r="CZ3" s="203"/>
      <c r="DA3" s="203"/>
      <c r="DB3" s="203"/>
      <c r="DC3" s="203"/>
    </row>
    <row r="4" spans="1:116" ht="18">
      <c r="A4" s="168"/>
      <c r="B4" s="939" t="s">
        <v>264</v>
      </c>
      <c r="C4" s="974"/>
      <c r="D4" s="974"/>
      <c r="E4" s="975"/>
      <c r="F4" s="168"/>
      <c r="G4" s="167"/>
      <c r="H4" s="167"/>
      <c r="I4" s="57"/>
      <c r="K4" s="857"/>
      <c r="L4" s="857"/>
      <c r="M4" s="972"/>
      <c r="N4" s="972"/>
      <c r="O4" s="201"/>
      <c r="P4" s="206"/>
      <c r="Q4" s="213"/>
      <c r="R4" s="214"/>
      <c r="S4" s="218"/>
      <c r="T4" s="201"/>
      <c r="U4" s="201"/>
      <c r="V4" s="206"/>
      <c r="W4" s="206"/>
      <c r="X4" s="206"/>
      <c r="Y4" s="206"/>
      <c r="Z4" s="18"/>
      <c r="AA4" s="207"/>
      <c r="AB4" s="213"/>
      <c r="AC4" s="219"/>
      <c r="AD4" s="208"/>
      <c r="AE4" s="206"/>
      <c r="AF4" s="213"/>
      <c r="AG4" s="214"/>
      <c r="AH4" s="218"/>
      <c r="AI4" s="201"/>
      <c r="AJ4" s="201"/>
      <c r="AK4" s="201"/>
      <c r="AL4" s="206"/>
      <c r="AM4" s="206"/>
      <c r="AN4" s="206"/>
      <c r="AO4" s="18"/>
      <c r="AP4" s="201"/>
      <c r="AQ4" s="201"/>
      <c r="AR4" s="201"/>
      <c r="AS4" s="220"/>
      <c r="AT4" s="212"/>
      <c r="AU4" s="213"/>
      <c r="AV4" s="207"/>
      <c r="AW4" s="201"/>
      <c r="AX4" s="218"/>
      <c r="AY4" s="201"/>
      <c r="AZ4" s="221"/>
      <c r="BA4" s="206"/>
      <c r="BB4" s="206"/>
      <c r="BC4" s="18"/>
      <c r="BD4" s="201"/>
      <c r="BE4" s="207"/>
      <c r="BF4" s="213"/>
      <c r="BG4" s="222"/>
      <c r="BH4" s="209"/>
      <c r="BI4" s="201"/>
      <c r="BJ4" s="213"/>
      <c r="BK4" s="218"/>
      <c r="BL4" s="201"/>
      <c r="BM4" s="201"/>
      <c r="BN4" s="206"/>
      <c r="BO4" s="201"/>
      <c r="BP4" s="17"/>
      <c r="BQ4" s="201"/>
      <c r="BR4" s="201"/>
      <c r="BS4" s="220"/>
      <c r="BT4" s="212"/>
      <c r="BU4" s="201"/>
      <c r="BV4" s="313"/>
      <c r="BW4" s="314"/>
      <c r="BX4" s="316"/>
      <c r="BZ4" s="310"/>
      <c r="CA4" s="310"/>
      <c r="CB4" s="4"/>
      <c r="CE4" s="2"/>
      <c r="CF4" s="317"/>
      <c r="CG4" s="312"/>
      <c r="CH4" s="203"/>
      <c r="CI4" s="203"/>
      <c r="CJ4" s="203"/>
      <c r="CK4" s="203"/>
      <c r="CL4" s="203"/>
      <c r="CM4" s="203"/>
      <c r="CN4" s="203"/>
      <c r="CO4" s="203"/>
      <c r="CP4" s="203"/>
      <c r="CQ4" s="203"/>
      <c r="CR4" s="203"/>
      <c r="CS4" s="203"/>
      <c r="CT4" s="203"/>
      <c r="CU4" s="203"/>
      <c r="CV4" s="203"/>
      <c r="CW4" s="203"/>
      <c r="CX4" s="203"/>
      <c r="CY4" s="203"/>
      <c r="CZ4" s="203"/>
      <c r="DA4" s="203"/>
      <c r="DB4" s="203"/>
      <c r="DC4" s="203"/>
    </row>
    <row r="5" spans="1:116" ht="18.75" thickBot="1">
      <c r="A5" s="167"/>
      <c r="B5" s="948"/>
      <c r="C5" s="949"/>
      <c r="D5" s="949"/>
      <c r="E5" s="950"/>
      <c r="F5" s="168"/>
      <c r="G5" s="167"/>
      <c r="H5" s="167"/>
      <c r="I5" s="167"/>
      <c r="J5" s="168"/>
      <c r="K5" s="193"/>
      <c r="L5" s="55" t="s">
        <v>5</v>
      </c>
      <c r="M5" s="847">
        <f>'CoverSheet '!G7</f>
        <v>0</v>
      </c>
      <c r="N5" s="847"/>
      <c r="O5" s="206"/>
      <c r="P5" s="206"/>
      <c r="Q5" s="19"/>
      <c r="R5" s="207"/>
      <c r="S5" s="214"/>
      <c r="T5" s="201"/>
      <c r="U5" s="201"/>
      <c r="V5" s="206"/>
      <c r="W5" s="206"/>
      <c r="X5" s="206"/>
      <c r="Y5" s="206"/>
      <c r="Z5" s="210"/>
      <c r="AA5" s="210"/>
      <c r="AB5" s="210"/>
      <c r="AC5" s="210"/>
      <c r="AD5" s="210"/>
      <c r="AE5" s="19"/>
      <c r="AF5" s="201"/>
      <c r="AG5" s="207"/>
      <c r="AH5" s="214"/>
      <c r="AI5" s="206"/>
      <c r="AJ5" s="206"/>
      <c r="AK5" s="206"/>
      <c r="AL5" s="206"/>
      <c r="AM5" s="206"/>
      <c r="AN5" s="206"/>
      <c r="AO5" s="206"/>
      <c r="AP5" s="206"/>
      <c r="AQ5" s="206"/>
      <c r="AR5" s="210"/>
      <c r="AS5" s="210"/>
      <c r="AT5" s="210"/>
      <c r="AU5" s="19"/>
      <c r="AV5" s="207"/>
      <c r="AW5" s="207"/>
      <c r="AX5" s="206"/>
      <c r="AY5" s="206"/>
      <c r="AZ5" s="206"/>
      <c r="BA5" s="206"/>
      <c r="BB5" s="206"/>
      <c r="BC5" s="206"/>
      <c r="BD5" s="206"/>
      <c r="BE5" s="210"/>
      <c r="BF5" s="210"/>
      <c r="BG5" s="210"/>
      <c r="BH5" s="210"/>
      <c r="BI5" s="206"/>
      <c r="BJ5" s="19"/>
      <c r="BK5" s="207"/>
      <c r="BL5" s="214"/>
      <c r="BM5" s="201"/>
      <c r="BN5" s="206"/>
      <c r="BO5" s="206"/>
      <c r="BP5" s="206"/>
      <c r="BQ5" s="206"/>
      <c r="BR5" s="210"/>
      <c r="BS5" s="210"/>
      <c r="BT5" s="210"/>
      <c r="BU5" s="206"/>
      <c r="BV5" s="5"/>
      <c r="BW5" s="318"/>
      <c r="BX5" s="314"/>
      <c r="BZ5" s="310"/>
      <c r="CA5" s="310"/>
      <c r="CB5" s="310"/>
      <c r="CC5" s="310"/>
      <c r="CD5" s="315"/>
      <c r="CE5" s="315"/>
      <c r="CF5" s="319"/>
      <c r="CG5" s="319"/>
      <c r="CH5" s="203"/>
      <c r="CI5" s="203"/>
      <c r="CJ5" s="203"/>
      <c r="CK5" s="203"/>
      <c r="CL5" s="203"/>
      <c r="CM5" s="203"/>
      <c r="CN5" s="203"/>
      <c r="CO5" s="203"/>
      <c r="CP5" s="203"/>
      <c r="CQ5" s="203"/>
      <c r="CR5" s="203"/>
      <c r="CS5" s="203"/>
      <c r="CT5" s="203"/>
      <c r="CU5" s="203"/>
      <c r="CV5" s="203"/>
      <c r="CW5" s="203"/>
      <c r="CX5" s="203"/>
      <c r="CY5" s="203"/>
      <c r="CZ5" s="203"/>
      <c r="DA5" s="203"/>
      <c r="DB5" s="203"/>
      <c r="DC5" s="203"/>
    </row>
    <row r="6" spans="1:116" ht="18">
      <c r="A6" s="171"/>
      <c r="B6" s="58"/>
      <c r="C6" s="193"/>
      <c r="D6" s="205"/>
      <c r="E6" s="171"/>
      <c r="F6" s="171"/>
      <c r="G6" s="171"/>
      <c r="H6" s="171"/>
      <c r="I6" s="171"/>
      <c r="J6" s="171"/>
      <c r="K6" s="205"/>
      <c r="L6" s="205"/>
      <c r="M6" s="205"/>
      <c r="N6" s="205"/>
      <c r="O6" s="202"/>
      <c r="P6" s="202"/>
      <c r="Q6" s="202"/>
      <c r="R6" s="202"/>
      <c r="S6" s="202"/>
      <c r="T6" s="202"/>
      <c r="U6" s="202"/>
      <c r="V6" s="202"/>
      <c r="W6" s="202"/>
      <c r="X6" s="202"/>
      <c r="Y6" s="202"/>
      <c r="Z6" s="210"/>
      <c r="AA6" s="207"/>
      <c r="AB6" s="207"/>
      <c r="AC6" s="210"/>
      <c r="AD6" s="210"/>
      <c r="AE6" s="202"/>
      <c r="AF6" s="202"/>
      <c r="AG6" s="202"/>
      <c r="AH6" s="202"/>
      <c r="AI6" s="202"/>
      <c r="AJ6" s="202"/>
      <c r="AK6" s="202"/>
      <c r="AL6" s="202"/>
      <c r="AM6" s="202"/>
      <c r="AN6" s="202"/>
      <c r="AO6" s="202"/>
      <c r="AP6" s="202"/>
      <c r="AQ6" s="202"/>
      <c r="AR6" s="210"/>
      <c r="AS6" s="210"/>
      <c r="AT6" s="210"/>
      <c r="AU6" s="202"/>
      <c r="AV6" s="202"/>
      <c r="AW6" s="202"/>
      <c r="AX6" s="202"/>
      <c r="AY6" s="202"/>
      <c r="AZ6" s="202"/>
      <c r="BA6" s="202"/>
      <c r="BB6" s="202"/>
      <c r="BC6" s="202"/>
      <c r="BD6" s="202"/>
      <c r="BE6" s="210"/>
      <c r="BF6" s="210"/>
      <c r="BG6" s="210"/>
      <c r="BH6" s="210"/>
      <c r="BI6" s="202"/>
      <c r="BJ6" s="202"/>
      <c r="BK6" s="202"/>
      <c r="BL6" s="202"/>
      <c r="BM6" s="202"/>
      <c r="BN6" s="202"/>
      <c r="BO6" s="202"/>
      <c r="BP6" s="202"/>
      <c r="BQ6" s="202"/>
      <c r="BR6" s="210"/>
      <c r="BS6" s="210"/>
      <c r="BT6" s="210"/>
      <c r="BU6" s="202"/>
      <c r="BV6" s="309"/>
      <c r="BW6" s="309"/>
      <c r="BX6" s="309"/>
      <c r="BY6" s="309"/>
      <c r="BZ6" s="309"/>
      <c r="CA6" s="309"/>
      <c r="CB6" s="309"/>
      <c r="CC6" s="309"/>
      <c r="CD6" s="315"/>
      <c r="CE6" s="315"/>
      <c r="CF6" s="319"/>
      <c r="CG6" s="319"/>
      <c r="CH6" s="216"/>
      <c r="CI6" s="216"/>
      <c r="CJ6" s="216"/>
      <c r="CK6" s="216"/>
      <c r="CL6" s="216"/>
      <c r="CM6" s="216"/>
      <c r="CN6" s="216"/>
      <c r="CO6" s="216"/>
      <c r="CP6" s="216"/>
      <c r="CQ6" s="216"/>
      <c r="CR6" s="216"/>
      <c r="CS6" s="216"/>
      <c r="CT6" s="216"/>
      <c r="CU6" s="216"/>
      <c r="CV6" s="216"/>
      <c r="CW6" s="203"/>
      <c r="CX6" s="203"/>
      <c r="CY6" s="203"/>
      <c r="CZ6" s="203"/>
      <c r="DA6" s="203"/>
      <c r="DB6" s="203"/>
      <c r="DC6" s="203"/>
    </row>
    <row r="7" spans="1:116" ht="21" thickBot="1">
      <c r="A7" s="168"/>
      <c r="B7" s="168"/>
      <c r="C7" s="224"/>
      <c r="D7" s="224"/>
      <c r="E7" s="226"/>
      <c r="F7" s="226"/>
      <c r="G7" s="226"/>
      <c r="H7" s="226"/>
      <c r="I7" s="226"/>
      <c r="J7" s="226"/>
      <c r="K7" s="63" t="s">
        <v>106</v>
      </c>
      <c r="L7" s="495">
        <v>7</v>
      </c>
      <c r="M7" s="187" t="s">
        <v>107</v>
      </c>
      <c r="N7" s="514">
        <v>11</v>
      </c>
      <c r="O7" s="201"/>
      <c r="P7" s="20"/>
      <c r="Q7" s="227"/>
      <c r="R7" s="227"/>
      <c r="S7" s="227"/>
      <c r="T7" s="228"/>
      <c r="U7" s="227"/>
      <c r="V7" s="227"/>
      <c r="W7" s="227"/>
      <c r="X7" s="227"/>
      <c r="Y7" s="201"/>
      <c r="Z7" s="210"/>
      <c r="AA7" s="210"/>
      <c r="AB7" s="18"/>
      <c r="AC7" s="214"/>
      <c r="AD7" s="18"/>
      <c r="AE7" s="201"/>
      <c r="AF7" s="227"/>
      <c r="AG7" s="227"/>
      <c r="AH7" s="227"/>
      <c r="AI7" s="228"/>
      <c r="AJ7" s="227"/>
      <c r="AK7" s="227"/>
      <c r="AL7" s="227"/>
      <c r="AM7" s="227"/>
      <c r="AN7" s="227"/>
      <c r="AO7" s="227"/>
      <c r="AP7" s="227"/>
      <c r="AQ7" s="227"/>
      <c r="AR7" s="21"/>
      <c r="AS7" s="210"/>
      <c r="AT7" s="201"/>
      <c r="AU7" s="201"/>
      <c r="AV7" s="227"/>
      <c r="AW7" s="228"/>
      <c r="AX7" s="227"/>
      <c r="AY7" s="227"/>
      <c r="AZ7" s="227"/>
      <c r="BA7" s="227"/>
      <c r="BB7" s="227"/>
      <c r="BC7" s="227"/>
      <c r="BD7" s="227"/>
      <c r="BE7" s="210"/>
      <c r="BF7" s="21"/>
      <c r="BG7" s="201"/>
      <c r="BH7" s="210"/>
      <c r="BI7" s="201"/>
      <c r="BJ7" s="228"/>
      <c r="BK7" s="227"/>
      <c r="BL7" s="227"/>
      <c r="BM7" s="227"/>
      <c r="BN7" s="227"/>
      <c r="BO7" s="227"/>
      <c r="BP7" s="227"/>
      <c r="BQ7" s="227"/>
      <c r="BR7" s="201"/>
      <c r="BS7" s="21"/>
      <c r="BT7" s="201"/>
      <c r="BU7" s="201"/>
      <c r="BW7" s="320"/>
      <c r="BX7" s="320"/>
      <c r="BY7" s="321"/>
      <c r="BZ7" s="321"/>
      <c r="CA7" s="321"/>
      <c r="CB7" s="321"/>
      <c r="CC7" s="321"/>
      <c r="CD7" s="315"/>
      <c r="CE7" s="318"/>
      <c r="CF7" s="38"/>
      <c r="CG7" s="319"/>
      <c r="CH7" s="216"/>
      <c r="CI7" s="216"/>
      <c r="CJ7" s="13"/>
      <c r="CK7" s="203"/>
      <c r="CL7" s="216"/>
      <c r="CM7" s="203"/>
      <c r="CN7" s="13"/>
      <c r="CO7" s="229"/>
      <c r="CP7" s="229"/>
      <c r="CQ7" s="229"/>
      <c r="CR7" s="229"/>
      <c r="CS7" s="216"/>
      <c r="CT7" s="216"/>
      <c r="CU7" s="216"/>
      <c r="CV7" s="216"/>
      <c r="CW7" s="203"/>
      <c r="CX7" s="203"/>
      <c r="CY7" s="203"/>
      <c r="CZ7" s="203"/>
      <c r="DA7" s="203"/>
      <c r="DB7" s="203"/>
      <c r="DC7" s="203"/>
    </row>
    <row r="8" spans="1:116" ht="5.45" customHeight="1">
      <c r="A8" s="168"/>
      <c r="B8" s="168"/>
      <c r="C8" s="168"/>
      <c r="D8" s="168"/>
      <c r="E8" s="168"/>
      <c r="F8" s="168"/>
      <c r="G8" s="168"/>
      <c r="H8" s="168"/>
      <c r="I8" s="168"/>
      <c r="J8" s="168"/>
      <c r="K8" s="168"/>
      <c r="L8" s="168"/>
      <c r="M8" s="168"/>
      <c r="N8" s="168"/>
      <c r="O8" s="200"/>
      <c r="P8" s="202"/>
      <c r="Q8" s="202"/>
      <c r="R8" s="202"/>
      <c r="S8" s="202"/>
      <c r="T8" s="202"/>
      <c r="U8" s="202"/>
      <c r="V8" s="202"/>
      <c r="W8" s="202"/>
      <c r="X8" s="202"/>
      <c r="Y8" s="202"/>
      <c r="Z8" s="210"/>
      <c r="AA8" s="210"/>
      <c r="AB8" s="210"/>
      <c r="AC8" s="210"/>
      <c r="AD8" s="210"/>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10"/>
      <c r="BS8" s="210"/>
      <c r="BT8" s="210"/>
      <c r="BU8" s="200"/>
      <c r="BV8" s="200"/>
      <c r="BW8" s="200"/>
      <c r="BX8" s="200"/>
      <c r="BY8" s="200"/>
      <c r="BZ8" s="200"/>
      <c r="CA8" s="200"/>
      <c r="CB8" s="200"/>
      <c r="CC8" s="200"/>
      <c r="CD8" s="200"/>
      <c r="CE8" s="200"/>
      <c r="CF8" s="200"/>
      <c r="CG8" s="200"/>
      <c r="CH8" s="211"/>
      <c r="CI8" s="211"/>
      <c r="CJ8" s="211"/>
      <c r="CK8" s="201"/>
      <c r="CL8" s="211"/>
      <c r="CM8" s="216"/>
      <c r="CN8" s="216"/>
      <c r="CO8" s="216"/>
      <c r="CP8" s="216"/>
      <c r="CQ8" s="216"/>
      <c r="CR8" s="216"/>
      <c r="CS8" s="216"/>
      <c r="CT8" s="216"/>
      <c r="CU8" s="216"/>
      <c r="CV8" s="216"/>
      <c r="CW8" s="203"/>
      <c r="CX8" s="203"/>
      <c r="CY8" s="203"/>
      <c r="CZ8" s="203"/>
      <c r="DA8" s="203"/>
      <c r="DB8" s="203"/>
      <c r="DC8" s="203"/>
    </row>
    <row r="9" spans="1:116" ht="17.25" customHeight="1">
      <c r="A9" s="597"/>
      <c r="B9" s="520"/>
      <c r="C9" s="520"/>
      <c r="D9" s="521" t="s">
        <v>11</v>
      </c>
      <c r="E9" s="520"/>
      <c r="F9" s="520"/>
      <c r="G9" s="520"/>
      <c r="H9" s="520"/>
      <c r="I9" s="520"/>
      <c r="J9" s="520"/>
      <c r="K9" s="520"/>
      <c r="L9" s="520"/>
      <c r="M9" s="520"/>
      <c r="N9" s="522"/>
      <c r="O9" s="200"/>
      <c r="P9" s="200"/>
      <c r="Q9" s="22"/>
      <c r="R9" s="230"/>
      <c r="S9" s="230"/>
      <c r="T9" s="230"/>
      <c r="U9" s="230"/>
      <c r="V9" s="230"/>
      <c r="W9" s="230"/>
      <c r="X9" s="230"/>
      <c r="Y9" s="230"/>
      <c r="Z9" s="230"/>
      <c r="AA9" s="230"/>
      <c r="AB9" s="230"/>
      <c r="AC9" s="230"/>
      <c r="AD9" s="230"/>
      <c r="AE9" s="200"/>
      <c r="AF9" s="23"/>
      <c r="AG9" s="230"/>
      <c r="AH9" s="230"/>
      <c r="AI9" s="230"/>
      <c r="AJ9" s="230"/>
      <c r="AK9" s="230"/>
      <c r="AL9" s="230"/>
      <c r="AM9" s="230"/>
      <c r="AN9" s="230"/>
      <c r="AO9" s="230"/>
      <c r="AP9" s="230"/>
      <c r="AQ9" s="230"/>
      <c r="AR9" s="230"/>
      <c r="AS9" s="230"/>
      <c r="AT9" s="230"/>
      <c r="AU9" s="200"/>
      <c r="AV9" s="23"/>
      <c r="AW9" s="230"/>
      <c r="AX9" s="230"/>
      <c r="AY9" s="230"/>
      <c r="AZ9" s="230"/>
      <c r="BA9" s="230"/>
      <c r="BB9" s="230"/>
      <c r="BC9" s="230"/>
      <c r="BD9" s="230"/>
      <c r="BE9" s="230"/>
      <c r="BF9" s="230"/>
      <c r="BG9" s="230"/>
      <c r="BH9" s="230"/>
      <c r="BI9" s="200"/>
      <c r="BJ9" s="23"/>
      <c r="BK9" s="23"/>
      <c r="BL9" s="230"/>
      <c r="BM9" s="230"/>
      <c r="BN9" s="230"/>
      <c r="BO9" s="230"/>
      <c r="BP9" s="230"/>
      <c r="BQ9" s="230"/>
      <c r="BR9" s="230"/>
      <c r="BS9" s="230"/>
      <c r="BT9" s="230"/>
      <c r="BU9" s="200"/>
      <c r="BV9" s="230"/>
      <c r="BW9" s="230"/>
      <c r="BX9" s="231"/>
      <c r="BY9" s="230"/>
      <c r="BZ9" s="230"/>
      <c r="CA9" s="230"/>
      <c r="CB9" s="230"/>
      <c r="CC9" s="230"/>
      <c r="CD9" s="230"/>
      <c r="CE9" s="230"/>
      <c r="CF9" s="230"/>
      <c r="CG9" s="230"/>
      <c r="CH9" s="211"/>
      <c r="CI9" s="211"/>
      <c r="CJ9" s="211"/>
      <c r="CK9" s="29"/>
      <c r="CL9" s="201"/>
      <c r="CM9" s="216"/>
      <c r="CN9" s="216"/>
      <c r="CO9" s="232"/>
      <c r="CP9" s="232"/>
      <c r="CQ9" s="232"/>
      <c r="CR9" s="216"/>
      <c r="CS9" s="203"/>
      <c r="CT9" s="203"/>
      <c r="CU9" s="203"/>
      <c r="CV9" s="203"/>
      <c r="CW9" s="203"/>
      <c r="CX9" s="203"/>
      <c r="CY9" s="203"/>
      <c r="CZ9" s="203"/>
      <c r="DA9" s="203"/>
      <c r="DB9" s="203"/>
      <c r="DC9" s="203"/>
    </row>
    <row r="10" spans="1:116" ht="18.75" customHeight="1">
      <c r="A10" s="400"/>
      <c r="B10" s="323" t="s">
        <v>8</v>
      </c>
      <c r="C10" s="324"/>
      <c r="D10" s="324"/>
      <c r="E10" s="325"/>
      <c r="F10" s="326"/>
      <c r="G10" s="324" t="s">
        <v>23</v>
      </c>
      <c r="H10" s="327"/>
      <c r="I10" s="324"/>
      <c r="J10" s="324"/>
      <c r="K10" s="324"/>
      <c r="L10" s="324"/>
      <c r="M10" s="324"/>
      <c r="N10" s="328"/>
      <c r="O10" s="200"/>
      <c r="P10" s="699"/>
      <c r="Q10" s="24"/>
      <c r="R10" s="237"/>
      <c r="S10" s="25"/>
      <c r="T10" s="237"/>
      <c r="U10" s="26"/>
      <c r="V10" s="237"/>
      <c r="W10" s="24"/>
      <c r="X10" s="237"/>
      <c r="Y10" s="25"/>
      <c r="Z10" s="237"/>
      <c r="AA10" s="26"/>
      <c r="AB10" s="238"/>
      <c r="AC10" s="24"/>
      <c r="AD10" s="237"/>
      <c r="AE10" s="239"/>
      <c r="AF10" s="239"/>
      <c r="AG10" s="239"/>
      <c r="AH10" s="239"/>
      <c r="AI10" s="231"/>
      <c r="AJ10" s="231"/>
      <c r="AK10" s="23"/>
      <c r="AL10" s="231"/>
      <c r="AM10" s="231"/>
      <c r="AN10" s="231"/>
      <c r="AO10" s="231"/>
      <c r="AP10" s="231"/>
      <c r="AQ10" s="23"/>
      <c r="AR10" s="231"/>
      <c r="AS10" s="23"/>
      <c r="AT10" s="231"/>
      <c r="AU10" s="239"/>
      <c r="AV10" s="231"/>
      <c r="AW10" s="239"/>
      <c r="AX10" s="240"/>
      <c r="AY10" s="231"/>
      <c r="AZ10" s="241"/>
      <c r="BA10" s="231"/>
      <c r="BB10" s="231"/>
      <c r="BC10" s="231"/>
      <c r="BD10" s="231"/>
      <c r="BE10" s="242"/>
      <c r="BF10" s="242"/>
      <c r="BG10" s="242"/>
      <c r="BH10" s="242"/>
      <c r="BI10" s="239"/>
      <c r="BJ10" s="27"/>
      <c r="BK10" s="27"/>
      <c r="BL10" s="243"/>
      <c r="BM10" s="27"/>
      <c r="BN10" s="28"/>
      <c r="BO10" s="27"/>
      <c r="BP10" s="28"/>
      <c r="BQ10" s="27"/>
      <c r="BR10" s="28"/>
      <c r="BS10" s="27"/>
      <c r="BT10" s="28"/>
      <c r="BU10" s="200"/>
      <c r="BV10" s="231"/>
      <c r="BW10" s="231"/>
      <c r="BX10" s="231"/>
      <c r="BY10" s="230"/>
      <c r="BZ10" s="231"/>
      <c r="CA10" s="231"/>
      <c r="CB10" s="231"/>
      <c r="CC10" s="231"/>
      <c r="CD10" s="231"/>
      <c r="CE10" s="231"/>
      <c r="CF10" s="231"/>
      <c r="CG10" s="231"/>
      <c r="CH10" s="211"/>
      <c r="CI10" s="211"/>
      <c r="CJ10" s="211"/>
      <c r="CK10" s="211"/>
      <c r="CL10" s="211"/>
      <c r="CM10" s="216"/>
      <c r="CN10" s="216"/>
      <c r="CO10" s="216"/>
      <c r="CP10" s="216"/>
      <c r="CQ10" s="216"/>
      <c r="CR10" s="216"/>
      <c r="CS10" s="216"/>
      <c r="CT10" s="216"/>
      <c r="CU10" s="216"/>
      <c r="CV10" s="216"/>
      <c r="CW10" s="203"/>
      <c r="CX10" s="203"/>
      <c r="CY10" s="203"/>
      <c r="CZ10" s="203"/>
      <c r="DA10" s="203"/>
      <c r="DB10" s="203"/>
      <c r="DC10" s="203"/>
    </row>
    <row r="11" spans="1:116" ht="6.75" customHeight="1">
      <c r="A11" s="400"/>
      <c r="B11" s="329"/>
      <c r="C11" s="330"/>
      <c r="D11" s="329"/>
      <c r="E11" s="331"/>
      <c r="F11" s="332"/>
      <c r="G11" s="333"/>
      <c r="H11" s="333"/>
      <c r="I11" s="333"/>
      <c r="J11" s="333"/>
      <c r="K11" s="333"/>
      <c r="L11" s="333"/>
      <c r="M11" s="333"/>
      <c r="N11" s="330"/>
      <c r="O11" s="200"/>
      <c r="P11" s="202"/>
      <c r="Q11" s="29"/>
      <c r="R11" s="237"/>
      <c r="S11" s="25"/>
      <c r="T11" s="237"/>
      <c r="U11" s="246"/>
      <c r="V11" s="237"/>
      <c r="W11" s="29"/>
      <c r="X11" s="247"/>
      <c r="Y11" s="26"/>
      <c r="Z11" s="237"/>
      <c r="AA11" s="30"/>
      <c r="AB11" s="248"/>
      <c r="AC11" s="30"/>
      <c r="AD11" s="249"/>
      <c r="AE11" s="239"/>
      <c r="AF11" s="23"/>
      <c r="AG11" s="23"/>
      <c r="AH11" s="231"/>
      <c r="AI11" s="23"/>
      <c r="AJ11" s="231"/>
      <c r="AK11" s="23"/>
      <c r="AL11" s="231"/>
      <c r="AM11" s="231"/>
      <c r="AN11" s="231"/>
      <c r="AO11" s="231"/>
      <c r="AP11" s="231"/>
      <c r="AQ11" s="239"/>
      <c r="AR11" s="242"/>
      <c r="AS11" s="23"/>
      <c r="AT11" s="231"/>
      <c r="AU11" s="239"/>
      <c r="AV11" s="240"/>
      <c r="AW11" s="231"/>
      <c r="AX11" s="241"/>
      <c r="AY11" s="231"/>
      <c r="AZ11" s="23"/>
      <c r="BA11" s="231"/>
      <c r="BB11" s="239"/>
      <c r="BC11" s="239"/>
      <c r="BD11" s="231"/>
      <c r="BE11" s="242"/>
      <c r="BF11" s="242"/>
      <c r="BG11" s="242"/>
      <c r="BH11" s="242"/>
      <c r="BI11" s="239"/>
      <c r="BJ11" s="23"/>
      <c r="BK11" s="242"/>
      <c r="BL11" s="231"/>
      <c r="BM11" s="242"/>
      <c r="BN11" s="231"/>
      <c r="BO11" s="242"/>
      <c r="BP11" s="231"/>
      <c r="BQ11" s="242"/>
      <c r="BR11" s="231"/>
      <c r="BS11" s="242"/>
      <c r="BT11" s="231"/>
      <c r="BU11" s="200"/>
      <c r="BV11" s="239"/>
      <c r="BW11" s="239"/>
      <c r="BX11" s="239"/>
      <c r="BY11" s="200"/>
      <c r="BZ11" s="239"/>
      <c r="CA11" s="239"/>
      <c r="CB11" s="239"/>
      <c r="CC11" s="239"/>
      <c r="CD11" s="239"/>
      <c r="CE11" s="239"/>
      <c r="CF11" s="239"/>
      <c r="CG11" s="239"/>
      <c r="CH11" s="221"/>
      <c r="CI11" s="211"/>
      <c r="CJ11" s="334"/>
      <c r="CK11" s="211"/>
      <c r="CL11" s="211"/>
      <c r="CM11" s="250"/>
      <c r="CN11" s="250"/>
      <c r="CO11" s="216"/>
      <c r="CP11" s="216"/>
      <c r="CQ11" s="216"/>
      <c r="CR11" s="216"/>
      <c r="CS11" s="216"/>
      <c r="CT11" s="216"/>
      <c r="CU11" s="216"/>
      <c r="CV11" s="216"/>
      <c r="CW11" s="203"/>
      <c r="CX11" s="203"/>
      <c r="CY11" s="203"/>
      <c r="CZ11" s="203"/>
      <c r="DA11" s="203"/>
      <c r="DB11" s="203"/>
      <c r="DC11" s="203"/>
    </row>
    <row r="12" spans="1:116" ht="17.25" customHeight="1">
      <c r="A12" s="400"/>
      <c r="B12" s="861" t="s">
        <v>24</v>
      </c>
      <c r="C12" s="862"/>
      <c r="D12" s="976" t="s">
        <v>24</v>
      </c>
      <c r="E12" s="977"/>
      <c r="F12" s="335"/>
      <c r="G12" s="327" t="s">
        <v>128</v>
      </c>
      <c r="H12" s="327"/>
      <c r="I12" s="327"/>
      <c r="J12" s="327"/>
      <c r="K12" s="327"/>
      <c r="L12" s="327"/>
      <c r="M12" s="327"/>
      <c r="N12" s="254"/>
      <c r="O12" s="200"/>
      <c r="P12" s="202"/>
      <c r="Q12" s="237"/>
      <c r="R12" s="237"/>
      <c r="S12" s="237"/>
      <c r="T12" s="237"/>
      <c r="U12" s="257"/>
      <c r="V12" s="237"/>
      <c r="W12" s="246"/>
      <c r="X12" s="237"/>
      <c r="Y12" s="237"/>
      <c r="Z12" s="237"/>
      <c r="AA12" s="257"/>
      <c r="AB12" s="237"/>
      <c r="AC12" s="257"/>
      <c r="AD12" s="237"/>
      <c r="AE12" s="239"/>
      <c r="AF12" s="239"/>
      <c r="AG12" s="239"/>
      <c r="AH12" s="239"/>
      <c r="AI12" s="239"/>
      <c r="AJ12" s="239"/>
      <c r="AK12" s="239"/>
      <c r="AL12" s="239"/>
      <c r="AM12" s="231"/>
      <c r="AN12" s="231"/>
      <c r="AO12" s="231"/>
      <c r="AP12" s="231"/>
      <c r="AQ12" s="239"/>
      <c r="AR12" s="231"/>
      <c r="AS12" s="239"/>
      <c r="AT12" s="239"/>
      <c r="AU12" s="239"/>
      <c r="AV12" s="31"/>
      <c r="AW12" s="239"/>
      <c r="AX12" s="231"/>
      <c r="AY12" s="231"/>
      <c r="AZ12" s="239"/>
      <c r="BA12" s="239"/>
      <c r="BB12" s="239"/>
      <c r="BC12" s="239"/>
      <c r="BD12" s="239"/>
      <c r="BE12" s="242"/>
      <c r="BF12" s="242"/>
      <c r="BG12" s="239"/>
      <c r="BH12" s="239"/>
      <c r="BI12" s="239"/>
      <c r="BJ12" s="23"/>
      <c r="BK12" s="239"/>
      <c r="BL12" s="239"/>
      <c r="BM12" s="239"/>
      <c r="BN12" s="239"/>
      <c r="BO12" s="239"/>
      <c r="BP12" s="239"/>
      <c r="BQ12" s="239"/>
      <c r="BR12" s="239"/>
      <c r="BS12" s="239"/>
      <c r="BT12" s="239"/>
      <c r="BU12" s="200"/>
      <c r="BV12" s="231"/>
      <c r="BW12" s="231"/>
      <c r="BX12" s="231"/>
      <c r="BY12" s="230"/>
      <c r="BZ12" s="231"/>
      <c r="CA12" s="231"/>
      <c r="CB12" s="231"/>
      <c r="CC12" s="231"/>
      <c r="CD12" s="231"/>
      <c r="CE12" s="231"/>
      <c r="CF12" s="231"/>
      <c r="CG12" s="231"/>
      <c r="CH12" s="29"/>
      <c r="CI12" s="211"/>
      <c r="CJ12" s="334"/>
      <c r="CK12" s="211"/>
      <c r="CL12" s="211"/>
      <c r="CM12" s="250"/>
      <c r="CN12" s="6"/>
      <c r="CO12" s="232"/>
      <c r="CP12" s="232"/>
      <c r="CQ12" s="232"/>
      <c r="CR12" s="203"/>
      <c r="CS12" s="216"/>
      <c r="CT12" s="203"/>
      <c r="CU12" s="203"/>
      <c r="CV12" s="203"/>
      <c r="CW12" s="203"/>
      <c r="CX12" s="203"/>
      <c r="CY12" s="203"/>
      <c r="CZ12" s="203"/>
      <c r="DA12" s="203"/>
      <c r="DB12" s="203"/>
      <c r="DC12" s="203"/>
    </row>
    <row r="13" spans="1:116" ht="18.75" customHeight="1">
      <c r="A13" s="400"/>
      <c r="B13" s="903" t="s">
        <v>45</v>
      </c>
      <c r="C13" s="905"/>
      <c r="D13" s="835" t="s">
        <v>45</v>
      </c>
      <c r="E13" s="837"/>
      <c r="F13" s="336"/>
      <c r="G13" s="978" t="s">
        <v>46</v>
      </c>
      <c r="H13" s="860"/>
      <c r="I13" s="859" t="s">
        <v>47</v>
      </c>
      <c r="J13" s="860"/>
      <c r="K13" s="859" t="s">
        <v>48</v>
      </c>
      <c r="L13" s="860"/>
      <c r="M13" s="859" t="s">
        <v>49</v>
      </c>
      <c r="N13" s="860"/>
      <c r="O13" s="200"/>
      <c r="P13" s="32"/>
      <c r="Q13" s="32"/>
      <c r="R13" s="32"/>
      <c r="S13" s="32"/>
      <c r="T13" s="32"/>
      <c r="U13" s="32"/>
      <c r="V13" s="32"/>
      <c r="W13" s="32"/>
      <c r="X13" s="32"/>
      <c r="Y13" s="32"/>
      <c r="Z13" s="32"/>
      <c r="AA13" s="32"/>
      <c r="AB13" s="32"/>
      <c r="AC13" s="32"/>
      <c r="AD13" s="32"/>
      <c r="AE13" s="27"/>
      <c r="AF13" s="31"/>
      <c r="AG13" s="31"/>
      <c r="AH13" s="31"/>
      <c r="AI13" s="27"/>
      <c r="AJ13" s="27"/>
      <c r="AK13" s="27"/>
      <c r="AL13" s="27"/>
      <c r="AM13" s="27"/>
      <c r="AN13" s="27"/>
      <c r="AO13" s="27"/>
      <c r="AP13" s="27"/>
      <c r="AQ13" s="27"/>
      <c r="AR13" s="231"/>
      <c r="AS13" s="27"/>
      <c r="AT13" s="27"/>
      <c r="AU13" s="27"/>
      <c r="AV13" s="239"/>
      <c r="AW13" s="31"/>
      <c r="AX13" s="27"/>
      <c r="AY13" s="27"/>
      <c r="AZ13" s="27"/>
      <c r="BA13" s="27"/>
      <c r="BB13" s="27"/>
      <c r="BC13" s="27"/>
      <c r="BD13" s="27"/>
      <c r="BE13" s="27"/>
      <c r="BF13" s="27"/>
      <c r="BG13" s="27"/>
      <c r="BH13" s="27"/>
      <c r="BI13" s="27"/>
      <c r="BJ13" s="231"/>
      <c r="BK13" s="27"/>
      <c r="BL13" s="27"/>
      <c r="BM13" s="27"/>
      <c r="BN13" s="27"/>
      <c r="BO13" s="27"/>
      <c r="BP13" s="27"/>
      <c r="BQ13" s="27"/>
      <c r="BR13" s="27"/>
      <c r="BS13" s="27"/>
      <c r="BT13" s="27"/>
      <c r="BU13" s="200"/>
      <c r="BV13" s="231"/>
      <c r="BW13" s="231"/>
      <c r="BX13" s="231"/>
      <c r="BY13" s="230"/>
      <c r="BZ13" s="241"/>
      <c r="CA13" s="239"/>
      <c r="CB13" s="241"/>
      <c r="CC13" s="239"/>
      <c r="CD13" s="241"/>
      <c r="CE13" s="239"/>
      <c r="CF13" s="241"/>
      <c r="CG13" s="239"/>
      <c r="CH13" s="29"/>
      <c r="CI13" s="211"/>
      <c r="CJ13" s="334"/>
      <c r="CK13" s="211"/>
      <c r="CL13" s="211"/>
      <c r="CM13" s="250"/>
      <c r="CN13" s="6"/>
      <c r="CO13" s="232"/>
      <c r="CP13" s="232"/>
      <c r="CQ13" s="232"/>
      <c r="CR13" s="203"/>
      <c r="CS13" s="216"/>
      <c r="CT13" s="203"/>
      <c r="CU13" s="203"/>
      <c r="CV13" s="203"/>
      <c r="CW13" s="203"/>
      <c r="CX13" s="203"/>
      <c r="CY13" s="203"/>
      <c r="CZ13" s="203"/>
      <c r="DA13" s="203"/>
      <c r="DB13" s="203"/>
      <c r="DC13" s="203"/>
    </row>
    <row r="14" spans="1:116" ht="23.45" customHeight="1">
      <c r="A14" s="64" t="s">
        <v>38</v>
      </c>
      <c r="B14" s="859" t="s">
        <v>39</v>
      </c>
      <c r="C14" s="860"/>
      <c r="D14" s="859" t="s">
        <v>39</v>
      </c>
      <c r="E14" s="860"/>
      <c r="F14" s="267"/>
      <c r="G14" s="337" t="s">
        <v>53</v>
      </c>
      <c r="H14" s="267" t="s">
        <v>54</v>
      </c>
      <c r="I14" s="337" t="s">
        <v>53</v>
      </c>
      <c r="J14" s="267" t="s">
        <v>54</v>
      </c>
      <c r="K14" s="337" t="s">
        <v>53</v>
      </c>
      <c r="L14" s="267" t="s">
        <v>54</v>
      </c>
      <c r="M14" s="337" t="s">
        <v>53</v>
      </c>
      <c r="N14" s="267" t="s">
        <v>54</v>
      </c>
      <c r="O14" s="200"/>
      <c r="P14" s="27"/>
      <c r="Q14" s="261"/>
      <c r="R14" s="262"/>
      <c r="S14" s="261"/>
      <c r="T14" s="262"/>
      <c r="U14" s="261"/>
      <c r="V14" s="262"/>
      <c r="W14" s="261"/>
      <c r="X14" s="262"/>
      <c r="Y14" s="261"/>
      <c r="Z14" s="262"/>
      <c r="AA14" s="261"/>
      <c r="AB14" s="262"/>
      <c r="AC14" s="261"/>
      <c r="AD14" s="262"/>
      <c r="AE14" s="27"/>
      <c r="AF14" s="263"/>
      <c r="AG14" s="263"/>
      <c r="AH14" s="263"/>
      <c r="AI14" s="262"/>
      <c r="AJ14" s="262"/>
      <c r="AK14" s="262"/>
      <c r="AL14" s="262"/>
      <c r="AM14" s="264"/>
      <c r="AN14" s="264"/>
      <c r="AO14" s="264"/>
      <c r="AP14" s="264"/>
      <c r="AQ14" s="264"/>
      <c r="AR14" s="264"/>
      <c r="AS14" s="263"/>
      <c r="AT14" s="263"/>
      <c r="AU14" s="27"/>
      <c r="AV14" s="264"/>
      <c r="AW14" s="264"/>
      <c r="AX14" s="264"/>
      <c r="AY14" s="264"/>
      <c r="AZ14" s="263"/>
      <c r="BA14" s="263"/>
      <c r="BB14" s="263"/>
      <c r="BC14" s="263"/>
      <c r="BD14" s="265"/>
      <c r="BE14" s="264"/>
      <c r="BF14" s="265"/>
      <c r="BG14" s="264"/>
      <c r="BH14" s="263"/>
      <c r="BI14" s="27"/>
      <c r="BJ14" s="262"/>
      <c r="BK14" s="262"/>
      <c r="BL14" s="262"/>
      <c r="BM14" s="262"/>
      <c r="BN14" s="262"/>
      <c r="BO14" s="262"/>
      <c r="BP14" s="262"/>
      <c r="BQ14" s="262"/>
      <c r="BR14" s="262"/>
      <c r="BS14" s="262"/>
      <c r="BT14" s="262"/>
      <c r="BU14" s="200"/>
      <c r="BV14" s="200"/>
      <c r="BW14" s="200"/>
      <c r="BX14" s="200"/>
      <c r="BY14" s="200"/>
      <c r="BZ14" s="242"/>
      <c r="CA14" s="242"/>
      <c r="CB14" s="242"/>
      <c r="CC14" s="242"/>
      <c r="CD14" s="242"/>
      <c r="CE14" s="242"/>
      <c r="CF14" s="242"/>
      <c r="CG14" s="242"/>
      <c r="CH14" s="29"/>
      <c r="CI14" s="211"/>
      <c r="CJ14" s="211"/>
      <c r="CK14" s="211"/>
      <c r="CL14" s="211"/>
      <c r="CM14" s="6"/>
      <c r="CN14" s="250"/>
      <c r="CO14" s="216"/>
      <c r="CP14" s="216"/>
      <c r="CQ14" s="203"/>
      <c r="CR14" s="216"/>
      <c r="CS14" s="216"/>
      <c r="CT14" s="203"/>
      <c r="CU14" s="203"/>
      <c r="CV14" s="203"/>
      <c r="CW14" s="203"/>
      <c r="CX14" s="203"/>
      <c r="CY14" s="203"/>
      <c r="CZ14" s="203"/>
      <c r="DA14" s="203"/>
      <c r="DB14" s="203"/>
      <c r="DC14" s="203"/>
    </row>
    <row r="15" spans="1:116" ht="36" customHeight="1">
      <c r="A15" s="503">
        <v>1</v>
      </c>
      <c r="B15" s="951"/>
      <c r="C15" s="952"/>
      <c r="D15" s="951"/>
      <c r="E15" s="952"/>
      <c r="F15" s="525"/>
      <c r="G15" s="770"/>
      <c r="H15" s="770"/>
      <c r="I15" s="771"/>
      <c r="J15" s="771"/>
      <c r="K15" s="770"/>
      <c r="L15" s="770"/>
      <c r="M15" s="372"/>
      <c r="N15" s="372"/>
      <c r="O15" s="726"/>
      <c r="R15" s="705">
        <f t="shared" ref="R15:R42" si="0">COUNTA(H15,J15,L15,N15)</f>
        <v>0</v>
      </c>
      <c r="S15" s="705">
        <f t="shared" ref="S15:S42" si="1">COUNTA(G15,I15,K15,M15)</f>
        <v>0</v>
      </c>
      <c r="T15" s="262"/>
      <c r="U15" s="261"/>
      <c r="V15" s="262"/>
      <c r="W15" s="261"/>
      <c r="X15" s="262"/>
      <c r="Y15" s="261"/>
      <c r="Z15" s="262"/>
      <c r="AA15" s="261"/>
      <c r="AB15" s="262"/>
      <c r="AC15" s="261"/>
      <c r="AD15" s="262"/>
      <c r="AE15" s="27"/>
      <c r="AF15" s="263"/>
      <c r="AG15" s="263"/>
      <c r="AH15" s="263"/>
      <c r="AI15" s="262"/>
      <c r="AJ15" s="262"/>
      <c r="AK15" s="262"/>
      <c r="AL15" s="262"/>
      <c r="AM15" s="264"/>
      <c r="AN15" s="264"/>
      <c r="AO15" s="264"/>
      <c r="AP15" s="264"/>
      <c r="AQ15" s="264"/>
      <c r="AR15" s="264"/>
      <c r="AS15" s="263"/>
      <c r="AT15" s="263"/>
      <c r="AU15" s="27"/>
      <c r="AV15" s="264"/>
      <c r="AW15" s="264"/>
      <c r="AX15" s="264"/>
      <c r="AY15" s="264"/>
      <c r="AZ15" s="263"/>
      <c r="BA15" s="263"/>
      <c r="BB15" s="263"/>
      <c r="BC15" s="263"/>
      <c r="BD15" s="265"/>
      <c r="BE15" s="264"/>
      <c r="BF15" s="265"/>
      <c r="BG15" s="264"/>
      <c r="BH15" s="263"/>
      <c r="BI15" s="27"/>
      <c r="BJ15" s="262"/>
      <c r="BK15" s="262"/>
      <c r="BL15" s="262"/>
      <c r="BM15" s="262"/>
      <c r="BN15" s="262"/>
      <c r="BO15" s="262"/>
      <c r="BP15" s="262"/>
      <c r="BQ15" s="262"/>
      <c r="BR15" s="262"/>
      <c r="BS15" s="262"/>
      <c r="BT15" s="262"/>
      <c r="BU15" s="27"/>
      <c r="BV15" s="263"/>
      <c r="BW15" s="263"/>
      <c r="BX15" s="263"/>
      <c r="BY15" s="263"/>
      <c r="BZ15" s="264"/>
      <c r="CA15" s="264"/>
      <c r="CB15" s="264"/>
      <c r="CC15" s="264"/>
      <c r="CD15" s="264"/>
      <c r="CE15" s="264"/>
      <c r="CF15" s="264"/>
      <c r="CG15" s="264"/>
      <c r="CH15" s="34"/>
      <c r="CI15" s="211"/>
      <c r="CJ15" s="338"/>
      <c r="CK15" s="338"/>
      <c r="CL15" s="211"/>
      <c r="CM15" s="8"/>
      <c r="CN15" s="251"/>
      <c r="CO15" s="216"/>
      <c r="CP15" s="216"/>
      <c r="CQ15" s="203"/>
      <c r="CR15" s="216"/>
      <c r="CS15" s="216"/>
      <c r="CT15" s="203"/>
      <c r="CU15" s="203"/>
      <c r="CV15" s="203"/>
      <c r="CW15" s="203"/>
      <c r="CX15" s="203"/>
      <c r="CY15" s="203"/>
      <c r="CZ15" s="203"/>
      <c r="DA15" s="203"/>
      <c r="DB15" s="203"/>
      <c r="DC15" s="203"/>
    </row>
    <row r="16" spans="1:116" ht="36" customHeight="1">
      <c r="A16" s="503">
        <v>2</v>
      </c>
      <c r="B16" s="951"/>
      <c r="C16" s="952"/>
      <c r="D16" s="951"/>
      <c r="E16" s="952"/>
      <c r="F16" s="525"/>
      <c r="G16" s="770"/>
      <c r="H16" s="770"/>
      <c r="I16" s="771"/>
      <c r="J16" s="771"/>
      <c r="K16" s="770"/>
      <c r="L16" s="770"/>
      <c r="M16" s="372"/>
      <c r="N16" s="372"/>
      <c r="O16" s="726"/>
      <c r="R16" s="705">
        <f t="shared" si="0"/>
        <v>0</v>
      </c>
      <c r="S16" s="705">
        <f t="shared" si="1"/>
        <v>0</v>
      </c>
      <c r="T16" s="262"/>
      <c r="U16" s="261"/>
      <c r="V16" s="262"/>
      <c r="W16" s="261"/>
      <c r="X16" s="262"/>
      <c r="Y16" s="261"/>
      <c r="Z16" s="262"/>
      <c r="AA16" s="261"/>
      <c r="AB16" s="262"/>
      <c r="AC16" s="261"/>
      <c r="AD16" s="262"/>
      <c r="AE16" s="27"/>
      <c r="AF16" s="263"/>
      <c r="AG16" s="263"/>
      <c r="AH16" s="263"/>
      <c r="AI16" s="262"/>
      <c r="AJ16" s="262"/>
      <c r="AK16" s="262"/>
      <c r="AL16" s="262"/>
      <c r="AM16" s="264"/>
      <c r="AN16" s="264"/>
      <c r="AO16" s="264"/>
      <c r="AP16" s="264"/>
      <c r="AQ16" s="264"/>
      <c r="AR16" s="264"/>
      <c r="AS16" s="263"/>
      <c r="AT16" s="263"/>
      <c r="AU16" s="27"/>
      <c r="AV16" s="264"/>
      <c r="AW16" s="264"/>
      <c r="AX16" s="264"/>
      <c r="AY16" s="264"/>
      <c r="AZ16" s="263"/>
      <c r="BA16" s="263"/>
      <c r="BB16" s="263"/>
      <c r="BC16" s="263"/>
      <c r="BD16" s="265"/>
      <c r="BE16" s="264"/>
      <c r="BF16" s="265"/>
      <c r="BG16" s="264"/>
      <c r="BH16" s="263"/>
      <c r="BI16" s="27"/>
      <c r="BJ16" s="262"/>
      <c r="BK16" s="262"/>
      <c r="BL16" s="262"/>
      <c r="BM16" s="262"/>
      <c r="BN16" s="262"/>
      <c r="BO16" s="262"/>
      <c r="BP16" s="262"/>
      <c r="BQ16" s="262"/>
      <c r="BR16" s="262"/>
      <c r="BS16" s="262"/>
      <c r="BT16" s="262"/>
      <c r="BU16" s="27"/>
      <c r="BV16" s="263"/>
      <c r="BW16" s="263"/>
      <c r="BX16" s="263"/>
      <c r="BY16" s="263"/>
      <c r="BZ16" s="264"/>
      <c r="CA16" s="264"/>
      <c r="CB16" s="264"/>
      <c r="CC16" s="264"/>
      <c r="CD16" s="264"/>
      <c r="CE16" s="264"/>
      <c r="CF16" s="264"/>
      <c r="CG16" s="264"/>
      <c r="CH16" s="34"/>
      <c r="CI16" s="211"/>
      <c r="CJ16" s="338"/>
      <c r="CK16" s="338"/>
      <c r="CL16" s="211"/>
      <c r="CM16" s="8"/>
      <c r="CN16" s="251"/>
      <c r="CO16" s="216"/>
      <c r="CP16" s="216"/>
      <c r="CQ16" s="203"/>
      <c r="CR16" s="216"/>
      <c r="CS16" s="216"/>
      <c r="CT16" s="203"/>
      <c r="CU16" s="203"/>
      <c r="CV16" s="203"/>
      <c r="CW16" s="203"/>
      <c r="CX16" s="203"/>
      <c r="CY16" s="203"/>
      <c r="CZ16" s="203"/>
      <c r="DA16" s="203"/>
      <c r="DB16" s="203"/>
      <c r="DC16" s="203"/>
    </row>
    <row r="17" spans="1:107" ht="36" customHeight="1">
      <c r="A17" s="503">
        <v>3</v>
      </c>
      <c r="B17" s="951"/>
      <c r="C17" s="952"/>
      <c r="D17" s="951"/>
      <c r="E17" s="952"/>
      <c r="F17" s="525"/>
      <c r="G17" s="770"/>
      <c r="H17" s="770"/>
      <c r="I17" s="771"/>
      <c r="J17" s="771"/>
      <c r="K17" s="770"/>
      <c r="L17" s="770"/>
      <c r="M17" s="372"/>
      <c r="N17" s="372"/>
      <c r="O17" s="726"/>
      <c r="R17" s="705">
        <f>COUNTA(H17,J17,L17,N17)</f>
        <v>0</v>
      </c>
      <c r="S17" s="705">
        <f t="shared" si="1"/>
        <v>0</v>
      </c>
      <c r="T17" s="262"/>
      <c r="U17" s="261"/>
      <c r="V17" s="262"/>
      <c r="W17" s="261"/>
      <c r="X17" s="262"/>
      <c r="Y17" s="261"/>
      <c r="Z17" s="262"/>
      <c r="AA17" s="261"/>
      <c r="AB17" s="262"/>
      <c r="AC17" s="261"/>
      <c r="AD17" s="262"/>
      <c r="AE17" s="27"/>
      <c r="AF17" s="263"/>
      <c r="AG17" s="263"/>
      <c r="AH17" s="263"/>
      <c r="AI17" s="262"/>
      <c r="AJ17" s="262"/>
      <c r="AK17" s="262"/>
      <c r="AL17" s="262"/>
      <c r="AM17" s="264"/>
      <c r="AN17" s="264"/>
      <c r="AO17" s="264"/>
      <c r="AP17" s="264"/>
      <c r="AQ17" s="264"/>
      <c r="AR17" s="264"/>
      <c r="AS17" s="263"/>
      <c r="AT17" s="263"/>
      <c r="AU17" s="27"/>
      <c r="AV17" s="264"/>
      <c r="AW17" s="264"/>
      <c r="AX17" s="264"/>
      <c r="AY17" s="264"/>
      <c r="AZ17" s="263"/>
      <c r="BA17" s="263"/>
      <c r="BB17" s="263"/>
      <c r="BC17" s="263"/>
      <c r="BD17" s="265"/>
      <c r="BE17" s="264"/>
      <c r="BF17" s="265"/>
      <c r="BG17" s="264"/>
      <c r="BH17" s="263"/>
      <c r="BI17" s="27"/>
      <c r="BJ17" s="262"/>
      <c r="BK17" s="262"/>
      <c r="BL17" s="262"/>
      <c r="BM17" s="262"/>
      <c r="BN17" s="262"/>
      <c r="BO17" s="262"/>
      <c r="BP17" s="262"/>
      <c r="BQ17" s="262"/>
      <c r="BR17" s="262"/>
      <c r="BS17" s="262"/>
      <c r="BT17" s="262"/>
      <c r="BU17" s="27"/>
      <c r="BV17" s="263"/>
      <c r="BW17" s="263"/>
      <c r="BX17" s="263"/>
      <c r="BY17" s="263"/>
      <c r="BZ17" s="264"/>
      <c r="CA17" s="264"/>
      <c r="CB17" s="264"/>
      <c r="CC17" s="264"/>
      <c r="CD17" s="264"/>
      <c r="CE17" s="264"/>
      <c r="CF17" s="264"/>
      <c r="CG17" s="264"/>
      <c r="CH17" s="34"/>
      <c r="CI17" s="211"/>
      <c r="CJ17" s="338"/>
      <c r="CK17" s="338"/>
      <c r="CL17" s="211"/>
      <c r="CM17" s="8"/>
      <c r="CN17" s="251"/>
      <c r="CO17" s="216"/>
      <c r="CP17" s="216"/>
      <c r="CQ17" s="216"/>
      <c r="CR17" s="216"/>
      <c r="CS17" s="216"/>
      <c r="CT17" s="203"/>
      <c r="CU17" s="8"/>
      <c r="CV17" s="216"/>
      <c r="CW17" s="203"/>
      <c r="CX17" s="203"/>
      <c r="CY17" s="203"/>
      <c r="CZ17" s="203"/>
      <c r="DA17" s="203"/>
      <c r="DB17" s="203"/>
      <c r="DC17" s="203"/>
    </row>
    <row r="18" spans="1:107" ht="36" customHeight="1">
      <c r="A18" s="503">
        <v>4</v>
      </c>
      <c r="B18" s="951"/>
      <c r="C18" s="952"/>
      <c r="D18" s="951"/>
      <c r="E18" s="952"/>
      <c r="F18" s="525"/>
      <c r="G18" s="770"/>
      <c r="H18" s="770"/>
      <c r="I18" s="771"/>
      <c r="J18" s="771"/>
      <c r="K18" s="770"/>
      <c r="L18" s="770"/>
      <c r="M18" s="372"/>
      <c r="N18" s="372"/>
      <c r="O18" s="726"/>
      <c r="R18" s="705">
        <f t="shared" si="0"/>
        <v>0</v>
      </c>
      <c r="S18" s="705">
        <f t="shared" si="1"/>
        <v>0</v>
      </c>
      <c r="T18" s="262"/>
      <c r="U18" s="261"/>
      <c r="V18" s="262"/>
      <c r="W18" s="261"/>
      <c r="X18" s="262"/>
      <c r="Y18" s="261"/>
      <c r="Z18" s="262"/>
      <c r="AA18" s="261"/>
      <c r="AB18" s="262"/>
      <c r="AC18" s="261"/>
      <c r="AD18" s="262"/>
      <c r="AE18" s="27"/>
      <c r="AF18" s="263"/>
      <c r="AG18" s="263"/>
      <c r="AH18" s="263"/>
      <c r="AI18" s="262"/>
      <c r="AJ18" s="262"/>
      <c r="AK18" s="262"/>
      <c r="AL18" s="262"/>
      <c r="AM18" s="264"/>
      <c r="AN18" s="264"/>
      <c r="AO18" s="264"/>
      <c r="AP18" s="264"/>
      <c r="AQ18" s="264"/>
      <c r="AR18" s="264"/>
      <c r="AS18" s="263"/>
      <c r="AT18" s="263"/>
      <c r="AU18" s="27"/>
      <c r="AV18" s="264"/>
      <c r="AW18" s="264"/>
      <c r="AX18" s="264"/>
      <c r="AY18" s="264"/>
      <c r="AZ18" s="263"/>
      <c r="BA18" s="263"/>
      <c r="BB18" s="263"/>
      <c r="BC18" s="263"/>
      <c r="BD18" s="265"/>
      <c r="BE18" s="264"/>
      <c r="BF18" s="265"/>
      <c r="BG18" s="264"/>
      <c r="BH18" s="263"/>
      <c r="BI18" s="27"/>
      <c r="BJ18" s="262"/>
      <c r="BK18" s="262"/>
      <c r="BL18" s="262"/>
      <c r="BM18" s="262"/>
      <c r="BN18" s="262"/>
      <c r="BO18" s="262"/>
      <c r="BP18" s="262"/>
      <c r="BQ18" s="262"/>
      <c r="BR18" s="262"/>
      <c r="BS18" s="262"/>
      <c r="BT18" s="262"/>
      <c r="BU18" s="27"/>
      <c r="BV18" s="263"/>
      <c r="BW18" s="263"/>
      <c r="BX18" s="263"/>
      <c r="BY18" s="263"/>
      <c r="BZ18" s="264"/>
      <c r="CA18" s="264"/>
      <c r="CB18" s="264"/>
      <c r="CC18" s="264"/>
      <c r="CD18" s="264"/>
      <c r="CE18" s="264"/>
      <c r="CF18" s="264"/>
      <c r="CG18" s="264"/>
      <c r="CH18" s="189"/>
      <c r="CI18" s="211"/>
      <c r="CJ18" s="211"/>
      <c r="CK18" s="211"/>
      <c r="CL18" s="211"/>
      <c r="CM18" s="216"/>
      <c r="CN18" s="216"/>
      <c r="CO18" s="216"/>
      <c r="CP18" s="216"/>
      <c r="CQ18" s="216"/>
      <c r="CR18" s="216"/>
      <c r="CS18" s="216"/>
      <c r="CT18" s="203"/>
      <c r="CU18" s="8"/>
      <c r="CV18" s="216"/>
      <c r="CW18" s="203"/>
      <c r="CX18" s="203"/>
      <c r="CY18" s="203"/>
      <c r="CZ18" s="203"/>
      <c r="DA18" s="203"/>
      <c r="DB18" s="203"/>
      <c r="DC18" s="203"/>
    </row>
    <row r="19" spans="1:107" ht="36" customHeight="1">
      <c r="A19" s="503">
        <v>5</v>
      </c>
      <c r="B19" s="951"/>
      <c r="C19" s="952"/>
      <c r="D19" s="951"/>
      <c r="E19" s="952"/>
      <c r="F19" s="525"/>
      <c r="G19" s="770"/>
      <c r="H19" s="770"/>
      <c r="I19" s="771"/>
      <c r="J19" s="771"/>
      <c r="K19" s="770"/>
      <c r="L19" s="770"/>
      <c r="M19" s="372"/>
      <c r="N19" s="372"/>
      <c r="O19" s="726"/>
      <c r="R19" s="705">
        <f t="shared" si="0"/>
        <v>0</v>
      </c>
      <c r="S19" s="705">
        <f t="shared" si="1"/>
        <v>0</v>
      </c>
      <c r="T19" s="262"/>
      <c r="U19" s="261"/>
      <c r="V19" s="262"/>
      <c r="W19" s="261"/>
      <c r="X19" s="262"/>
      <c r="Y19" s="261"/>
      <c r="Z19" s="262"/>
      <c r="AA19" s="261"/>
      <c r="AB19" s="262"/>
      <c r="AC19" s="261"/>
      <c r="AD19" s="262"/>
      <c r="AE19" s="27"/>
      <c r="AF19" s="263"/>
      <c r="AG19" s="263"/>
      <c r="AH19" s="263"/>
      <c r="AI19" s="262"/>
      <c r="AJ19" s="262"/>
      <c r="AK19" s="262"/>
      <c r="AL19" s="262"/>
      <c r="AM19" s="264"/>
      <c r="AN19" s="264"/>
      <c r="AO19" s="264"/>
      <c r="AP19" s="264"/>
      <c r="AQ19" s="264"/>
      <c r="AR19" s="264"/>
      <c r="AS19" s="263"/>
      <c r="AT19" s="263"/>
      <c r="AU19" s="27"/>
      <c r="AV19" s="264"/>
      <c r="AW19" s="264"/>
      <c r="AX19" s="264"/>
      <c r="AY19" s="264"/>
      <c r="AZ19" s="263"/>
      <c r="BA19" s="263"/>
      <c r="BB19" s="263"/>
      <c r="BC19" s="263"/>
      <c r="BD19" s="265"/>
      <c r="BE19" s="264"/>
      <c r="BF19" s="265"/>
      <c r="BG19" s="264"/>
      <c r="BH19" s="263"/>
      <c r="BI19" s="27"/>
      <c r="BJ19" s="262"/>
      <c r="BK19" s="262"/>
      <c r="BL19" s="262"/>
      <c r="BM19" s="262"/>
      <c r="BN19" s="262"/>
      <c r="BO19" s="262"/>
      <c r="BP19" s="262"/>
      <c r="BQ19" s="262"/>
      <c r="BR19" s="262"/>
      <c r="BS19" s="262"/>
      <c r="BT19" s="262"/>
      <c r="BU19" s="27"/>
      <c r="BV19" s="263"/>
      <c r="BW19" s="263"/>
      <c r="BX19" s="263"/>
      <c r="BY19" s="263"/>
      <c r="BZ19" s="264"/>
      <c r="CA19" s="264"/>
      <c r="CB19" s="264"/>
      <c r="CC19" s="264"/>
      <c r="CD19" s="264"/>
      <c r="CE19" s="264"/>
      <c r="CF19" s="264"/>
      <c r="CG19" s="264"/>
      <c r="CH19" s="339"/>
      <c r="CI19" s="211"/>
      <c r="CJ19" s="211"/>
      <c r="CK19" s="211"/>
      <c r="CL19" s="211"/>
      <c r="CM19" s="216"/>
      <c r="CN19" s="216"/>
      <c r="CO19" s="216"/>
      <c r="CP19" s="216"/>
      <c r="CQ19" s="216"/>
      <c r="CR19" s="216"/>
      <c r="CS19" s="216"/>
      <c r="CT19" s="203"/>
      <c r="CU19" s="216"/>
      <c r="CV19" s="216"/>
      <c r="CW19" s="203"/>
      <c r="CX19" s="203"/>
      <c r="CY19" s="203"/>
      <c r="CZ19" s="203"/>
      <c r="DA19" s="203"/>
      <c r="DB19" s="203"/>
      <c r="DC19" s="203"/>
    </row>
    <row r="20" spans="1:107" ht="36" customHeight="1">
      <c r="A20" s="503">
        <v>6</v>
      </c>
      <c r="B20" s="951"/>
      <c r="C20" s="952"/>
      <c r="D20" s="951"/>
      <c r="E20" s="952"/>
      <c r="F20" s="525"/>
      <c r="G20" s="770"/>
      <c r="H20" s="770"/>
      <c r="I20" s="771"/>
      <c r="J20" s="771"/>
      <c r="K20" s="770"/>
      <c r="L20" s="770"/>
      <c r="M20" s="372"/>
      <c r="N20" s="372"/>
      <c r="O20" s="726"/>
      <c r="R20" s="705">
        <f t="shared" si="0"/>
        <v>0</v>
      </c>
      <c r="S20" s="705">
        <f t="shared" si="1"/>
        <v>0</v>
      </c>
      <c r="T20" s="262"/>
      <c r="U20" s="261"/>
      <c r="V20" s="262"/>
      <c r="W20" s="261"/>
      <c r="X20" s="262"/>
      <c r="Y20" s="261"/>
      <c r="Z20" s="262"/>
      <c r="AA20" s="261"/>
      <c r="AB20" s="262"/>
      <c r="AC20" s="261"/>
      <c r="AD20" s="262"/>
      <c r="AE20" s="27"/>
      <c r="AF20" s="263"/>
      <c r="AG20" s="263"/>
      <c r="AH20" s="263"/>
      <c r="AI20" s="262"/>
      <c r="AJ20" s="262"/>
      <c r="AK20" s="262"/>
      <c r="AL20" s="262"/>
      <c r="AM20" s="264"/>
      <c r="AN20" s="264"/>
      <c r="AO20" s="264"/>
      <c r="AP20" s="264"/>
      <c r="AQ20" s="264"/>
      <c r="AR20" s="264"/>
      <c r="AS20" s="263"/>
      <c r="AT20" s="263"/>
      <c r="AU20" s="27"/>
      <c r="AV20" s="264"/>
      <c r="AW20" s="264"/>
      <c r="AX20" s="264"/>
      <c r="AY20" s="264"/>
      <c r="AZ20" s="263"/>
      <c r="BA20" s="263"/>
      <c r="BB20" s="263"/>
      <c r="BC20" s="263"/>
      <c r="BD20" s="265"/>
      <c r="BE20" s="264"/>
      <c r="BF20" s="265"/>
      <c r="BG20" s="264"/>
      <c r="BH20" s="263"/>
      <c r="BI20" s="27"/>
      <c r="BJ20" s="262"/>
      <c r="BK20" s="262"/>
      <c r="BL20" s="262"/>
      <c r="BM20" s="262"/>
      <c r="BN20" s="262"/>
      <c r="BO20" s="262"/>
      <c r="BP20" s="262"/>
      <c r="BQ20" s="262"/>
      <c r="BR20" s="262"/>
      <c r="BS20" s="262"/>
      <c r="BT20" s="262"/>
      <c r="BU20" s="27"/>
      <c r="BV20" s="263"/>
      <c r="BW20" s="263"/>
      <c r="BX20" s="263"/>
      <c r="BY20" s="263"/>
      <c r="BZ20" s="264"/>
      <c r="CA20" s="264"/>
      <c r="CB20" s="264"/>
      <c r="CC20" s="264"/>
      <c r="CD20" s="264"/>
      <c r="CE20" s="264"/>
      <c r="CF20" s="264"/>
      <c r="CG20" s="264"/>
      <c r="CH20" s="29"/>
      <c r="CI20" s="211"/>
      <c r="CJ20" s="211"/>
      <c r="CK20" s="211"/>
      <c r="CL20" s="340"/>
      <c r="CM20" s="232"/>
      <c r="CN20" s="232"/>
      <c r="CO20" s="216"/>
      <c r="CP20" s="216"/>
      <c r="CQ20" s="216"/>
      <c r="CR20" s="203"/>
      <c r="CS20" s="203"/>
      <c r="CT20" s="203"/>
      <c r="CU20" s="8"/>
      <c r="CV20" s="216"/>
      <c r="CW20" s="203"/>
      <c r="CX20" s="203"/>
      <c r="CY20" s="203"/>
      <c r="CZ20" s="203"/>
      <c r="DA20" s="203"/>
      <c r="DB20" s="203"/>
      <c r="DC20" s="203"/>
    </row>
    <row r="21" spans="1:107" ht="36" customHeight="1">
      <c r="A21" s="503">
        <v>7</v>
      </c>
      <c r="B21" s="951"/>
      <c r="C21" s="952"/>
      <c r="D21" s="951"/>
      <c r="E21" s="952"/>
      <c r="F21" s="525"/>
      <c r="G21" s="770"/>
      <c r="H21" s="770"/>
      <c r="I21" s="771"/>
      <c r="J21" s="771"/>
      <c r="K21" s="770"/>
      <c r="L21" s="770"/>
      <c r="M21" s="372"/>
      <c r="N21" s="372"/>
      <c r="O21" s="726"/>
      <c r="R21" s="705">
        <f t="shared" si="0"/>
        <v>0</v>
      </c>
      <c r="S21" s="705">
        <f t="shared" si="1"/>
        <v>0</v>
      </c>
      <c r="T21" s="262"/>
      <c r="U21" s="261"/>
      <c r="V21" s="262"/>
      <c r="W21" s="261"/>
      <c r="X21" s="262"/>
      <c r="Y21" s="261"/>
      <c r="Z21" s="262"/>
      <c r="AA21" s="261"/>
      <c r="AB21" s="262"/>
      <c r="AC21" s="261"/>
      <c r="AD21" s="262"/>
      <c r="AE21" s="27"/>
      <c r="AF21" s="263"/>
      <c r="AG21" s="263"/>
      <c r="AH21" s="263"/>
      <c r="AI21" s="262"/>
      <c r="AJ21" s="262"/>
      <c r="AK21" s="262"/>
      <c r="AL21" s="262"/>
      <c r="AM21" s="264"/>
      <c r="AN21" s="264"/>
      <c r="AO21" s="264"/>
      <c r="AP21" s="264"/>
      <c r="AQ21" s="264"/>
      <c r="AR21" s="264"/>
      <c r="AS21" s="263"/>
      <c r="AT21" s="263"/>
      <c r="AU21" s="27"/>
      <c r="AV21" s="264"/>
      <c r="AW21" s="264"/>
      <c r="AX21" s="264"/>
      <c r="AY21" s="264"/>
      <c r="AZ21" s="263"/>
      <c r="BA21" s="263"/>
      <c r="BB21" s="263"/>
      <c r="BC21" s="263"/>
      <c r="BD21" s="265"/>
      <c r="BE21" s="264"/>
      <c r="BF21" s="265"/>
      <c r="BG21" s="264"/>
      <c r="BH21" s="263"/>
      <c r="BI21" s="27"/>
      <c r="BJ21" s="262"/>
      <c r="BK21" s="262"/>
      <c r="BL21" s="262"/>
      <c r="BM21" s="262"/>
      <c r="BN21" s="262"/>
      <c r="BO21" s="262"/>
      <c r="BP21" s="262"/>
      <c r="BQ21" s="262"/>
      <c r="BR21" s="262"/>
      <c r="BS21" s="262"/>
      <c r="BT21" s="262"/>
      <c r="BU21" s="27"/>
      <c r="BV21" s="263"/>
      <c r="BW21" s="263"/>
      <c r="BX21" s="263"/>
      <c r="BY21" s="263"/>
      <c r="BZ21" s="264"/>
      <c r="CA21" s="264"/>
      <c r="CB21" s="264"/>
      <c r="CC21" s="264"/>
      <c r="CD21" s="264"/>
      <c r="CE21" s="264"/>
      <c r="CF21" s="264"/>
      <c r="CG21" s="264"/>
      <c r="CH21" s="29"/>
      <c r="CI21" s="211"/>
      <c r="CJ21" s="211"/>
      <c r="CK21" s="211"/>
      <c r="CL21" s="340"/>
      <c r="CM21" s="232"/>
      <c r="CN21" s="232"/>
      <c r="CO21" s="216"/>
      <c r="CP21" s="216"/>
      <c r="CQ21" s="216"/>
      <c r="CR21" s="203"/>
      <c r="CS21" s="203"/>
      <c r="CT21" s="203"/>
      <c r="CU21" s="8"/>
      <c r="CV21" s="216"/>
      <c r="CW21" s="203"/>
      <c r="CX21" s="203"/>
      <c r="CY21" s="203"/>
      <c r="CZ21" s="203"/>
      <c r="DA21" s="203"/>
      <c r="DB21" s="203"/>
      <c r="DC21" s="203"/>
    </row>
    <row r="22" spans="1:107" ht="36" customHeight="1">
      <c r="A22" s="503">
        <v>8</v>
      </c>
      <c r="B22" s="951"/>
      <c r="C22" s="952"/>
      <c r="D22" s="951"/>
      <c r="E22" s="952"/>
      <c r="F22" s="525"/>
      <c r="G22" s="770"/>
      <c r="H22" s="770"/>
      <c r="I22" s="771"/>
      <c r="J22" s="771"/>
      <c r="K22" s="770"/>
      <c r="L22" s="770"/>
      <c r="M22" s="372"/>
      <c r="N22" s="372"/>
      <c r="O22" s="726"/>
      <c r="R22" s="705">
        <f t="shared" si="0"/>
        <v>0</v>
      </c>
      <c r="S22" s="705">
        <f t="shared" si="1"/>
        <v>0</v>
      </c>
      <c r="T22" s="262"/>
      <c r="U22" s="261"/>
      <c r="V22" s="262"/>
      <c r="W22" s="261"/>
      <c r="X22" s="262"/>
      <c r="Y22" s="261"/>
      <c r="Z22" s="262"/>
      <c r="AA22" s="261"/>
      <c r="AB22" s="262"/>
      <c r="AC22" s="261"/>
      <c r="AD22" s="262"/>
      <c r="AE22" s="27"/>
      <c r="AF22" s="263"/>
      <c r="AG22" s="263"/>
      <c r="AH22" s="263"/>
      <c r="AI22" s="262"/>
      <c r="AJ22" s="262"/>
      <c r="AK22" s="262"/>
      <c r="AL22" s="262"/>
      <c r="AM22" s="264"/>
      <c r="AN22" s="264"/>
      <c r="AO22" s="264"/>
      <c r="AP22" s="264"/>
      <c r="AQ22" s="264"/>
      <c r="AR22" s="264"/>
      <c r="AS22" s="263"/>
      <c r="AT22" s="263"/>
      <c r="AU22" s="27"/>
      <c r="AV22" s="264"/>
      <c r="AW22" s="264"/>
      <c r="AX22" s="264"/>
      <c r="AY22" s="264"/>
      <c r="AZ22" s="263"/>
      <c r="BA22" s="263"/>
      <c r="BB22" s="263"/>
      <c r="BC22" s="263"/>
      <c r="BD22" s="265"/>
      <c r="BE22" s="264"/>
      <c r="BF22" s="265"/>
      <c r="BG22" s="264"/>
      <c r="BH22" s="263"/>
      <c r="BI22" s="27"/>
      <c r="BJ22" s="262"/>
      <c r="BK22" s="262"/>
      <c r="BL22" s="262"/>
      <c r="BM22" s="262"/>
      <c r="BN22" s="262"/>
      <c r="BO22" s="262"/>
      <c r="BP22" s="262"/>
      <c r="BQ22" s="262"/>
      <c r="BR22" s="262"/>
      <c r="BS22" s="262"/>
      <c r="BT22" s="262"/>
      <c r="BU22" s="27"/>
      <c r="BV22" s="263"/>
      <c r="BW22" s="263"/>
      <c r="BX22" s="263"/>
      <c r="BY22" s="263"/>
      <c r="BZ22" s="264"/>
      <c r="CA22" s="264"/>
      <c r="CB22" s="264"/>
      <c r="CC22" s="264"/>
      <c r="CD22" s="264"/>
      <c r="CE22" s="264"/>
      <c r="CF22" s="264"/>
      <c r="CG22" s="264"/>
      <c r="CH22" s="29"/>
      <c r="CI22" s="211"/>
      <c r="CJ22" s="211"/>
      <c r="CK22" s="211"/>
      <c r="CL22" s="340"/>
      <c r="CM22" s="232"/>
      <c r="CN22" s="232"/>
      <c r="CO22" s="216"/>
      <c r="CP22" s="216"/>
      <c r="CQ22" s="216"/>
      <c r="CR22" s="203"/>
      <c r="CS22" s="203"/>
      <c r="CT22" s="203"/>
      <c r="CU22" s="8"/>
      <c r="CV22" s="216"/>
      <c r="CW22" s="203"/>
      <c r="CX22" s="203"/>
      <c r="CY22" s="203"/>
      <c r="CZ22" s="203"/>
      <c r="DA22" s="203"/>
      <c r="DB22" s="203"/>
      <c r="DC22" s="203"/>
    </row>
    <row r="23" spans="1:107" ht="36" customHeight="1">
      <c r="A23" s="503">
        <v>9</v>
      </c>
      <c r="B23" s="951"/>
      <c r="C23" s="952"/>
      <c r="D23" s="951"/>
      <c r="E23" s="952"/>
      <c r="F23" s="525"/>
      <c r="G23" s="770"/>
      <c r="H23" s="771"/>
      <c r="I23" s="771"/>
      <c r="J23" s="770"/>
      <c r="K23" s="770"/>
      <c r="L23" s="770"/>
      <c r="M23" s="303"/>
      <c r="N23" s="303"/>
      <c r="O23" s="726"/>
      <c r="R23" s="705">
        <f t="shared" si="0"/>
        <v>0</v>
      </c>
      <c r="S23" s="705">
        <f t="shared" si="1"/>
        <v>0</v>
      </c>
      <c r="T23" s="262"/>
      <c r="U23" s="261"/>
      <c r="V23" s="262"/>
      <c r="W23" s="261"/>
      <c r="X23" s="262"/>
      <c r="Y23" s="261"/>
      <c r="Z23" s="262"/>
      <c r="AA23" s="261"/>
      <c r="AB23" s="262"/>
      <c r="AC23" s="261"/>
      <c r="AD23" s="262"/>
      <c r="AE23" s="27"/>
      <c r="AF23" s="263"/>
      <c r="AG23" s="263"/>
      <c r="AH23" s="263"/>
      <c r="AI23" s="262"/>
      <c r="AJ23" s="262"/>
      <c r="AK23" s="262"/>
      <c r="AL23" s="262"/>
      <c r="AM23" s="264"/>
      <c r="AN23" s="264"/>
      <c r="AO23" s="264"/>
      <c r="AP23" s="264"/>
      <c r="AQ23" s="264"/>
      <c r="AR23" s="264"/>
      <c r="AS23" s="263"/>
      <c r="AT23" s="263"/>
      <c r="AU23" s="27"/>
      <c r="AV23" s="264"/>
      <c r="AW23" s="264"/>
      <c r="AX23" s="264"/>
      <c r="AY23" s="264"/>
      <c r="AZ23" s="263"/>
      <c r="BA23" s="263"/>
      <c r="BB23" s="263"/>
      <c r="BC23" s="263"/>
      <c r="BD23" s="265"/>
      <c r="BE23" s="264"/>
      <c r="BF23" s="265"/>
      <c r="BG23" s="264"/>
      <c r="BH23" s="263"/>
      <c r="BI23" s="27"/>
      <c r="BJ23" s="262"/>
      <c r="BK23" s="262"/>
      <c r="BL23" s="262"/>
      <c r="BM23" s="262"/>
      <c r="BN23" s="262"/>
      <c r="BO23" s="262"/>
      <c r="BP23" s="262"/>
      <c r="BQ23" s="262"/>
      <c r="BR23" s="262"/>
      <c r="BS23" s="262"/>
      <c r="BT23" s="262"/>
      <c r="BU23" s="27"/>
      <c r="BV23" s="263"/>
      <c r="BW23" s="263"/>
      <c r="BX23" s="263"/>
      <c r="BY23" s="263"/>
      <c r="BZ23" s="264"/>
      <c r="CA23" s="264"/>
      <c r="CB23" s="264"/>
      <c r="CC23" s="264"/>
      <c r="CD23" s="264"/>
      <c r="CE23" s="264"/>
      <c r="CF23" s="264"/>
      <c r="CG23" s="264"/>
      <c r="CH23" s="29"/>
      <c r="CI23" s="211"/>
      <c r="CJ23" s="211"/>
      <c r="CK23" s="211"/>
      <c r="CL23" s="340"/>
      <c r="CM23" s="232"/>
      <c r="CN23" s="232"/>
      <c r="CO23" s="216"/>
      <c r="CP23" s="216"/>
      <c r="CQ23" s="216"/>
      <c r="CR23" s="203"/>
      <c r="CS23" s="203"/>
      <c r="CT23" s="203"/>
      <c r="CU23" s="8"/>
      <c r="CV23" s="216"/>
      <c r="CW23" s="203"/>
      <c r="CX23" s="203"/>
      <c r="CY23" s="203"/>
      <c r="CZ23" s="203"/>
      <c r="DA23" s="203"/>
      <c r="DB23" s="203"/>
      <c r="DC23" s="203"/>
    </row>
    <row r="24" spans="1:107" ht="36" customHeight="1">
      <c r="A24" s="503">
        <v>10</v>
      </c>
      <c r="B24" s="951"/>
      <c r="C24" s="952"/>
      <c r="D24" s="951"/>
      <c r="E24" s="952"/>
      <c r="F24" s="525"/>
      <c r="G24" s="770"/>
      <c r="H24" s="771"/>
      <c r="I24" s="771"/>
      <c r="J24" s="770"/>
      <c r="K24" s="770"/>
      <c r="L24" s="770"/>
      <c r="M24" s="303"/>
      <c r="N24" s="303"/>
      <c r="O24" s="726"/>
      <c r="R24" s="705">
        <f t="shared" si="0"/>
        <v>0</v>
      </c>
      <c r="S24" s="705">
        <f t="shared" si="1"/>
        <v>0</v>
      </c>
      <c r="T24" s="262"/>
      <c r="U24" s="261"/>
      <c r="V24" s="262"/>
      <c r="W24" s="261"/>
      <c r="X24" s="262"/>
      <c r="Y24" s="261"/>
      <c r="Z24" s="262"/>
      <c r="AA24" s="261"/>
      <c r="AB24" s="262"/>
      <c r="AC24" s="261"/>
      <c r="AD24" s="262"/>
      <c r="AE24" s="27"/>
      <c r="AF24" s="263"/>
      <c r="AG24" s="263"/>
      <c r="AH24" s="263"/>
      <c r="AI24" s="262"/>
      <c r="AJ24" s="262"/>
      <c r="AK24" s="262"/>
      <c r="AL24" s="262"/>
      <c r="AM24" s="264"/>
      <c r="AN24" s="264"/>
      <c r="AO24" s="264"/>
      <c r="AP24" s="264"/>
      <c r="AQ24" s="264"/>
      <c r="AR24" s="264"/>
      <c r="AS24" s="263"/>
      <c r="AT24" s="263"/>
      <c r="AU24" s="27"/>
      <c r="AV24" s="264"/>
      <c r="AW24" s="264"/>
      <c r="AX24" s="264"/>
      <c r="AY24" s="264"/>
      <c r="AZ24" s="263"/>
      <c r="BA24" s="263"/>
      <c r="BB24" s="263"/>
      <c r="BC24" s="263"/>
      <c r="BD24" s="265"/>
      <c r="BE24" s="264"/>
      <c r="BF24" s="265"/>
      <c r="BG24" s="264"/>
      <c r="BH24" s="263"/>
      <c r="BI24" s="27"/>
      <c r="BJ24" s="262"/>
      <c r="BK24" s="262"/>
      <c r="BL24" s="262"/>
      <c r="BM24" s="262"/>
      <c r="BN24" s="262"/>
      <c r="BO24" s="262"/>
      <c r="BP24" s="262"/>
      <c r="BQ24" s="262"/>
      <c r="BR24" s="262"/>
      <c r="BS24" s="262"/>
      <c r="BT24" s="262"/>
      <c r="BU24" s="27"/>
      <c r="BV24" s="263"/>
      <c r="BW24" s="263"/>
      <c r="BX24" s="263"/>
      <c r="BY24" s="263"/>
      <c r="BZ24" s="264"/>
      <c r="CA24" s="264"/>
      <c r="CB24" s="264"/>
      <c r="CC24" s="264"/>
      <c r="CD24" s="264"/>
      <c r="CE24" s="264"/>
      <c r="CF24" s="264"/>
      <c r="CG24" s="264"/>
      <c r="CH24" s="29"/>
      <c r="CI24" s="211"/>
      <c r="CJ24" s="211"/>
      <c r="CK24" s="211"/>
      <c r="CL24" s="340"/>
      <c r="CM24" s="232"/>
      <c r="CN24" s="232"/>
      <c r="CO24" s="216"/>
      <c r="CP24" s="216"/>
      <c r="CQ24" s="216"/>
      <c r="CR24" s="203"/>
      <c r="CS24" s="203"/>
      <c r="CT24" s="203"/>
      <c r="CU24" s="8"/>
      <c r="CV24" s="216"/>
      <c r="CW24" s="203"/>
      <c r="CX24" s="203"/>
      <c r="CY24" s="203"/>
      <c r="CZ24" s="203"/>
      <c r="DA24" s="203"/>
      <c r="DB24" s="203"/>
      <c r="DC24" s="203"/>
    </row>
    <row r="25" spans="1:107" ht="36" customHeight="1">
      <c r="A25" s="503">
        <v>11</v>
      </c>
      <c r="B25" s="951"/>
      <c r="C25" s="952"/>
      <c r="D25" s="951"/>
      <c r="E25" s="952"/>
      <c r="F25" s="525"/>
      <c r="G25" s="770"/>
      <c r="H25" s="771"/>
      <c r="I25" s="771"/>
      <c r="J25" s="770"/>
      <c r="K25" s="770"/>
      <c r="L25" s="770"/>
      <c r="M25" s="303"/>
      <c r="N25" s="303"/>
      <c r="O25" s="726"/>
      <c r="R25" s="705">
        <f t="shared" si="0"/>
        <v>0</v>
      </c>
      <c r="S25" s="705">
        <f t="shared" si="1"/>
        <v>0</v>
      </c>
      <c r="T25" s="262"/>
      <c r="U25" s="261"/>
      <c r="V25" s="262"/>
      <c r="W25" s="261"/>
      <c r="X25" s="262"/>
      <c r="Y25" s="261"/>
      <c r="Z25" s="262"/>
      <c r="AA25" s="261"/>
      <c r="AB25" s="262"/>
      <c r="AC25" s="261"/>
      <c r="AD25" s="262"/>
      <c r="AE25" s="27"/>
      <c r="AF25" s="263"/>
      <c r="AG25" s="263"/>
      <c r="AH25" s="263"/>
      <c r="AI25" s="262"/>
      <c r="AJ25" s="262"/>
      <c r="AK25" s="262"/>
      <c r="AL25" s="262"/>
      <c r="AM25" s="264"/>
      <c r="AN25" s="264"/>
      <c r="AO25" s="264"/>
      <c r="AP25" s="264"/>
      <c r="AQ25" s="264"/>
      <c r="AR25" s="264"/>
      <c r="AS25" s="263"/>
      <c r="AT25" s="263"/>
      <c r="AU25" s="27"/>
      <c r="AV25" s="264"/>
      <c r="AW25" s="264"/>
      <c r="AX25" s="264"/>
      <c r="AY25" s="264"/>
      <c r="AZ25" s="263"/>
      <c r="BA25" s="263"/>
      <c r="BB25" s="263"/>
      <c r="BC25" s="263"/>
      <c r="BD25" s="265"/>
      <c r="BE25" s="264"/>
      <c r="BF25" s="265"/>
      <c r="BG25" s="264"/>
      <c r="BH25" s="263"/>
      <c r="BI25" s="27"/>
      <c r="BJ25" s="262"/>
      <c r="BK25" s="262"/>
      <c r="BL25" s="262"/>
      <c r="BM25" s="262"/>
      <c r="BN25" s="262"/>
      <c r="BO25" s="262"/>
      <c r="BP25" s="262"/>
      <c r="BQ25" s="262"/>
      <c r="BR25" s="262"/>
      <c r="BS25" s="262"/>
      <c r="BT25" s="262"/>
      <c r="BU25" s="27"/>
      <c r="BV25" s="263"/>
      <c r="BW25" s="263"/>
      <c r="BX25" s="263"/>
      <c r="BY25" s="263"/>
      <c r="BZ25" s="264"/>
      <c r="CA25" s="264"/>
      <c r="CB25" s="264"/>
      <c r="CC25" s="264"/>
      <c r="CD25" s="264"/>
      <c r="CE25" s="264"/>
      <c r="CF25" s="264"/>
      <c r="CG25" s="264"/>
      <c r="CH25" s="211"/>
      <c r="CI25" s="211"/>
      <c r="CJ25" s="211"/>
      <c r="CK25" s="211"/>
      <c r="CL25" s="340"/>
      <c r="CM25" s="232"/>
      <c r="CN25" s="232"/>
      <c r="CO25" s="216"/>
      <c r="CP25" s="216"/>
      <c r="CQ25" s="216"/>
      <c r="CR25" s="203"/>
      <c r="CS25" s="203"/>
      <c r="CT25" s="203"/>
      <c r="CU25" s="8"/>
      <c r="CV25" s="216"/>
      <c r="CW25" s="203"/>
      <c r="CX25" s="203"/>
      <c r="CY25" s="203"/>
      <c r="CZ25" s="203"/>
      <c r="DA25" s="203"/>
      <c r="DB25" s="203"/>
      <c r="DC25" s="203"/>
    </row>
    <row r="26" spans="1:107" ht="36" customHeight="1">
      <c r="A26" s="503">
        <v>12</v>
      </c>
      <c r="B26" s="951"/>
      <c r="C26" s="952"/>
      <c r="D26" s="951"/>
      <c r="E26" s="952"/>
      <c r="F26" s="525"/>
      <c r="G26" s="303"/>
      <c r="H26" s="372"/>
      <c r="I26" s="372"/>
      <c r="J26" s="303"/>
      <c r="K26" s="303"/>
      <c r="L26" s="303"/>
      <c r="M26" s="303"/>
      <c r="N26" s="303"/>
      <c r="O26" s="726"/>
      <c r="R26" s="705">
        <f t="shared" si="0"/>
        <v>0</v>
      </c>
      <c r="S26" s="705">
        <f t="shared" si="1"/>
        <v>0</v>
      </c>
      <c r="T26" s="262"/>
      <c r="U26" s="261"/>
      <c r="V26" s="262"/>
      <c r="W26" s="261"/>
      <c r="X26" s="262"/>
      <c r="Y26" s="261"/>
      <c r="Z26" s="262"/>
      <c r="AA26" s="261"/>
      <c r="AB26" s="262"/>
      <c r="AC26" s="261"/>
      <c r="AD26" s="262"/>
      <c r="AE26" s="27"/>
      <c r="AF26" s="263"/>
      <c r="AG26" s="263"/>
      <c r="AH26" s="263"/>
      <c r="AI26" s="262"/>
      <c r="AJ26" s="262"/>
      <c r="AK26" s="262"/>
      <c r="AL26" s="262"/>
      <c r="AM26" s="264"/>
      <c r="AN26" s="264"/>
      <c r="AO26" s="264"/>
      <c r="AP26" s="264"/>
      <c r="AQ26" s="264"/>
      <c r="AR26" s="264"/>
      <c r="AS26" s="263"/>
      <c r="AT26" s="263"/>
      <c r="AU26" s="27"/>
      <c r="AV26" s="264"/>
      <c r="AW26" s="264"/>
      <c r="AX26" s="264"/>
      <c r="AY26" s="264"/>
      <c r="AZ26" s="263"/>
      <c r="BA26" s="263"/>
      <c r="BB26" s="263"/>
      <c r="BC26" s="263"/>
      <c r="BD26" s="265"/>
      <c r="BE26" s="264"/>
      <c r="BF26" s="265"/>
      <c r="BG26" s="264"/>
      <c r="BH26" s="263"/>
      <c r="BI26" s="27"/>
      <c r="BJ26" s="262"/>
      <c r="BK26" s="262"/>
      <c r="BL26" s="262"/>
      <c r="BM26" s="262"/>
      <c r="BN26" s="262"/>
      <c r="BO26" s="262"/>
      <c r="BP26" s="262"/>
      <c r="BQ26" s="262"/>
      <c r="BR26" s="262"/>
      <c r="BS26" s="262"/>
      <c r="BT26" s="262"/>
      <c r="BU26" s="27"/>
      <c r="BV26" s="263"/>
      <c r="BW26" s="263"/>
      <c r="BX26" s="263"/>
      <c r="BY26" s="263"/>
      <c r="BZ26" s="264"/>
      <c r="CA26" s="264"/>
      <c r="CB26" s="264"/>
      <c r="CC26" s="264"/>
      <c r="CD26" s="264"/>
      <c r="CE26" s="264"/>
      <c r="CF26" s="264"/>
      <c r="CG26" s="264"/>
      <c r="CH26" s="221"/>
      <c r="CI26" s="211"/>
      <c r="CJ26" s="211"/>
      <c r="CK26" s="211"/>
      <c r="CL26" s="340"/>
      <c r="CM26" s="232"/>
      <c r="CN26" s="232"/>
      <c r="CO26" s="216"/>
      <c r="CP26" s="216"/>
      <c r="CQ26" s="216"/>
      <c r="CR26" s="203"/>
      <c r="CS26" s="203"/>
      <c r="CT26" s="203"/>
      <c r="CU26" s="8"/>
      <c r="CV26" s="216"/>
      <c r="CW26" s="203"/>
      <c r="CX26" s="203"/>
      <c r="CY26" s="203"/>
      <c r="CZ26" s="203"/>
      <c r="DA26" s="203"/>
      <c r="DB26" s="203"/>
      <c r="DC26" s="203"/>
    </row>
    <row r="27" spans="1:107" ht="36" customHeight="1">
      <c r="A27" s="503">
        <v>13</v>
      </c>
      <c r="B27" s="951"/>
      <c r="C27" s="952"/>
      <c r="D27" s="951"/>
      <c r="E27" s="952"/>
      <c r="F27" s="525"/>
      <c r="G27" s="303"/>
      <c r="H27" s="372"/>
      <c r="I27" s="372"/>
      <c r="J27" s="303"/>
      <c r="K27" s="303"/>
      <c r="L27" s="303"/>
      <c r="M27" s="303"/>
      <c r="N27" s="303"/>
      <c r="O27" s="726"/>
      <c r="R27" s="705">
        <f t="shared" si="0"/>
        <v>0</v>
      </c>
      <c r="S27" s="705">
        <f t="shared" si="1"/>
        <v>0</v>
      </c>
      <c r="T27" s="262"/>
      <c r="U27" s="261"/>
      <c r="V27" s="262"/>
      <c r="W27" s="261"/>
      <c r="X27" s="262"/>
      <c r="Y27" s="261"/>
      <c r="Z27" s="262"/>
      <c r="AA27" s="261"/>
      <c r="AB27" s="262"/>
      <c r="AC27" s="261"/>
      <c r="AD27" s="262"/>
      <c r="AE27" s="27"/>
      <c r="AF27" s="263"/>
      <c r="AG27" s="263"/>
      <c r="AH27" s="263"/>
      <c r="AI27" s="262"/>
      <c r="AJ27" s="262"/>
      <c r="AK27" s="262"/>
      <c r="AL27" s="262"/>
      <c r="AM27" s="264"/>
      <c r="AN27" s="264"/>
      <c r="AO27" s="264"/>
      <c r="AP27" s="264"/>
      <c r="AQ27" s="264"/>
      <c r="AR27" s="264"/>
      <c r="AS27" s="263"/>
      <c r="AT27" s="263"/>
      <c r="AU27" s="27"/>
      <c r="AV27" s="264"/>
      <c r="AW27" s="264"/>
      <c r="AX27" s="264"/>
      <c r="AY27" s="264"/>
      <c r="AZ27" s="263"/>
      <c r="BA27" s="263"/>
      <c r="BB27" s="263"/>
      <c r="BC27" s="263"/>
      <c r="BD27" s="265"/>
      <c r="BE27" s="264"/>
      <c r="BF27" s="265"/>
      <c r="BG27" s="264"/>
      <c r="BH27" s="263"/>
      <c r="BI27" s="27"/>
      <c r="BJ27" s="262"/>
      <c r="BK27" s="262"/>
      <c r="BL27" s="262"/>
      <c r="BM27" s="262"/>
      <c r="BN27" s="262"/>
      <c r="BO27" s="262"/>
      <c r="BP27" s="262"/>
      <c r="BQ27" s="262"/>
      <c r="BR27" s="262"/>
      <c r="BS27" s="262"/>
      <c r="BT27" s="262"/>
      <c r="BU27" s="27"/>
      <c r="BV27" s="263"/>
      <c r="BW27" s="263"/>
      <c r="BX27" s="263"/>
      <c r="BY27" s="263"/>
      <c r="BZ27" s="264"/>
      <c r="CA27" s="264"/>
      <c r="CB27" s="264"/>
      <c r="CC27" s="264"/>
      <c r="CD27" s="264"/>
      <c r="CE27" s="264"/>
      <c r="CF27" s="264"/>
      <c r="CG27" s="264"/>
      <c r="CH27" s="211"/>
      <c r="CI27" s="211"/>
      <c r="CJ27" s="211"/>
      <c r="CK27" s="211"/>
      <c r="CL27" s="340"/>
      <c r="CM27" s="232"/>
      <c r="CN27" s="232"/>
      <c r="CO27" s="216"/>
      <c r="CP27" s="216"/>
      <c r="CQ27" s="216"/>
      <c r="CR27" s="203"/>
      <c r="CS27" s="203"/>
      <c r="CT27" s="203"/>
      <c r="CU27" s="8"/>
      <c r="CV27" s="216"/>
      <c r="CW27" s="203"/>
      <c r="CX27" s="203"/>
      <c r="CY27" s="203"/>
      <c r="CZ27" s="203"/>
      <c r="DA27" s="203"/>
      <c r="DB27" s="203"/>
      <c r="DC27" s="203"/>
    </row>
    <row r="28" spans="1:107" ht="36" customHeight="1">
      <c r="A28" s="503">
        <v>14</v>
      </c>
      <c r="B28" s="951"/>
      <c r="C28" s="952"/>
      <c r="D28" s="951"/>
      <c r="E28" s="952"/>
      <c r="F28" s="525"/>
      <c r="G28" s="303"/>
      <c r="H28" s="372"/>
      <c r="I28" s="372"/>
      <c r="J28" s="303"/>
      <c r="K28" s="303"/>
      <c r="L28" s="303"/>
      <c r="M28" s="303"/>
      <c r="N28" s="303"/>
      <c r="O28" s="726"/>
      <c r="R28" s="705">
        <f t="shared" si="0"/>
        <v>0</v>
      </c>
      <c r="S28" s="705">
        <f t="shared" si="1"/>
        <v>0</v>
      </c>
      <c r="T28" s="262"/>
      <c r="U28" s="261"/>
      <c r="V28" s="262"/>
      <c r="W28" s="261"/>
      <c r="X28" s="262"/>
      <c r="Y28" s="261"/>
      <c r="Z28" s="262"/>
      <c r="AA28" s="261"/>
      <c r="AB28" s="262"/>
      <c r="AC28" s="261"/>
      <c r="AD28" s="262"/>
      <c r="AE28" s="27"/>
      <c r="AF28" s="263"/>
      <c r="AG28" s="263"/>
      <c r="AH28" s="263"/>
      <c r="AI28" s="262"/>
      <c r="AJ28" s="262"/>
      <c r="AK28" s="262"/>
      <c r="AL28" s="262"/>
      <c r="AM28" s="264"/>
      <c r="AN28" s="264"/>
      <c r="AO28" s="264"/>
      <c r="AP28" s="264"/>
      <c r="AQ28" s="264"/>
      <c r="AR28" s="264"/>
      <c r="AS28" s="263"/>
      <c r="AT28" s="263"/>
      <c r="AU28" s="27"/>
      <c r="AV28" s="264"/>
      <c r="AW28" s="264"/>
      <c r="AX28" s="264"/>
      <c r="AY28" s="264"/>
      <c r="AZ28" s="263"/>
      <c r="BA28" s="263"/>
      <c r="BB28" s="263"/>
      <c r="BC28" s="263"/>
      <c r="BD28" s="265"/>
      <c r="BE28" s="264"/>
      <c r="BF28" s="265"/>
      <c r="BG28" s="264"/>
      <c r="BH28" s="263"/>
      <c r="BI28" s="27"/>
      <c r="BJ28" s="262"/>
      <c r="BK28" s="262"/>
      <c r="BL28" s="262"/>
      <c r="BM28" s="262"/>
      <c r="BN28" s="262"/>
      <c r="BO28" s="262"/>
      <c r="BP28" s="262"/>
      <c r="BQ28" s="262"/>
      <c r="BR28" s="262"/>
      <c r="BS28" s="262"/>
      <c r="BT28" s="262"/>
      <c r="BU28" s="27"/>
      <c r="BV28" s="263"/>
      <c r="BW28" s="263"/>
      <c r="BX28" s="263"/>
      <c r="BY28" s="263"/>
      <c r="BZ28" s="264"/>
      <c r="CA28" s="264"/>
      <c r="CB28" s="264"/>
      <c r="CC28" s="264"/>
      <c r="CD28" s="264"/>
      <c r="CE28" s="264"/>
      <c r="CF28" s="264"/>
      <c r="CG28" s="264"/>
      <c r="CH28" s="211"/>
      <c r="CI28" s="211"/>
      <c r="CJ28" s="211"/>
      <c r="CK28" s="211"/>
      <c r="CL28" s="211"/>
      <c r="CM28" s="216"/>
      <c r="CN28" s="203"/>
      <c r="CO28" s="216"/>
      <c r="CP28" s="216"/>
      <c r="CQ28" s="216"/>
      <c r="CR28" s="216"/>
      <c r="CS28" s="216"/>
      <c r="CT28" s="203"/>
      <c r="CU28" s="8"/>
      <c r="CV28" s="216"/>
      <c r="CW28" s="203"/>
      <c r="CX28" s="203"/>
      <c r="CY28" s="203"/>
      <c r="CZ28" s="203"/>
      <c r="DA28" s="203"/>
      <c r="DB28" s="203"/>
      <c r="DC28" s="203"/>
    </row>
    <row r="29" spans="1:107" ht="36" customHeight="1">
      <c r="A29" s="503">
        <v>15</v>
      </c>
      <c r="B29" s="951"/>
      <c r="C29" s="952"/>
      <c r="D29" s="951"/>
      <c r="E29" s="952"/>
      <c r="F29" s="525"/>
      <c r="G29" s="303"/>
      <c r="H29" s="372"/>
      <c r="I29" s="372"/>
      <c r="J29" s="303"/>
      <c r="K29" s="303"/>
      <c r="L29" s="303"/>
      <c r="M29" s="303"/>
      <c r="N29" s="303"/>
      <c r="O29" s="726"/>
      <c r="R29" s="705">
        <f t="shared" si="0"/>
        <v>0</v>
      </c>
      <c r="S29" s="705">
        <f t="shared" si="1"/>
        <v>0</v>
      </c>
      <c r="T29" s="262"/>
      <c r="U29" s="261"/>
      <c r="V29" s="262"/>
      <c r="W29" s="261"/>
      <c r="X29" s="262"/>
      <c r="Y29" s="261"/>
      <c r="Z29" s="262"/>
      <c r="AA29" s="261"/>
      <c r="AB29" s="262"/>
      <c r="AC29" s="261"/>
      <c r="AD29" s="262"/>
      <c r="AE29" s="27"/>
      <c r="AF29" s="263"/>
      <c r="AG29" s="263"/>
      <c r="AH29" s="263"/>
      <c r="AI29" s="262"/>
      <c r="AJ29" s="262"/>
      <c r="AK29" s="262"/>
      <c r="AL29" s="262"/>
      <c r="AM29" s="264"/>
      <c r="AN29" s="264"/>
      <c r="AO29" s="264"/>
      <c r="AP29" s="264"/>
      <c r="AQ29" s="264"/>
      <c r="AR29" s="264"/>
      <c r="AS29" s="263"/>
      <c r="AT29" s="263"/>
      <c r="AU29" s="27"/>
      <c r="AV29" s="264"/>
      <c r="AW29" s="264"/>
      <c r="AX29" s="264"/>
      <c r="AY29" s="264"/>
      <c r="AZ29" s="263"/>
      <c r="BA29" s="263"/>
      <c r="BB29" s="263"/>
      <c r="BC29" s="263"/>
      <c r="BD29" s="265"/>
      <c r="BE29" s="264"/>
      <c r="BF29" s="265"/>
      <c r="BG29" s="264"/>
      <c r="BH29" s="263"/>
      <c r="BI29" s="27"/>
      <c r="BJ29" s="262"/>
      <c r="BK29" s="262"/>
      <c r="BL29" s="262"/>
      <c r="BM29" s="262"/>
      <c r="BN29" s="262"/>
      <c r="BO29" s="262"/>
      <c r="BP29" s="262"/>
      <c r="BQ29" s="262"/>
      <c r="BR29" s="262"/>
      <c r="BS29" s="262"/>
      <c r="BT29" s="262"/>
      <c r="BU29" s="27"/>
      <c r="BV29" s="263"/>
      <c r="BW29" s="263"/>
      <c r="BX29" s="263"/>
      <c r="BY29" s="263"/>
      <c r="BZ29" s="264"/>
      <c r="CA29" s="264"/>
      <c r="CB29" s="264"/>
      <c r="CC29" s="264"/>
      <c r="CD29" s="264"/>
      <c r="CE29" s="264"/>
      <c r="CF29" s="264"/>
      <c r="CG29" s="264"/>
      <c r="CH29" s="341"/>
      <c r="CI29" s="206"/>
      <c r="CJ29" s="206"/>
      <c r="CK29" s="206"/>
      <c r="CL29" s="206"/>
      <c r="CM29" s="273"/>
      <c r="CN29" s="274"/>
      <c r="CO29" s="273"/>
      <c r="CP29" s="273"/>
      <c r="CQ29" s="216"/>
      <c r="CR29" s="216"/>
      <c r="CS29" s="216"/>
      <c r="CT29" s="203"/>
      <c r="CU29" s="8"/>
      <c r="CV29" s="216"/>
      <c r="CW29" s="203"/>
      <c r="CX29" s="203"/>
      <c r="CY29" s="203"/>
      <c r="CZ29" s="203"/>
      <c r="DA29" s="203"/>
      <c r="DB29" s="203"/>
      <c r="DC29" s="203"/>
    </row>
    <row r="30" spans="1:107" ht="36" customHeight="1">
      <c r="A30" s="503">
        <v>16</v>
      </c>
      <c r="B30" s="951"/>
      <c r="C30" s="952"/>
      <c r="D30" s="951"/>
      <c r="E30" s="952"/>
      <c r="F30" s="525"/>
      <c r="G30" s="303"/>
      <c r="H30" s="372"/>
      <c r="I30" s="372"/>
      <c r="J30" s="303"/>
      <c r="K30" s="303"/>
      <c r="L30" s="303"/>
      <c r="M30" s="303"/>
      <c r="N30" s="303"/>
      <c r="O30" s="726"/>
      <c r="R30" s="705">
        <f t="shared" si="0"/>
        <v>0</v>
      </c>
      <c r="S30" s="705">
        <f t="shared" si="1"/>
        <v>0</v>
      </c>
      <c r="T30" s="262"/>
      <c r="U30" s="261"/>
      <c r="V30" s="262"/>
      <c r="W30" s="261"/>
      <c r="X30" s="262"/>
      <c r="Y30" s="261"/>
      <c r="Z30" s="262"/>
      <c r="AA30" s="261"/>
      <c r="AB30" s="262"/>
      <c r="AC30" s="261"/>
      <c r="AD30" s="262"/>
      <c r="AE30" s="27"/>
      <c r="AF30" s="263"/>
      <c r="AG30" s="263"/>
      <c r="AH30" s="263"/>
      <c r="AI30" s="262"/>
      <c r="AJ30" s="262"/>
      <c r="AK30" s="262"/>
      <c r="AL30" s="262"/>
      <c r="AM30" s="264"/>
      <c r="AN30" s="264"/>
      <c r="AO30" s="264"/>
      <c r="AP30" s="264"/>
      <c r="AQ30" s="264"/>
      <c r="AR30" s="264"/>
      <c r="AS30" s="263"/>
      <c r="AT30" s="263"/>
      <c r="AU30" s="27"/>
      <c r="AV30" s="264"/>
      <c r="AW30" s="264"/>
      <c r="AX30" s="264"/>
      <c r="AY30" s="264"/>
      <c r="AZ30" s="263"/>
      <c r="BA30" s="263"/>
      <c r="BB30" s="263"/>
      <c r="BC30" s="263"/>
      <c r="BD30" s="265"/>
      <c r="BE30" s="264"/>
      <c r="BF30" s="265"/>
      <c r="BG30" s="264"/>
      <c r="BH30" s="263"/>
      <c r="BI30" s="27"/>
      <c r="BJ30" s="262"/>
      <c r="BK30" s="262"/>
      <c r="BL30" s="262"/>
      <c r="BM30" s="262"/>
      <c r="BN30" s="262"/>
      <c r="BO30" s="262"/>
      <c r="BP30" s="262"/>
      <c r="BQ30" s="262"/>
      <c r="BR30" s="262"/>
      <c r="BS30" s="262"/>
      <c r="BT30" s="262"/>
      <c r="BU30" s="27"/>
      <c r="BV30" s="263"/>
      <c r="BW30" s="263"/>
      <c r="BX30" s="263"/>
      <c r="BY30" s="263"/>
      <c r="BZ30" s="264"/>
      <c r="CA30" s="264"/>
      <c r="CB30" s="264"/>
      <c r="CC30" s="264"/>
      <c r="CD30" s="264"/>
      <c r="CE30" s="264"/>
      <c r="CF30" s="264"/>
      <c r="CG30" s="264"/>
      <c r="CH30" s="30"/>
      <c r="CI30" s="206"/>
      <c r="CJ30" s="206"/>
      <c r="CK30" s="206"/>
      <c r="CL30" s="206"/>
      <c r="CM30" s="273"/>
      <c r="CN30" s="274"/>
      <c r="CO30" s="273"/>
      <c r="CP30" s="273"/>
      <c r="CQ30" s="203"/>
      <c r="CR30" s="203"/>
      <c r="CS30" s="216"/>
      <c r="CT30" s="216"/>
      <c r="CU30" s="216"/>
      <c r="CV30" s="216"/>
      <c r="CW30" s="203"/>
      <c r="CX30" s="203"/>
      <c r="CY30" s="203"/>
      <c r="CZ30" s="203"/>
      <c r="DA30" s="203"/>
      <c r="DB30" s="203"/>
      <c r="DC30" s="203"/>
    </row>
    <row r="31" spans="1:107" ht="36" customHeight="1">
      <c r="A31" s="503">
        <v>17</v>
      </c>
      <c r="B31" s="951"/>
      <c r="C31" s="952"/>
      <c r="D31" s="951"/>
      <c r="E31" s="952"/>
      <c r="F31" s="525"/>
      <c r="G31" s="303"/>
      <c r="H31" s="372"/>
      <c r="I31" s="372"/>
      <c r="J31" s="303"/>
      <c r="K31" s="303"/>
      <c r="L31" s="303"/>
      <c r="M31" s="303"/>
      <c r="N31" s="303"/>
      <c r="O31" s="726"/>
      <c r="R31" s="705">
        <f t="shared" si="0"/>
        <v>0</v>
      </c>
      <c r="S31" s="705">
        <f t="shared" si="1"/>
        <v>0</v>
      </c>
      <c r="T31" s="262"/>
      <c r="U31" s="261"/>
      <c r="V31" s="262"/>
      <c r="W31" s="261"/>
      <c r="X31" s="262"/>
      <c r="Y31" s="261"/>
      <c r="Z31" s="262"/>
      <c r="AA31" s="261"/>
      <c r="AB31" s="262"/>
      <c r="AC31" s="261"/>
      <c r="AD31" s="262"/>
      <c r="AE31" s="27"/>
      <c r="AF31" s="263"/>
      <c r="AG31" s="263"/>
      <c r="AH31" s="263"/>
      <c r="AI31" s="262"/>
      <c r="AJ31" s="262"/>
      <c r="AK31" s="262"/>
      <c r="AL31" s="262"/>
      <c r="AM31" s="264"/>
      <c r="AN31" s="264"/>
      <c r="AO31" s="264"/>
      <c r="AP31" s="264"/>
      <c r="AQ31" s="264"/>
      <c r="AR31" s="264"/>
      <c r="AS31" s="263"/>
      <c r="AT31" s="263"/>
      <c r="AU31" s="27"/>
      <c r="AV31" s="264"/>
      <c r="AW31" s="264"/>
      <c r="AX31" s="264"/>
      <c r="AY31" s="264"/>
      <c r="AZ31" s="263"/>
      <c r="BA31" s="263"/>
      <c r="BB31" s="263"/>
      <c r="BC31" s="263"/>
      <c r="BD31" s="265"/>
      <c r="BE31" s="264"/>
      <c r="BF31" s="265"/>
      <c r="BG31" s="264"/>
      <c r="BH31" s="263"/>
      <c r="BI31" s="27"/>
      <c r="BJ31" s="262"/>
      <c r="BK31" s="262"/>
      <c r="BL31" s="262"/>
      <c r="BM31" s="262"/>
      <c r="BN31" s="262"/>
      <c r="BO31" s="262"/>
      <c r="BP31" s="262"/>
      <c r="BQ31" s="262"/>
      <c r="BR31" s="262"/>
      <c r="BS31" s="262"/>
      <c r="BT31" s="262"/>
      <c r="BU31" s="27"/>
      <c r="BV31" s="263"/>
      <c r="BW31" s="263"/>
      <c r="BX31" s="263"/>
      <c r="BY31" s="263"/>
      <c r="BZ31" s="264"/>
      <c r="CA31" s="264"/>
      <c r="CB31" s="264"/>
      <c r="CC31" s="264"/>
      <c r="CD31" s="264"/>
      <c r="CE31" s="264"/>
      <c r="CF31" s="264"/>
      <c r="CG31" s="264"/>
      <c r="CH31" s="206"/>
      <c r="CI31" s="206"/>
      <c r="CJ31" s="342"/>
      <c r="CK31" s="228"/>
      <c r="CL31" s="206"/>
      <c r="CM31" s="273"/>
      <c r="CN31" s="274"/>
      <c r="CO31" s="274"/>
      <c r="CP31" s="274"/>
      <c r="CQ31" s="216"/>
      <c r="CR31" s="203"/>
      <c r="CS31" s="216"/>
      <c r="CT31" s="216"/>
      <c r="CU31" s="216"/>
      <c r="CV31" s="216"/>
      <c r="CW31" s="203"/>
      <c r="CX31" s="203"/>
      <c r="CY31" s="203"/>
      <c r="CZ31" s="203"/>
      <c r="DA31" s="203"/>
      <c r="DB31" s="203"/>
      <c r="DC31" s="203"/>
    </row>
    <row r="32" spans="1:107" ht="36" customHeight="1">
      <c r="A32" s="503">
        <v>18</v>
      </c>
      <c r="B32" s="951"/>
      <c r="C32" s="952"/>
      <c r="D32" s="951"/>
      <c r="E32" s="952"/>
      <c r="F32" s="525"/>
      <c r="G32" s="303"/>
      <c r="H32" s="372"/>
      <c r="I32" s="372"/>
      <c r="J32" s="303"/>
      <c r="K32" s="303"/>
      <c r="L32" s="303"/>
      <c r="M32" s="303"/>
      <c r="N32" s="303"/>
      <c r="O32" s="726"/>
      <c r="R32" s="705">
        <f t="shared" si="0"/>
        <v>0</v>
      </c>
      <c r="S32" s="705">
        <f t="shared" si="1"/>
        <v>0</v>
      </c>
      <c r="T32" s="262"/>
      <c r="U32" s="261"/>
      <c r="V32" s="262"/>
      <c r="W32" s="261"/>
      <c r="X32" s="262"/>
      <c r="Y32" s="261"/>
      <c r="Z32" s="262"/>
      <c r="AA32" s="261"/>
      <c r="AB32" s="262"/>
      <c r="AC32" s="261"/>
      <c r="AD32" s="262"/>
      <c r="AE32" s="27"/>
      <c r="AF32" s="263"/>
      <c r="AG32" s="263"/>
      <c r="AH32" s="263"/>
      <c r="AI32" s="262"/>
      <c r="AJ32" s="262"/>
      <c r="AK32" s="262"/>
      <c r="AL32" s="262"/>
      <c r="AM32" s="264"/>
      <c r="AN32" s="264"/>
      <c r="AO32" s="264"/>
      <c r="AP32" s="264"/>
      <c r="AQ32" s="264"/>
      <c r="AR32" s="264"/>
      <c r="AS32" s="263"/>
      <c r="AT32" s="263"/>
      <c r="AU32" s="27"/>
      <c r="AV32" s="264"/>
      <c r="AW32" s="264"/>
      <c r="AX32" s="264"/>
      <c r="AY32" s="264"/>
      <c r="AZ32" s="263"/>
      <c r="BA32" s="263"/>
      <c r="BB32" s="263"/>
      <c r="BC32" s="263"/>
      <c r="BD32" s="265"/>
      <c r="BE32" s="264"/>
      <c r="BF32" s="265"/>
      <c r="BG32" s="264"/>
      <c r="BH32" s="263"/>
      <c r="BI32" s="27"/>
      <c r="BJ32" s="262"/>
      <c r="BK32" s="262"/>
      <c r="BL32" s="262"/>
      <c r="BM32" s="262"/>
      <c r="BN32" s="262"/>
      <c r="BO32" s="262"/>
      <c r="BP32" s="262"/>
      <c r="BQ32" s="262"/>
      <c r="BR32" s="262"/>
      <c r="BS32" s="262"/>
      <c r="BT32" s="262"/>
      <c r="BU32" s="27"/>
      <c r="BV32" s="263"/>
      <c r="BW32" s="263"/>
      <c r="BX32" s="263"/>
      <c r="BY32" s="263"/>
      <c r="BZ32" s="264"/>
      <c r="CA32" s="264"/>
      <c r="CB32" s="264"/>
      <c r="CC32" s="264"/>
      <c r="CD32" s="264"/>
      <c r="CE32" s="264"/>
      <c r="CF32" s="264"/>
      <c r="CG32" s="264"/>
      <c r="CH32" s="343"/>
      <c r="CI32" s="343"/>
      <c r="CJ32" s="343"/>
      <c r="CK32" s="343"/>
      <c r="CL32" s="343"/>
      <c r="CM32" s="276"/>
      <c r="CN32" s="277"/>
      <c r="CO32" s="276"/>
      <c r="CP32" s="276"/>
      <c r="CQ32" s="203"/>
      <c r="CR32" s="203"/>
      <c r="CS32" s="203"/>
      <c r="CT32" s="203"/>
      <c r="CU32" s="216"/>
      <c r="CV32" s="216"/>
      <c r="CW32" s="203"/>
      <c r="CX32" s="203"/>
      <c r="CY32" s="203"/>
      <c r="CZ32" s="203"/>
      <c r="DA32" s="203"/>
      <c r="DB32" s="203"/>
      <c r="DC32" s="203"/>
    </row>
    <row r="33" spans="1:107" ht="36" customHeight="1">
      <c r="A33" s="503">
        <v>19</v>
      </c>
      <c r="B33" s="951"/>
      <c r="C33" s="952"/>
      <c r="D33" s="951"/>
      <c r="E33" s="952"/>
      <c r="F33" s="525"/>
      <c r="G33" s="303"/>
      <c r="H33" s="372"/>
      <c r="I33" s="372"/>
      <c r="J33" s="303"/>
      <c r="K33" s="303"/>
      <c r="L33" s="303"/>
      <c r="M33" s="303"/>
      <c r="N33" s="303"/>
      <c r="O33" s="726"/>
      <c r="R33" s="705">
        <f t="shared" si="0"/>
        <v>0</v>
      </c>
      <c r="S33" s="705">
        <f t="shared" si="1"/>
        <v>0</v>
      </c>
      <c r="T33" s="262"/>
      <c r="U33" s="261"/>
      <c r="V33" s="262"/>
      <c r="W33" s="261"/>
      <c r="X33" s="262"/>
      <c r="Y33" s="261"/>
      <c r="Z33" s="262"/>
      <c r="AA33" s="261"/>
      <c r="AB33" s="262"/>
      <c r="AC33" s="261"/>
      <c r="AD33" s="262"/>
      <c r="AE33" s="27"/>
      <c r="AF33" s="263"/>
      <c r="AG33" s="263"/>
      <c r="AH33" s="263"/>
      <c r="AI33" s="262"/>
      <c r="AJ33" s="262"/>
      <c r="AK33" s="262"/>
      <c r="AL33" s="262"/>
      <c r="AM33" s="264"/>
      <c r="AN33" s="264"/>
      <c r="AO33" s="264"/>
      <c r="AP33" s="264"/>
      <c r="AQ33" s="264"/>
      <c r="AR33" s="264"/>
      <c r="AS33" s="263"/>
      <c r="AT33" s="263"/>
      <c r="AU33" s="27"/>
      <c r="AV33" s="264"/>
      <c r="AW33" s="264"/>
      <c r="AX33" s="264"/>
      <c r="AY33" s="264"/>
      <c r="AZ33" s="263"/>
      <c r="BA33" s="263"/>
      <c r="BB33" s="263"/>
      <c r="BC33" s="263"/>
      <c r="BD33" s="265"/>
      <c r="BE33" s="264"/>
      <c r="BF33" s="265"/>
      <c r="BG33" s="264"/>
      <c r="BH33" s="263"/>
      <c r="BI33" s="27"/>
      <c r="BJ33" s="262"/>
      <c r="BK33" s="262"/>
      <c r="BL33" s="262"/>
      <c r="BM33" s="262"/>
      <c r="BN33" s="262"/>
      <c r="BO33" s="262"/>
      <c r="BP33" s="262"/>
      <c r="BQ33" s="262"/>
      <c r="BR33" s="262"/>
      <c r="BS33" s="262"/>
      <c r="BT33" s="262"/>
      <c r="BU33" s="27"/>
      <c r="BV33" s="263"/>
      <c r="BW33" s="263"/>
      <c r="BX33" s="263"/>
      <c r="BY33" s="263"/>
      <c r="BZ33" s="264"/>
      <c r="CA33" s="264"/>
      <c r="CB33" s="264"/>
      <c r="CC33" s="264"/>
      <c r="CD33" s="264"/>
      <c r="CE33" s="264"/>
      <c r="CF33" s="264"/>
      <c r="CG33" s="264"/>
      <c r="CH33" s="33"/>
      <c r="CI33" s="211"/>
      <c r="CJ33" s="211"/>
      <c r="CK33" s="211"/>
      <c r="CL33" s="211"/>
      <c r="CM33" s="216"/>
      <c r="CN33" s="216"/>
      <c r="CO33" s="216"/>
      <c r="CP33" s="216"/>
      <c r="CQ33" s="216"/>
      <c r="CR33" s="216"/>
      <c r="CS33" s="216"/>
      <c r="CT33" s="216"/>
      <c r="CU33" s="216"/>
      <c r="CV33" s="216"/>
      <c r="CW33" s="203"/>
      <c r="CX33" s="203"/>
      <c r="CY33" s="203"/>
      <c r="CZ33" s="203"/>
      <c r="DA33" s="203"/>
      <c r="DB33" s="203"/>
      <c r="DC33" s="203"/>
    </row>
    <row r="34" spans="1:107" ht="36" customHeight="1">
      <c r="A34" s="503">
        <v>20</v>
      </c>
      <c r="B34" s="951"/>
      <c r="C34" s="952"/>
      <c r="D34" s="951"/>
      <c r="E34" s="952"/>
      <c r="F34" s="525"/>
      <c r="G34" s="303"/>
      <c r="H34" s="372"/>
      <c r="I34" s="372"/>
      <c r="J34" s="303"/>
      <c r="K34" s="303"/>
      <c r="L34" s="303"/>
      <c r="M34" s="303"/>
      <c r="N34" s="303"/>
      <c r="O34" s="726"/>
      <c r="R34" s="705">
        <f t="shared" si="0"/>
        <v>0</v>
      </c>
      <c r="S34" s="705">
        <f t="shared" si="1"/>
        <v>0</v>
      </c>
      <c r="T34" s="262"/>
      <c r="U34" s="261"/>
      <c r="V34" s="262"/>
      <c r="W34" s="261"/>
      <c r="X34" s="262"/>
      <c r="Y34" s="261"/>
      <c r="Z34" s="262"/>
      <c r="AA34" s="261"/>
      <c r="AB34" s="262"/>
      <c r="AC34" s="261"/>
      <c r="AD34" s="262"/>
      <c r="AE34" s="27"/>
      <c r="AF34" s="263"/>
      <c r="AG34" s="263"/>
      <c r="AH34" s="263"/>
      <c r="AI34" s="262"/>
      <c r="AJ34" s="262"/>
      <c r="AK34" s="262"/>
      <c r="AL34" s="262"/>
      <c r="AM34" s="264"/>
      <c r="AN34" s="264"/>
      <c r="AO34" s="264"/>
      <c r="AP34" s="264"/>
      <c r="AQ34" s="264"/>
      <c r="AR34" s="264"/>
      <c r="AS34" s="263"/>
      <c r="AT34" s="263"/>
      <c r="AU34" s="27"/>
      <c r="AV34" s="264"/>
      <c r="AW34" s="264"/>
      <c r="AX34" s="264"/>
      <c r="AY34" s="264"/>
      <c r="AZ34" s="263"/>
      <c r="BA34" s="263"/>
      <c r="BB34" s="263"/>
      <c r="BC34" s="263"/>
      <c r="BD34" s="265"/>
      <c r="BE34" s="264"/>
      <c r="BF34" s="265"/>
      <c r="BG34" s="264"/>
      <c r="BH34" s="263"/>
      <c r="BI34" s="27"/>
      <c r="BJ34" s="262"/>
      <c r="BK34" s="262"/>
      <c r="BL34" s="262"/>
      <c r="BM34" s="262"/>
      <c r="BN34" s="262"/>
      <c r="BO34" s="262"/>
      <c r="BP34" s="262"/>
      <c r="BQ34" s="262"/>
      <c r="BR34" s="262"/>
      <c r="BS34" s="262"/>
      <c r="BT34" s="262"/>
      <c r="BU34" s="27"/>
      <c r="BV34" s="263"/>
      <c r="BW34" s="263"/>
      <c r="BX34" s="263"/>
      <c r="BY34" s="263"/>
      <c r="BZ34" s="264"/>
      <c r="CA34" s="264"/>
      <c r="CB34" s="264"/>
      <c r="CC34" s="264"/>
      <c r="CD34" s="264"/>
      <c r="CE34" s="264"/>
      <c r="CF34" s="264"/>
      <c r="CG34" s="264"/>
      <c r="CH34" s="341"/>
      <c r="CI34" s="206"/>
      <c r="CJ34" s="206"/>
      <c r="CK34" s="206"/>
      <c r="CL34" s="206"/>
      <c r="CM34" s="271"/>
      <c r="CN34" s="273"/>
      <c r="CO34" s="273"/>
      <c r="CP34" s="273"/>
      <c r="CQ34" s="273"/>
      <c r="CR34" s="274"/>
      <c r="CS34" s="274"/>
      <c r="CT34" s="274"/>
      <c r="CU34" s="203"/>
      <c r="CV34" s="203"/>
      <c r="CW34" s="203"/>
      <c r="CX34" s="203"/>
      <c r="CY34" s="203"/>
      <c r="CZ34" s="203"/>
      <c r="DA34" s="203"/>
      <c r="DB34" s="203"/>
      <c r="DC34" s="203"/>
    </row>
    <row r="35" spans="1:107" ht="36" customHeight="1">
      <c r="A35" s="503">
        <v>21</v>
      </c>
      <c r="B35" s="951"/>
      <c r="C35" s="952"/>
      <c r="D35" s="951"/>
      <c r="E35" s="952"/>
      <c r="F35" s="525"/>
      <c r="G35" s="303"/>
      <c r="H35" s="372"/>
      <c r="I35" s="372"/>
      <c r="J35" s="303"/>
      <c r="K35" s="303"/>
      <c r="L35" s="303"/>
      <c r="M35" s="303"/>
      <c r="N35" s="303"/>
      <c r="O35" s="726"/>
      <c r="R35" s="705">
        <f t="shared" si="0"/>
        <v>0</v>
      </c>
      <c r="S35" s="705">
        <f t="shared" si="1"/>
        <v>0</v>
      </c>
      <c r="T35" s="262"/>
      <c r="U35" s="261"/>
      <c r="V35" s="262"/>
      <c r="W35" s="261"/>
      <c r="X35" s="262"/>
      <c r="Y35" s="261"/>
      <c r="Z35" s="262"/>
      <c r="AA35" s="261"/>
      <c r="AB35" s="262"/>
      <c r="AC35" s="261"/>
      <c r="AD35" s="262"/>
      <c r="AE35" s="27"/>
      <c r="AF35" s="263"/>
      <c r="AG35" s="263"/>
      <c r="AH35" s="263"/>
      <c r="AI35" s="262"/>
      <c r="AJ35" s="262"/>
      <c r="AK35" s="262"/>
      <c r="AL35" s="262"/>
      <c r="AM35" s="264"/>
      <c r="AN35" s="264"/>
      <c r="AO35" s="264"/>
      <c r="AP35" s="264"/>
      <c r="AQ35" s="264"/>
      <c r="AR35" s="264"/>
      <c r="AS35" s="263"/>
      <c r="AT35" s="263"/>
      <c r="AU35" s="27"/>
      <c r="AV35" s="264"/>
      <c r="AW35" s="264"/>
      <c r="AX35" s="264"/>
      <c r="AY35" s="264"/>
      <c r="AZ35" s="263"/>
      <c r="BA35" s="263"/>
      <c r="BB35" s="263"/>
      <c r="BC35" s="263"/>
      <c r="BD35" s="265"/>
      <c r="BE35" s="264"/>
      <c r="BF35" s="265"/>
      <c r="BG35" s="264"/>
      <c r="BH35" s="263"/>
      <c r="BI35" s="27"/>
      <c r="BJ35" s="262"/>
      <c r="BK35" s="262"/>
      <c r="BL35" s="262"/>
      <c r="BM35" s="262"/>
      <c r="BN35" s="262"/>
      <c r="BO35" s="262"/>
      <c r="BP35" s="262"/>
      <c r="BQ35" s="262"/>
      <c r="BR35" s="262"/>
      <c r="BS35" s="262"/>
      <c r="BT35" s="262"/>
      <c r="BU35" s="27"/>
      <c r="BV35" s="263"/>
      <c r="BW35" s="263"/>
      <c r="BX35" s="263"/>
      <c r="BY35" s="263"/>
      <c r="BZ35" s="264"/>
      <c r="CA35" s="264"/>
      <c r="CB35" s="264"/>
      <c r="CC35" s="264"/>
      <c r="CD35" s="264"/>
      <c r="CE35" s="264"/>
      <c r="CF35" s="264"/>
      <c r="CG35" s="264"/>
      <c r="CH35" s="30"/>
      <c r="CI35" s="206"/>
      <c r="CJ35" s="206"/>
      <c r="CK35" s="344"/>
      <c r="CL35" s="206"/>
      <c r="CM35" s="14"/>
      <c r="CN35" s="273"/>
      <c r="CO35" s="273"/>
      <c r="CP35" s="274"/>
      <c r="CQ35" s="273"/>
      <c r="CR35" s="273"/>
      <c r="CS35" s="273"/>
      <c r="CT35" s="273"/>
      <c r="CU35" s="216"/>
      <c r="CV35" s="216"/>
      <c r="CW35" s="203"/>
      <c r="CX35" s="203"/>
      <c r="CY35" s="203"/>
      <c r="CZ35" s="203"/>
      <c r="DA35" s="203"/>
      <c r="DB35" s="203"/>
      <c r="DC35" s="203"/>
    </row>
    <row r="36" spans="1:107" ht="36" customHeight="1">
      <c r="A36" s="503">
        <v>22</v>
      </c>
      <c r="B36" s="951"/>
      <c r="C36" s="952"/>
      <c r="D36" s="951"/>
      <c r="E36" s="952"/>
      <c r="F36" s="525"/>
      <c r="G36" s="303"/>
      <c r="H36" s="372"/>
      <c r="I36" s="372"/>
      <c r="J36" s="303"/>
      <c r="K36" s="303"/>
      <c r="L36" s="303"/>
      <c r="M36" s="303"/>
      <c r="N36" s="303"/>
      <c r="O36" s="726"/>
      <c r="R36" s="705">
        <f t="shared" si="0"/>
        <v>0</v>
      </c>
      <c r="S36" s="705">
        <f t="shared" si="1"/>
        <v>0</v>
      </c>
      <c r="T36" s="262"/>
      <c r="U36" s="261"/>
      <c r="V36" s="262"/>
      <c r="W36" s="261"/>
      <c r="X36" s="262"/>
      <c r="Y36" s="261"/>
      <c r="Z36" s="262"/>
      <c r="AA36" s="261"/>
      <c r="AB36" s="262"/>
      <c r="AC36" s="261"/>
      <c r="AD36" s="262"/>
      <c r="AE36" s="27"/>
      <c r="AF36" s="263"/>
      <c r="AG36" s="263"/>
      <c r="AH36" s="263"/>
      <c r="AI36" s="262"/>
      <c r="AJ36" s="262"/>
      <c r="AK36" s="262"/>
      <c r="AL36" s="262"/>
      <c r="AM36" s="264"/>
      <c r="AN36" s="264"/>
      <c r="AO36" s="264"/>
      <c r="AP36" s="264"/>
      <c r="AQ36" s="264"/>
      <c r="AR36" s="264"/>
      <c r="AS36" s="263"/>
      <c r="AT36" s="263"/>
      <c r="AU36" s="27"/>
      <c r="AV36" s="264"/>
      <c r="AW36" s="264"/>
      <c r="AX36" s="264"/>
      <c r="AY36" s="264"/>
      <c r="AZ36" s="263"/>
      <c r="BA36" s="263"/>
      <c r="BB36" s="263"/>
      <c r="BC36" s="263"/>
      <c r="BD36" s="265"/>
      <c r="BE36" s="264"/>
      <c r="BF36" s="265"/>
      <c r="BG36" s="264"/>
      <c r="BH36" s="263"/>
      <c r="BI36" s="27"/>
      <c r="BJ36" s="262"/>
      <c r="BK36" s="262"/>
      <c r="BL36" s="262"/>
      <c r="BM36" s="262"/>
      <c r="BN36" s="262"/>
      <c r="BO36" s="262"/>
      <c r="BP36" s="262"/>
      <c r="BQ36" s="262"/>
      <c r="BR36" s="262"/>
      <c r="BS36" s="262"/>
      <c r="BT36" s="262"/>
      <c r="BU36" s="27"/>
      <c r="BV36" s="263"/>
      <c r="BW36" s="263"/>
      <c r="BX36" s="263"/>
      <c r="BY36" s="263"/>
      <c r="BZ36" s="264"/>
      <c r="CA36" s="264"/>
      <c r="CB36" s="264"/>
      <c r="CC36" s="264"/>
      <c r="CD36" s="264"/>
      <c r="CE36" s="264"/>
      <c r="CF36" s="264"/>
      <c r="CG36" s="264"/>
      <c r="CH36" s="206"/>
      <c r="CI36" s="206"/>
      <c r="CJ36" s="206"/>
      <c r="CK36" s="342"/>
      <c r="CL36" s="228"/>
      <c r="CM36" s="279"/>
      <c r="CN36" s="273"/>
      <c r="CO36" s="273"/>
      <c r="CP36" s="274"/>
      <c r="CQ36" s="274"/>
      <c r="CR36" s="279"/>
      <c r="CS36" s="11"/>
      <c r="CT36" s="273"/>
      <c r="CU36" s="216"/>
      <c r="CV36" s="8"/>
    </row>
    <row r="37" spans="1:107" ht="36" customHeight="1">
      <c r="A37" s="503">
        <v>23</v>
      </c>
      <c r="B37" s="951"/>
      <c r="C37" s="952"/>
      <c r="D37" s="951"/>
      <c r="E37" s="952"/>
      <c r="F37" s="525"/>
      <c r="G37" s="303"/>
      <c r="H37" s="372"/>
      <c r="I37" s="372"/>
      <c r="J37" s="303"/>
      <c r="K37" s="303"/>
      <c r="L37" s="303"/>
      <c r="M37" s="303"/>
      <c r="N37" s="303"/>
      <c r="O37" s="726"/>
      <c r="R37" s="705">
        <f t="shared" si="0"/>
        <v>0</v>
      </c>
      <c r="S37" s="705">
        <f t="shared" si="1"/>
        <v>0</v>
      </c>
      <c r="T37" s="262"/>
      <c r="U37" s="261"/>
      <c r="V37" s="262"/>
      <c r="W37" s="261"/>
      <c r="X37" s="262"/>
      <c r="Y37" s="261"/>
      <c r="Z37" s="262"/>
      <c r="AA37" s="261"/>
      <c r="AB37" s="262"/>
      <c r="AC37" s="261"/>
      <c r="AD37" s="262"/>
      <c r="AE37" s="27"/>
      <c r="AF37" s="263"/>
      <c r="AG37" s="263"/>
      <c r="AH37" s="263"/>
      <c r="AI37" s="262"/>
      <c r="AJ37" s="262"/>
      <c r="AK37" s="262"/>
      <c r="AL37" s="262"/>
      <c r="AM37" s="264"/>
      <c r="AN37" s="264"/>
      <c r="AO37" s="264"/>
      <c r="AP37" s="264"/>
      <c r="AQ37" s="264"/>
      <c r="AR37" s="264"/>
      <c r="AS37" s="263"/>
      <c r="AT37" s="263"/>
      <c r="AU37" s="27"/>
      <c r="AV37" s="264"/>
      <c r="AW37" s="264"/>
      <c r="AX37" s="264"/>
      <c r="AY37" s="264"/>
      <c r="AZ37" s="263"/>
      <c r="BA37" s="263"/>
      <c r="BB37" s="263"/>
      <c r="BC37" s="263"/>
      <c r="BD37" s="265"/>
      <c r="BE37" s="264"/>
      <c r="BF37" s="265"/>
      <c r="BG37" s="264"/>
      <c r="BH37" s="263"/>
      <c r="BI37" s="27"/>
      <c r="BJ37" s="262"/>
      <c r="BK37" s="262"/>
      <c r="BL37" s="262"/>
      <c r="BM37" s="262"/>
      <c r="BN37" s="262"/>
      <c r="BO37" s="262"/>
      <c r="BP37" s="262"/>
      <c r="BQ37" s="262"/>
      <c r="BR37" s="262"/>
      <c r="BS37" s="262"/>
      <c r="BT37" s="262"/>
      <c r="BU37" s="27"/>
      <c r="BV37" s="263"/>
      <c r="BW37" s="263"/>
      <c r="BX37" s="263"/>
      <c r="BY37" s="263"/>
      <c r="BZ37" s="264"/>
      <c r="CA37" s="264"/>
      <c r="CB37" s="264"/>
      <c r="CC37" s="264"/>
      <c r="CD37" s="264"/>
      <c r="CE37" s="264"/>
      <c r="CF37" s="264"/>
      <c r="CG37" s="264"/>
      <c r="CH37" s="211"/>
      <c r="CI37" s="211"/>
      <c r="CJ37" s="345"/>
      <c r="CK37" s="211"/>
      <c r="CL37" s="211"/>
      <c r="CM37" s="281"/>
      <c r="CN37" s="216"/>
      <c r="CO37" s="216"/>
      <c r="CP37" s="216"/>
      <c r="CQ37" s="216"/>
      <c r="CR37" s="216"/>
      <c r="CS37" s="216"/>
      <c r="CT37" s="216"/>
      <c r="CU37" s="216"/>
      <c r="CV37" s="216"/>
    </row>
    <row r="38" spans="1:107" ht="36" customHeight="1">
      <c r="A38" s="503">
        <v>24</v>
      </c>
      <c r="B38" s="951"/>
      <c r="C38" s="952"/>
      <c r="D38" s="951"/>
      <c r="E38" s="952"/>
      <c r="F38" s="525"/>
      <c r="G38" s="303"/>
      <c r="H38" s="372"/>
      <c r="I38" s="372"/>
      <c r="J38" s="303"/>
      <c r="K38" s="303"/>
      <c r="L38" s="303"/>
      <c r="M38" s="303"/>
      <c r="N38" s="303"/>
      <c r="O38" s="726"/>
      <c r="R38" s="705">
        <f t="shared" si="0"/>
        <v>0</v>
      </c>
      <c r="S38" s="705">
        <f t="shared" si="1"/>
        <v>0</v>
      </c>
      <c r="T38" s="262"/>
      <c r="U38" s="261"/>
      <c r="V38" s="262"/>
      <c r="W38" s="261"/>
      <c r="X38" s="262"/>
      <c r="Y38" s="261"/>
      <c r="Z38" s="262"/>
      <c r="AA38" s="261"/>
      <c r="AB38" s="262"/>
      <c r="AC38" s="261"/>
      <c r="AD38" s="262"/>
      <c r="AE38" s="27"/>
      <c r="AF38" s="263"/>
      <c r="AG38" s="263"/>
      <c r="AH38" s="263"/>
      <c r="AI38" s="262"/>
      <c r="AJ38" s="262"/>
      <c r="AK38" s="262"/>
      <c r="AL38" s="262"/>
      <c r="AM38" s="264"/>
      <c r="AN38" s="264"/>
      <c r="AO38" s="264"/>
      <c r="AP38" s="264"/>
      <c r="AQ38" s="264"/>
      <c r="AR38" s="264"/>
      <c r="AS38" s="263"/>
      <c r="AT38" s="263"/>
      <c r="AU38" s="27"/>
      <c r="AV38" s="264"/>
      <c r="AW38" s="264"/>
      <c r="AX38" s="264"/>
      <c r="AY38" s="264"/>
      <c r="AZ38" s="263"/>
      <c r="BA38" s="263"/>
      <c r="BB38" s="263"/>
      <c r="BC38" s="263"/>
      <c r="BD38" s="265"/>
      <c r="BE38" s="264"/>
      <c r="BF38" s="265"/>
      <c r="BG38" s="264"/>
      <c r="BH38" s="263"/>
      <c r="BI38" s="27"/>
      <c r="BJ38" s="262"/>
      <c r="BK38" s="262"/>
      <c r="BL38" s="262"/>
      <c r="BM38" s="262"/>
      <c r="BN38" s="262"/>
      <c r="BO38" s="262"/>
      <c r="BP38" s="262"/>
      <c r="BQ38" s="262"/>
      <c r="BR38" s="262"/>
      <c r="BS38" s="262"/>
      <c r="BT38" s="262"/>
      <c r="BU38" s="27"/>
      <c r="BV38" s="263"/>
      <c r="BW38" s="263"/>
      <c r="BX38" s="263"/>
      <c r="BY38" s="263"/>
      <c r="BZ38" s="264"/>
      <c r="CA38" s="264"/>
      <c r="CB38" s="264"/>
      <c r="CC38" s="264"/>
      <c r="CD38" s="264"/>
      <c r="CE38" s="264"/>
      <c r="CF38" s="264"/>
      <c r="CG38" s="264"/>
      <c r="CH38" s="346"/>
      <c r="CI38" s="346"/>
      <c r="CJ38" s="343"/>
      <c r="CK38" s="346"/>
      <c r="CL38" s="343"/>
      <c r="CM38" s="277"/>
      <c r="CN38" s="277"/>
      <c r="CO38" s="276"/>
      <c r="CP38" s="277"/>
      <c r="CQ38" s="276"/>
      <c r="CR38" s="276"/>
      <c r="CS38" s="276"/>
      <c r="CT38" s="216"/>
      <c r="CU38" s="216"/>
      <c r="CV38" s="216"/>
    </row>
    <row r="39" spans="1:107" ht="36" customHeight="1">
      <c r="A39" s="503">
        <v>25</v>
      </c>
      <c r="B39" s="951"/>
      <c r="C39" s="952"/>
      <c r="D39" s="951"/>
      <c r="E39" s="952"/>
      <c r="F39" s="525"/>
      <c r="G39" s="303"/>
      <c r="H39" s="372"/>
      <c r="I39" s="372"/>
      <c r="J39" s="303"/>
      <c r="K39" s="303"/>
      <c r="L39" s="303"/>
      <c r="M39" s="303"/>
      <c r="N39" s="303"/>
      <c r="O39" s="726"/>
      <c r="R39" s="705">
        <f t="shared" si="0"/>
        <v>0</v>
      </c>
      <c r="S39" s="705">
        <f t="shared" si="1"/>
        <v>0</v>
      </c>
      <c r="T39" s="262"/>
      <c r="U39" s="261"/>
      <c r="V39" s="262"/>
      <c r="W39" s="261"/>
      <c r="X39" s="262"/>
      <c r="Y39" s="261"/>
      <c r="Z39" s="262"/>
      <c r="AA39" s="261"/>
      <c r="AB39" s="262"/>
      <c r="AC39" s="261"/>
      <c r="AD39" s="262"/>
      <c r="AE39" s="27"/>
      <c r="AF39" s="263"/>
      <c r="AG39" s="263"/>
      <c r="AH39" s="263"/>
      <c r="AI39" s="262"/>
      <c r="AJ39" s="262"/>
      <c r="AK39" s="262"/>
      <c r="AL39" s="262"/>
      <c r="AM39" s="264"/>
      <c r="AN39" s="264"/>
      <c r="AO39" s="264"/>
      <c r="AP39" s="264"/>
      <c r="AQ39" s="264"/>
      <c r="AR39" s="264"/>
      <c r="AS39" s="263"/>
      <c r="AT39" s="263"/>
      <c r="AU39" s="27"/>
      <c r="AV39" s="264"/>
      <c r="AW39" s="264"/>
      <c r="AX39" s="264"/>
      <c r="AY39" s="264"/>
      <c r="AZ39" s="263"/>
      <c r="BA39" s="263"/>
      <c r="BB39" s="263"/>
      <c r="BC39" s="263"/>
      <c r="BD39" s="265"/>
      <c r="BE39" s="264"/>
      <c r="BF39" s="265"/>
      <c r="BG39" s="264"/>
      <c r="BH39" s="263"/>
      <c r="BI39" s="27"/>
      <c r="BJ39" s="262"/>
      <c r="BK39" s="262"/>
      <c r="BL39" s="262"/>
      <c r="BM39" s="262"/>
      <c r="BN39" s="262"/>
      <c r="BO39" s="262"/>
      <c r="BP39" s="262"/>
      <c r="BQ39" s="262"/>
      <c r="BR39" s="262"/>
      <c r="BS39" s="262"/>
      <c r="BT39" s="262"/>
      <c r="BU39" s="27"/>
      <c r="BV39" s="263"/>
      <c r="BW39" s="263"/>
      <c r="BX39" s="263"/>
      <c r="BY39" s="263"/>
      <c r="BZ39" s="264"/>
      <c r="CA39" s="264"/>
      <c r="CB39" s="264"/>
      <c r="CC39" s="264"/>
      <c r="CD39" s="264"/>
      <c r="CE39" s="264"/>
      <c r="CF39" s="264"/>
      <c r="CG39" s="264"/>
      <c r="CH39" s="346"/>
      <c r="CI39" s="346"/>
      <c r="CJ39" s="343"/>
      <c r="CK39" s="346"/>
      <c r="CL39" s="343"/>
      <c r="CM39" s="277"/>
      <c r="CN39" s="277"/>
      <c r="CO39" s="276"/>
      <c r="CP39" s="277"/>
      <c r="CQ39" s="276"/>
      <c r="CR39" s="276"/>
      <c r="CS39" s="276"/>
      <c r="CT39" s="216"/>
      <c r="CU39" s="216"/>
      <c r="CV39" s="216"/>
    </row>
    <row r="40" spans="1:107" ht="36" customHeight="1">
      <c r="A40" s="503">
        <v>26</v>
      </c>
      <c r="B40" s="951"/>
      <c r="C40" s="952"/>
      <c r="D40" s="951"/>
      <c r="E40" s="952"/>
      <c r="F40" s="525"/>
      <c r="G40" s="303"/>
      <c r="H40" s="372"/>
      <c r="I40" s="372"/>
      <c r="J40" s="303"/>
      <c r="K40" s="303"/>
      <c r="L40" s="303"/>
      <c r="M40" s="303"/>
      <c r="N40" s="303"/>
      <c r="O40" s="726"/>
      <c r="R40" s="705">
        <f t="shared" si="0"/>
        <v>0</v>
      </c>
      <c r="S40" s="705">
        <f t="shared" si="1"/>
        <v>0</v>
      </c>
      <c r="T40" s="262"/>
      <c r="U40" s="261"/>
      <c r="V40" s="262"/>
      <c r="W40" s="261"/>
      <c r="X40" s="262"/>
      <c r="Y40" s="261"/>
      <c r="Z40" s="262"/>
      <c r="AA40" s="261"/>
      <c r="AB40" s="262"/>
      <c r="AC40" s="261"/>
      <c r="AD40" s="262"/>
      <c r="AE40" s="27"/>
      <c r="AF40" s="263"/>
      <c r="AG40" s="263"/>
      <c r="AH40" s="263"/>
      <c r="AI40" s="262"/>
      <c r="AJ40" s="262"/>
      <c r="AK40" s="262"/>
      <c r="AL40" s="262"/>
      <c r="AM40" s="264"/>
      <c r="AN40" s="264"/>
      <c r="AO40" s="264"/>
      <c r="AP40" s="264"/>
      <c r="AQ40" s="264"/>
      <c r="AR40" s="264"/>
      <c r="AS40" s="263"/>
      <c r="AT40" s="263"/>
      <c r="AU40" s="27"/>
      <c r="AV40" s="264"/>
      <c r="AW40" s="264"/>
      <c r="AX40" s="264"/>
      <c r="AY40" s="264"/>
      <c r="AZ40" s="263"/>
      <c r="BA40" s="263"/>
      <c r="BB40" s="263"/>
      <c r="BC40" s="263"/>
      <c r="BD40" s="265"/>
      <c r="BE40" s="264"/>
      <c r="BF40" s="265"/>
      <c r="BG40" s="264"/>
      <c r="BH40" s="263"/>
      <c r="BI40" s="27"/>
      <c r="BJ40" s="262"/>
      <c r="BK40" s="262"/>
      <c r="BL40" s="262"/>
      <c r="BM40" s="262"/>
      <c r="BN40" s="262"/>
      <c r="BO40" s="262"/>
      <c r="BP40" s="262"/>
      <c r="BQ40" s="262"/>
      <c r="BR40" s="262"/>
      <c r="BS40" s="262"/>
      <c r="BT40" s="262"/>
      <c r="BU40" s="27"/>
      <c r="BV40" s="263"/>
      <c r="BW40" s="263"/>
      <c r="BX40" s="263"/>
      <c r="BY40" s="263"/>
      <c r="BZ40" s="264"/>
      <c r="CA40" s="264"/>
      <c r="CB40" s="264"/>
      <c r="CC40" s="264"/>
      <c r="CD40" s="264"/>
      <c r="CE40" s="264"/>
      <c r="CF40" s="264"/>
      <c r="CG40" s="264"/>
      <c r="CH40" s="37"/>
      <c r="CI40" s="343"/>
      <c r="CJ40" s="343"/>
      <c r="CK40" s="343"/>
      <c r="CL40" s="343"/>
      <c r="CM40" s="12"/>
      <c r="CN40" s="276"/>
      <c r="CO40" s="276"/>
      <c r="CP40" s="276"/>
      <c r="CQ40" s="276"/>
      <c r="CR40" s="276"/>
      <c r="CS40" s="276"/>
      <c r="CT40" s="216"/>
      <c r="CU40" s="216"/>
      <c r="CV40" s="216"/>
    </row>
    <row r="41" spans="1:107" ht="36" customHeight="1">
      <c r="A41" s="503">
        <v>27</v>
      </c>
      <c r="B41" s="951"/>
      <c r="C41" s="952"/>
      <c r="D41" s="951"/>
      <c r="E41" s="952"/>
      <c r="F41" s="525"/>
      <c r="G41" s="303"/>
      <c r="H41" s="372"/>
      <c r="I41" s="372"/>
      <c r="J41" s="303"/>
      <c r="K41" s="303"/>
      <c r="L41" s="303"/>
      <c r="M41" s="303"/>
      <c r="N41" s="303"/>
      <c r="O41" s="726"/>
      <c r="R41" s="705">
        <f t="shared" si="0"/>
        <v>0</v>
      </c>
      <c r="S41" s="705">
        <f t="shared" si="1"/>
        <v>0</v>
      </c>
      <c r="T41" s="262"/>
      <c r="U41" s="261"/>
      <c r="V41" s="262"/>
      <c r="W41" s="261"/>
      <c r="X41" s="262"/>
      <c r="Y41" s="261"/>
      <c r="Z41" s="262"/>
      <c r="AA41" s="261"/>
      <c r="AB41" s="262"/>
      <c r="AC41" s="261"/>
      <c r="AD41" s="262"/>
      <c r="AE41" s="27"/>
      <c r="AF41" s="263"/>
      <c r="AG41" s="263"/>
      <c r="AH41" s="263"/>
      <c r="AI41" s="262"/>
      <c r="AJ41" s="262"/>
      <c r="AK41" s="262"/>
      <c r="AL41" s="262"/>
      <c r="AM41" s="264"/>
      <c r="AN41" s="264"/>
      <c r="AO41" s="264"/>
      <c r="AP41" s="264"/>
      <c r="AQ41" s="264"/>
      <c r="AR41" s="264"/>
      <c r="AS41" s="263"/>
      <c r="AT41" s="263"/>
      <c r="AU41" s="27"/>
      <c r="AV41" s="264"/>
      <c r="AW41" s="264"/>
      <c r="AX41" s="264"/>
      <c r="AY41" s="264"/>
      <c r="AZ41" s="263"/>
      <c r="BA41" s="263"/>
      <c r="BB41" s="263"/>
      <c r="BC41" s="263"/>
      <c r="BD41" s="265"/>
      <c r="BE41" s="264"/>
      <c r="BF41" s="265"/>
      <c r="BG41" s="264"/>
      <c r="BH41" s="263"/>
      <c r="BI41" s="27"/>
      <c r="BJ41" s="262"/>
      <c r="BK41" s="262"/>
      <c r="BL41" s="262"/>
      <c r="BM41" s="262"/>
      <c r="BN41" s="262"/>
      <c r="BO41" s="262"/>
      <c r="BP41" s="262"/>
      <c r="BQ41" s="262"/>
      <c r="BR41" s="262"/>
      <c r="BS41" s="262"/>
      <c r="BT41" s="262"/>
      <c r="BU41" s="27"/>
      <c r="BV41" s="263"/>
      <c r="BW41" s="263"/>
      <c r="BX41" s="263"/>
      <c r="BY41" s="263"/>
      <c r="BZ41" s="264"/>
      <c r="CA41" s="264"/>
      <c r="CB41" s="264"/>
      <c r="CC41" s="264"/>
      <c r="CD41" s="264"/>
      <c r="CE41" s="264"/>
      <c r="CF41" s="264"/>
      <c r="CG41" s="264"/>
      <c r="CH41" s="346"/>
      <c r="CI41" s="346"/>
      <c r="CJ41" s="346"/>
      <c r="CK41" s="346"/>
      <c r="CL41" s="346"/>
      <c r="CM41" s="277"/>
      <c r="CN41" s="277"/>
      <c r="CO41" s="277"/>
      <c r="CP41" s="277"/>
      <c r="CQ41" s="277"/>
      <c r="CR41" s="276"/>
      <c r="CS41" s="276"/>
      <c r="CT41" s="216"/>
      <c r="CU41" s="216"/>
      <c r="CV41" s="216"/>
    </row>
    <row r="42" spans="1:107" ht="36" customHeight="1">
      <c r="A42" s="503">
        <v>28</v>
      </c>
      <c r="B42" s="951"/>
      <c r="C42" s="952"/>
      <c r="D42" s="951"/>
      <c r="E42" s="952"/>
      <c r="F42" s="525"/>
      <c r="G42" s="303"/>
      <c r="H42" s="372"/>
      <c r="I42" s="372"/>
      <c r="J42" s="303"/>
      <c r="K42" s="303"/>
      <c r="L42" s="303"/>
      <c r="M42" s="303"/>
      <c r="N42" s="303"/>
      <c r="O42" s="726"/>
      <c r="R42" s="705">
        <f t="shared" si="0"/>
        <v>0</v>
      </c>
      <c r="S42" s="705">
        <f t="shared" si="1"/>
        <v>0</v>
      </c>
      <c r="T42" s="262"/>
      <c r="U42" s="261"/>
      <c r="V42" s="262"/>
      <c r="W42" s="261"/>
      <c r="X42" s="262"/>
      <c r="Y42" s="261"/>
      <c r="Z42" s="262"/>
      <c r="AA42" s="261"/>
      <c r="AB42" s="262"/>
      <c r="AC42" s="261"/>
      <c r="AD42" s="262"/>
      <c r="AE42" s="27"/>
      <c r="AF42" s="263"/>
      <c r="AG42" s="263"/>
      <c r="AH42" s="263"/>
      <c r="AI42" s="262"/>
      <c r="AJ42" s="262"/>
      <c r="AK42" s="262"/>
      <c r="AL42" s="262"/>
      <c r="AM42" s="264"/>
      <c r="AN42" s="264"/>
      <c r="AO42" s="264"/>
      <c r="AP42" s="264"/>
      <c r="AQ42" s="264"/>
      <c r="AR42" s="264"/>
      <c r="AS42" s="263"/>
      <c r="AT42" s="263"/>
      <c r="AU42" s="27"/>
      <c r="AV42" s="264"/>
      <c r="AW42" s="264"/>
      <c r="AX42" s="264"/>
      <c r="AY42" s="264"/>
      <c r="AZ42" s="263"/>
      <c r="BA42" s="263"/>
      <c r="BB42" s="263"/>
      <c r="BC42" s="263"/>
      <c r="BD42" s="265"/>
      <c r="BE42" s="264"/>
      <c r="BF42" s="265"/>
      <c r="BG42" s="264"/>
      <c r="BH42" s="263"/>
      <c r="BI42" s="27"/>
      <c r="BJ42" s="262"/>
      <c r="BK42" s="262"/>
      <c r="BL42" s="262"/>
      <c r="BM42" s="262"/>
      <c r="BN42" s="262"/>
      <c r="BO42" s="262"/>
      <c r="BP42" s="262"/>
      <c r="BQ42" s="262"/>
      <c r="BR42" s="262"/>
      <c r="BS42" s="262"/>
      <c r="BT42" s="262"/>
      <c r="BU42" s="27"/>
      <c r="BV42" s="263"/>
      <c r="BW42" s="263"/>
      <c r="BX42" s="263"/>
      <c r="BY42" s="263"/>
      <c r="BZ42" s="264"/>
      <c r="CA42" s="264"/>
      <c r="CB42" s="264"/>
      <c r="CC42" s="264"/>
      <c r="CD42" s="264"/>
      <c r="CE42" s="264"/>
      <c r="CF42" s="264"/>
      <c r="CG42" s="264"/>
      <c r="CH42" s="33"/>
      <c r="CI42" s="211"/>
      <c r="CJ42" s="211"/>
      <c r="CK42" s="211"/>
      <c r="CL42" s="211"/>
      <c r="CM42" s="216"/>
      <c r="CN42" s="216"/>
      <c r="CO42" s="216"/>
      <c r="CP42" s="216"/>
      <c r="CQ42" s="216"/>
      <c r="CR42" s="216"/>
      <c r="CS42" s="216"/>
      <c r="CT42" s="216"/>
      <c r="CU42" s="216"/>
      <c r="CV42" s="216"/>
    </row>
    <row r="43" spans="1:107" ht="36" customHeight="1">
      <c r="A43" s="503">
        <v>29</v>
      </c>
      <c r="B43" s="951"/>
      <c r="C43" s="952"/>
      <c r="D43" s="951"/>
      <c r="E43" s="952"/>
      <c r="F43" s="525"/>
      <c r="G43" s="303"/>
      <c r="H43" s="372"/>
      <c r="I43" s="372"/>
      <c r="J43" s="303"/>
      <c r="K43" s="303"/>
      <c r="L43" s="303"/>
      <c r="M43" s="303"/>
      <c r="N43" s="303"/>
      <c r="O43" s="726"/>
      <c r="R43" s="705">
        <f>IF(M53=28," ",COUNTA(H43,J43,L43,N43))</f>
        <v>0</v>
      </c>
      <c r="S43" s="705">
        <f>IF(M53=28," ",COUNTA(G43,I43,K43,M43))</f>
        <v>0</v>
      </c>
      <c r="T43" s="262"/>
      <c r="U43" s="261"/>
      <c r="V43" s="262"/>
      <c r="W43" s="261"/>
      <c r="X43" s="262"/>
      <c r="Y43" s="261"/>
      <c r="Z43" s="262"/>
      <c r="AA43" s="261"/>
      <c r="AB43" s="262"/>
      <c r="AC43" s="261"/>
      <c r="AD43" s="262"/>
      <c r="AE43" s="27"/>
      <c r="AF43" s="263"/>
      <c r="AG43" s="263"/>
      <c r="AH43" s="263"/>
      <c r="AI43" s="262"/>
      <c r="AJ43" s="262"/>
      <c r="AK43" s="262"/>
      <c r="AL43" s="262"/>
      <c r="AM43" s="264"/>
      <c r="AN43" s="264"/>
      <c r="AO43" s="264"/>
      <c r="AP43" s="264"/>
      <c r="AQ43" s="264"/>
      <c r="AR43" s="264"/>
      <c r="AS43" s="263"/>
      <c r="AT43" s="263"/>
      <c r="AU43" s="27"/>
      <c r="AV43" s="264"/>
      <c r="AW43" s="264"/>
      <c r="AX43" s="264"/>
      <c r="AY43" s="264"/>
      <c r="AZ43" s="263"/>
      <c r="BA43" s="263"/>
      <c r="BB43" s="263"/>
      <c r="BC43" s="263"/>
      <c r="BD43" s="265"/>
      <c r="BE43" s="264"/>
      <c r="BF43" s="265"/>
      <c r="BG43" s="264"/>
      <c r="BH43" s="263"/>
      <c r="BI43" s="27"/>
      <c r="BJ43" s="262"/>
      <c r="BK43" s="262"/>
      <c r="BL43" s="262"/>
      <c r="BM43" s="262"/>
      <c r="BN43" s="262"/>
      <c r="BO43" s="262"/>
      <c r="BP43" s="262"/>
      <c r="BQ43" s="262"/>
      <c r="BR43" s="262"/>
      <c r="BS43" s="262"/>
      <c r="BT43" s="262"/>
      <c r="BU43" s="27"/>
      <c r="BV43" s="263"/>
      <c r="BW43" s="263"/>
      <c r="BX43" s="263"/>
      <c r="BY43" s="263"/>
      <c r="BZ43" s="264"/>
      <c r="CA43" s="264"/>
      <c r="CB43" s="264"/>
      <c r="CC43" s="264"/>
      <c r="CD43" s="264"/>
      <c r="CE43" s="264"/>
      <c r="CF43" s="264"/>
      <c r="CG43" s="264"/>
      <c r="CH43" s="29"/>
      <c r="CI43" s="211"/>
      <c r="CJ43" s="211"/>
      <c r="CK43" s="211"/>
      <c r="CL43" s="211"/>
      <c r="CM43" s="216"/>
      <c r="CN43" s="216"/>
      <c r="CO43" s="216"/>
      <c r="CP43" s="216"/>
      <c r="CQ43" s="216"/>
      <c r="CR43" s="203"/>
      <c r="CS43" s="203"/>
      <c r="CT43" s="203"/>
      <c r="CU43" s="216"/>
      <c r="CV43" s="216"/>
    </row>
    <row r="44" spans="1:107" ht="36" customHeight="1">
      <c r="A44" s="503">
        <v>30</v>
      </c>
      <c r="B44" s="951"/>
      <c r="C44" s="952"/>
      <c r="D44" s="951"/>
      <c r="E44" s="952"/>
      <c r="F44" s="525"/>
      <c r="G44" s="303"/>
      <c r="H44" s="372"/>
      <c r="I44" s="372"/>
      <c r="J44" s="303"/>
      <c r="K44" s="303"/>
      <c r="L44" s="303"/>
      <c r="M44" s="303"/>
      <c r="N44" s="303"/>
      <c r="O44" s="726"/>
      <c r="R44" s="705">
        <f>IF(OR(M53=28, M53=29)," ",COUNTA(H44,J44,L44,N44))</f>
        <v>0</v>
      </c>
      <c r="S44" s="705">
        <f>IF(OR(M53=28, M53=29)," ",COUNTA(G44,I44,K44,M44))</f>
        <v>0</v>
      </c>
      <c r="T44" s="282"/>
      <c r="U44" s="261"/>
      <c r="V44" s="282"/>
      <c r="W44" s="261"/>
      <c r="X44" s="282"/>
      <c r="Y44" s="261"/>
      <c r="Z44" s="282"/>
      <c r="AA44" s="261"/>
      <c r="AB44" s="282"/>
      <c r="AC44" s="261"/>
      <c r="AD44" s="265"/>
      <c r="AE44" s="27"/>
      <c r="AF44" s="263"/>
      <c r="AG44" s="263"/>
      <c r="AH44" s="263"/>
      <c r="AI44" s="262"/>
      <c r="AJ44" s="262"/>
      <c r="AK44" s="262"/>
      <c r="AL44" s="262"/>
      <c r="AM44" s="264"/>
      <c r="AN44" s="264"/>
      <c r="AO44" s="264"/>
      <c r="AP44" s="264"/>
      <c r="AQ44" s="264"/>
      <c r="AR44" s="264"/>
      <c r="AS44" s="263"/>
      <c r="AT44" s="263"/>
      <c r="AU44" s="27"/>
      <c r="AV44" s="264"/>
      <c r="AW44" s="264"/>
      <c r="AX44" s="264"/>
      <c r="AY44" s="264"/>
      <c r="AZ44" s="263"/>
      <c r="BA44" s="263"/>
      <c r="BB44" s="263"/>
      <c r="BC44" s="263"/>
      <c r="BD44" s="283"/>
      <c r="BE44" s="264"/>
      <c r="BF44" s="284"/>
      <c r="BG44" s="264"/>
      <c r="BH44" s="263"/>
      <c r="BI44" s="27"/>
      <c r="BJ44" s="262"/>
      <c r="BK44" s="262"/>
      <c r="BL44" s="262"/>
      <c r="BM44" s="262"/>
      <c r="BN44" s="262"/>
      <c r="BO44" s="262"/>
      <c r="BP44" s="262"/>
      <c r="BQ44" s="262"/>
      <c r="BR44" s="262"/>
      <c r="BS44" s="262"/>
      <c r="BT44" s="262"/>
      <c r="BU44" s="27"/>
      <c r="BV44" s="263"/>
      <c r="BW44" s="263"/>
      <c r="BX44" s="263"/>
      <c r="BY44" s="263"/>
      <c r="BZ44" s="264"/>
      <c r="CA44" s="264"/>
      <c r="CB44" s="264"/>
      <c r="CC44" s="264"/>
      <c r="CD44" s="264"/>
      <c r="CE44" s="264"/>
      <c r="CF44" s="264"/>
      <c r="CG44" s="264"/>
      <c r="CH44" s="221"/>
      <c r="CI44" s="211"/>
      <c r="CJ44" s="211"/>
      <c r="CK44" s="211"/>
      <c r="CL44" s="211"/>
      <c r="CM44" s="216"/>
      <c r="CN44" s="216"/>
      <c r="CO44" s="216"/>
      <c r="CP44" s="216"/>
      <c r="CQ44" s="216"/>
      <c r="CR44" s="203"/>
      <c r="CS44" s="203"/>
      <c r="CT44" s="203"/>
      <c r="CU44" s="216"/>
      <c r="CV44" s="216"/>
    </row>
    <row r="45" spans="1:107" ht="36" customHeight="1" thickBot="1">
      <c r="A45" s="513">
        <v>31</v>
      </c>
      <c r="B45" s="961"/>
      <c r="C45" s="962"/>
      <c r="D45" s="961"/>
      <c r="E45" s="962"/>
      <c r="F45" s="526"/>
      <c r="G45" s="306"/>
      <c r="H45" s="373"/>
      <c r="I45" s="373"/>
      <c r="J45" s="306"/>
      <c r="K45" s="306"/>
      <c r="L45" s="306"/>
      <c r="M45" s="306"/>
      <c r="N45" s="306"/>
      <c r="O45" s="726"/>
      <c r="R45" s="705">
        <f>IF(OR(M53=28,M53=29,M53=30)," ",COUNTA(H45,J45,L45,N45))</f>
        <v>0</v>
      </c>
      <c r="S45" s="705">
        <f>IF(OR(M53=28,M53=29,M53=30)," ",COUNTA(G45,I45,K45,M45))</f>
        <v>0</v>
      </c>
      <c r="T45" s="262"/>
      <c r="U45" s="261"/>
      <c r="V45" s="262"/>
      <c r="W45" s="261"/>
      <c r="X45" s="262"/>
      <c r="Y45" s="261"/>
      <c r="Z45" s="262"/>
      <c r="AA45" s="261"/>
      <c r="AB45" s="262"/>
      <c r="AC45" s="261"/>
      <c r="AD45" s="262"/>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92"/>
      <c r="BE45" s="264"/>
      <c r="BF45" s="292"/>
      <c r="BG45" s="293"/>
      <c r="BH45" s="294"/>
      <c r="BI45" s="242"/>
      <c r="BJ45" s="262"/>
      <c r="BK45" s="262"/>
      <c r="BL45" s="262"/>
      <c r="BM45" s="262"/>
      <c r="BN45" s="262"/>
      <c r="BO45" s="262"/>
      <c r="BP45" s="262"/>
      <c r="BQ45" s="262"/>
      <c r="BR45" s="262"/>
      <c r="BS45" s="262"/>
      <c r="BT45" s="262"/>
      <c r="BU45" s="27"/>
      <c r="BV45" s="263"/>
      <c r="BW45" s="263"/>
      <c r="BX45" s="263"/>
      <c r="BY45" s="263"/>
      <c r="BZ45" s="264"/>
      <c r="CA45" s="264"/>
      <c r="CB45" s="264"/>
      <c r="CC45" s="264"/>
      <c r="CD45" s="264"/>
      <c r="CE45" s="264"/>
      <c r="CF45" s="264"/>
      <c r="CG45" s="264"/>
      <c r="CH45" s="29"/>
      <c r="CI45" s="211"/>
      <c r="CJ45" s="211"/>
      <c r="CK45" s="211"/>
      <c r="CL45" s="211"/>
      <c r="CM45" s="216"/>
      <c r="CN45" s="216"/>
      <c r="CO45" s="216"/>
      <c r="CP45" s="216"/>
      <c r="CQ45" s="216"/>
      <c r="CR45" s="8"/>
      <c r="CS45" s="216"/>
      <c r="CT45" s="216"/>
      <c r="CU45" s="216"/>
      <c r="CV45" s="216"/>
    </row>
    <row r="46" spans="1:107" ht="36" customHeight="1" thickBot="1">
      <c r="A46" s="85" t="s">
        <v>62</v>
      </c>
      <c r="B46" s="969" t="str">
        <f>IFERROR(AVERAGE(B15:B45), " ")</f>
        <v xml:space="preserve"> </v>
      </c>
      <c r="C46" s="970"/>
      <c r="D46" s="969" t="str">
        <f>IFERROR(AVERAGE(D15:D45), " ")</f>
        <v xml:space="preserve"> </v>
      </c>
      <c r="E46" s="970"/>
      <c r="F46" s="85" t="s">
        <v>245</v>
      </c>
      <c r="G46" s="347" t="str">
        <f>IFERROR(AVERAGE(G15:G45), " ")</f>
        <v xml:space="preserve"> </v>
      </c>
      <c r="H46" s="347" t="str">
        <f t="shared" ref="H46:N46" si="2">IFERROR(AVERAGE(H15:H45), " ")</f>
        <v xml:space="preserve"> </v>
      </c>
      <c r="I46" s="347" t="str">
        <f t="shared" si="2"/>
        <v xml:space="preserve"> </v>
      </c>
      <c r="J46" s="347" t="str">
        <f t="shared" si="2"/>
        <v xml:space="preserve"> </v>
      </c>
      <c r="K46" s="347" t="str">
        <f t="shared" si="2"/>
        <v xml:space="preserve"> </v>
      </c>
      <c r="L46" s="347" t="str">
        <f t="shared" si="2"/>
        <v xml:space="preserve"> </v>
      </c>
      <c r="M46" s="347" t="str">
        <f t="shared" si="2"/>
        <v xml:space="preserve"> </v>
      </c>
      <c r="N46" s="714" t="str">
        <f t="shared" si="2"/>
        <v xml:space="preserve"> </v>
      </c>
      <c r="O46" s="31"/>
      <c r="R46" s="705">
        <f>MIN(R15:R45)</f>
        <v>0</v>
      </c>
      <c r="S46" s="705">
        <f>MIN(S15:S45)</f>
        <v>0</v>
      </c>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97"/>
      <c r="AY46" s="201"/>
      <c r="AZ46" s="201"/>
      <c r="BA46" s="201"/>
      <c r="BB46" s="201"/>
      <c r="BC46" s="201"/>
      <c r="BD46" s="201"/>
      <c r="BE46" s="298"/>
      <c r="BF46" s="201"/>
      <c r="BG46" s="201"/>
      <c r="BH46" s="201"/>
      <c r="BI46" s="201"/>
      <c r="BJ46" s="201"/>
      <c r="BK46" s="201"/>
      <c r="BL46" s="201"/>
      <c r="BM46" s="299"/>
      <c r="BN46" s="201"/>
      <c r="BO46" s="201"/>
      <c r="BP46" s="201"/>
      <c r="BQ46" s="201"/>
      <c r="BR46" s="201"/>
      <c r="BS46" s="201"/>
      <c r="BT46" s="201"/>
      <c r="BU46" s="31"/>
      <c r="BV46" s="348"/>
      <c r="BW46" s="348"/>
      <c r="BX46" s="348"/>
      <c r="BY46" s="348"/>
      <c r="BZ46" s="349"/>
      <c r="CA46" s="349"/>
      <c r="CB46" s="349"/>
      <c r="CC46" s="349"/>
      <c r="CD46" s="349"/>
      <c r="CE46" s="349"/>
      <c r="CF46" s="349"/>
      <c r="CG46" s="349"/>
      <c r="CH46" s="6"/>
      <c r="CI46" s="216"/>
      <c r="CJ46" s="216"/>
      <c r="CK46" s="216"/>
      <c r="CL46" s="216"/>
      <c r="CM46" s="216"/>
      <c r="CN46" s="216"/>
      <c r="CO46" s="216"/>
      <c r="CP46" s="216"/>
      <c r="CQ46" s="216"/>
      <c r="CR46" s="216"/>
      <c r="CS46" s="8"/>
      <c r="CT46" s="216"/>
      <c r="CU46" s="216"/>
      <c r="CV46" s="216"/>
    </row>
    <row r="47" spans="1:107" ht="36" customHeight="1" thickBot="1">
      <c r="A47" s="84" t="s">
        <v>18</v>
      </c>
      <c r="B47" s="953" t="str">
        <f>IF(SUM(B15:B45)=0, " ", SUM(B15:B45))</f>
        <v xml:space="preserve"> </v>
      </c>
      <c r="C47" s="954"/>
      <c r="D47" s="953" t="str">
        <f>IF(SUM(D15:D45)=0, " ", SUM(D15:D45))</f>
        <v xml:space="preserve"> </v>
      </c>
      <c r="E47" s="954"/>
      <c r="F47" s="139" t="s">
        <v>255</v>
      </c>
      <c r="G47" s="350" t="str">
        <f>IF(MIN(G15:G45)=0,"",MIN(G15:G45))</f>
        <v/>
      </c>
      <c r="H47" s="351"/>
      <c r="I47" s="352" t="str">
        <f>IF(MIN(I15:I45)=0,"",MIN(I15:I45))</f>
        <v/>
      </c>
      <c r="J47" s="351"/>
      <c r="K47" s="352" t="str">
        <f>IF(MIN(K15:K45)=0,"",MIN(K15:K45))</f>
        <v/>
      </c>
      <c r="L47" s="351"/>
      <c r="M47" s="352" t="str">
        <f>IF(MIN(M15:M45)=0,"",MIN(M15:M45))</f>
        <v/>
      </c>
      <c r="N47" s="353"/>
      <c r="O47" s="31"/>
      <c r="P47" s="697"/>
      <c r="Q47" s="698"/>
      <c r="R47" s="697"/>
      <c r="S47" s="697"/>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97"/>
      <c r="AY47" s="201"/>
      <c r="AZ47" s="201"/>
      <c r="BA47" s="201"/>
      <c r="BB47" s="201"/>
      <c r="BC47" s="201"/>
      <c r="BD47" s="201"/>
      <c r="BE47" s="298"/>
      <c r="BF47" s="201"/>
      <c r="BG47" s="201"/>
      <c r="BH47" s="201"/>
      <c r="BI47" s="201"/>
      <c r="BJ47" s="201"/>
      <c r="BK47" s="201"/>
      <c r="BL47" s="201"/>
      <c r="BM47" s="299"/>
      <c r="BN47" s="201"/>
      <c r="BO47" s="201"/>
      <c r="BP47" s="201"/>
      <c r="BQ47" s="201"/>
      <c r="BR47" s="201"/>
      <c r="BS47" s="201"/>
      <c r="BT47" s="201"/>
      <c r="BU47" s="31"/>
      <c r="BV47" s="348"/>
      <c r="BW47" s="348"/>
      <c r="BX47" s="348"/>
      <c r="BY47" s="348"/>
      <c r="BZ47" s="349"/>
      <c r="CA47" s="349"/>
      <c r="CB47" s="349"/>
      <c r="CC47" s="349"/>
      <c r="CD47" s="349"/>
      <c r="CE47" s="349"/>
      <c r="CF47" s="349"/>
      <c r="CG47" s="349"/>
      <c r="CH47" s="6"/>
      <c r="CI47" s="216"/>
      <c r="CJ47" s="216"/>
      <c r="CK47" s="216"/>
      <c r="CL47" s="216"/>
      <c r="CM47" s="216"/>
      <c r="CN47" s="216"/>
      <c r="CO47" s="216"/>
      <c r="CP47" s="216"/>
      <c r="CQ47" s="216"/>
      <c r="CR47" s="216"/>
      <c r="CS47" s="8"/>
      <c r="CT47" s="216"/>
      <c r="CU47" s="216"/>
      <c r="CV47" s="216"/>
    </row>
    <row r="48" spans="1:107" ht="30" customHeight="1" thickBot="1">
      <c r="A48" s="138"/>
      <c r="B48" s="192"/>
      <c r="C48" s="192"/>
      <c r="D48" s="354"/>
      <c r="E48" s="354"/>
      <c r="F48" s="139" t="s">
        <v>256</v>
      </c>
      <c r="G48" s="350"/>
      <c r="H48" s="352" t="str">
        <f>IF(MIN(H15:H45)=0,"",MIN(H15:H45))</f>
        <v/>
      </c>
      <c r="I48" s="355"/>
      <c r="J48" s="352" t="str">
        <f>IF(MIN(J15:J45)=0,"",MIN(J15:J45))</f>
        <v/>
      </c>
      <c r="K48" s="355"/>
      <c r="L48" s="352" t="str">
        <f>IF(MIN(L15:L45)=0,"",MIN(L15:L45))</f>
        <v/>
      </c>
      <c r="M48" s="355"/>
      <c r="N48" s="356" t="str">
        <f>IF(MIN(N15:N45)=0,"",MIN(N15:N45))</f>
        <v/>
      </c>
      <c r="O48" s="31"/>
      <c r="P48" s="697"/>
      <c r="Q48" s="697"/>
      <c r="R48" s="697"/>
      <c r="S48" s="697"/>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97"/>
      <c r="AY48" s="201"/>
      <c r="AZ48" s="201"/>
      <c r="BA48" s="201"/>
      <c r="BB48" s="201"/>
      <c r="BC48" s="201"/>
      <c r="BD48" s="201"/>
      <c r="BE48" s="298"/>
      <c r="BF48" s="201"/>
      <c r="BG48" s="201"/>
      <c r="BH48" s="201"/>
      <c r="BI48" s="201"/>
      <c r="BJ48" s="201"/>
      <c r="BK48" s="201"/>
      <c r="BL48" s="201"/>
      <c r="BM48" s="299"/>
      <c r="BN48" s="201"/>
      <c r="BO48" s="201"/>
      <c r="BP48" s="201"/>
      <c r="BQ48" s="201"/>
      <c r="BR48" s="201"/>
      <c r="BS48" s="201"/>
      <c r="BT48" s="201"/>
      <c r="BU48" s="31"/>
      <c r="BV48" s="348"/>
      <c r="BW48" s="348"/>
      <c r="BX48" s="348"/>
      <c r="BY48" s="348"/>
      <c r="BZ48" s="349"/>
      <c r="CA48" s="349"/>
      <c r="CB48" s="349"/>
      <c r="CC48" s="349"/>
      <c r="CD48" s="349"/>
      <c r="CE48" s="349"/>
      <c r="CF48" s="349"/>
      <c r="CG48" s="349"/>
      <c r="CH48" s="6"/>
      <c r="CI48" s="216"/>
      <c r="CJ48" s="216"/>
      <c r="CK48" s="216"/>
      <c r="CL48" s="216"/>
      <c r="CM48" s="216"/>
      <c r="CN48" s="216"/>
      <c r="CO48" s="216"/>
      <c r="CP48" s="216"/>
      <c r="CQ48" s="216"/>
      <c r="CR48" s="216"/>
      <c r="CS48" s="8"/>
      <c r="CT48" s="216"/>
      <c r="CU48" s="216"/>
      <c r="CV48" s="216"/>
    </row>
    <row r="49" spans="1:73" ht="32.25" customHeight="1">
      <c r="A49" s="302"/>
      <c r="D49" s="959" t="s">
        <v>246</v>
      </c>
      <c r="E49" s="960"/>
      <c r="F49" s="960"/>
      <c r="G49" s="357">
        <f t="shared" ref="G49:N49" si="3">COUNTIF(G15:G45, "&gt;0")</f>
        <v>0</v>
      </c>
      <c r="H49" s="357">
        <f t="shared" si="3"/>
        <v>0</v>
      </c>
      <c r="I49" s="357">
        <f t="shared" si="3"/>
        <v>0</v>
      </c>
      <c r="J49" s="357">
        <f t="shared" si="3"/>
        <v>0</v>
      </c>
      <c r="K49" s="357">
        <f t="shared" si="3"/>
        <v>0</v>
      </c>
      <c r="L49" s="357">
        <f t="shared" si="3"/>
        <v>0</v>
      </c>
      <c r="M49" s="357">
        <f t="shared" si="3"/>
        <v>0</v>
      </c>
      <c r="N49" s="358">
        <f t="shared" si="3"/>
        <v>0</v>
      </c>
      <c r="P49" s="201"/>
      <c r="Q49" s="201"/>
      <c r="R49" s="201">
        <f>IFERROR(E53/E51,0)</f>
        <v>0</v>
      </c>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row>
    <row r="50" spans="1:73" ht="21" customHeight="1" thickBot="1">
      <c r="D50" s="359" t="s">
        <v>247</v>
      </c>
      <c r="E50" s="360"/>
      <c r="F50" s="360"/>
      <c r="G50" s="361">
        <f>COUNTIF(G15:G45, "&lt;0.5")</f>
        <v>0</v>
      </c>
      <c r="H50" s="361">
        <f>COUNTIF(H15:H45, "&lt;0.2")</f>
        <v>0</v>
      </c>
      <c r="I50" s="361">
        <f>COUNTIF(I15:I45, "&lt;0.5")</f>
        <v>0</v>
      </c>
      <c r="J50" s="361">
        <f>COUNTIF(J15:J45, "&lt;0.2")</f>
        <v>0</v>
      </c>
      <c r="K50" s="361">
        <f>COUNTIF(K15:K45, "&lt;0.5")</f>
        <v>0</v>
      </c>
      <c r="L50" s="361">
        <f>COUNTIF(L15:L45, "&lt;0.2")</f>
        <v>0</v>
      </c>
      <c r="M50" s="361">
        <f>COUNTIF(M15:M45, "&lt;0.5")</f>
        <v>0</v>
      </c>
      <c r="N50" s="362">
        <f>COUNTIF(N15:N45, "&lt;0.2")</f>
        <v>0</v>
      </c>
      <c r="P50" s="201"/>
      <c r="Q50" s="201"/>
      <c r="R50" s="201">
        <f>IFERROR(E54/E52,0)</f>
        <v>0</v>
      </c>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row>
    <row r="51" spans="1:73" ht="30" customHeight="1">
      <c r="B51" s="966" t="s">
        <v>249</v>
      </c>
      <c r="C51" s="967"/>
      <c r="D51" s="955"/>
      <c r="E51" s="657">
        <f>+H49+J49+L49+N49</f>
        <v>0</v>
      </c>
      <c r="F51" s="958" t="s">
        <v>276</v>
      </c>
      <c r="G51" s="958"/>
      <c r="H51" s="364">
        <f>MIN(G48:N48)</f>
        <v>0</v>
      </c>
      <c r="I51" s="365"/>
      <c r="J51" s="366"/>
      <c r="K51" s="367"/>
      <c r="L51" s="366"/>
      <c r="M51" s="125"/>
      <c r="N51" s="375" t="s">
        <v>269</v>
      </c>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row>
    <row r="52" spans="1:73" ht="28.5" customHeight="1" thickBot="1">
      <c r="B52" s="968" t="s">
        <v>250</v>
      </c>
      <c r="C52" s="955"/>
      <c r="D52" s="955"/>
      <c r="E52" s="658">
        <f>+G49+I49+K49+M49</f>
        <v>0</v>
      </c>
      <c r="F52" s="958" t="s">
        <v>277</v>
      </c>
      <c r="G52" s="958"/>
      <c r="H52" s="364">
        <f>MIN(G47:N47)</f>
        <v>0</v>
      </c>
      <c r="I52" s="203"/>
      <c r="J52" s="628"/>
      <c r="K52" s="628" t="s">
        <v>278</v>
      </c>
      <c r="L52" s="629"/>
      <c r="M52" s="627"/>
      <c r="N52" s="376" t="s">
        <v>274</v>
      </c>
      <c r="O52" s="965" t="b">
        <f>IF($M$52="N",IF(AND(R46&gt;=1)," ","MISSING FREE CL2 READING"))</f>
        <v>0</v>
      </c>
      <c r="P52" s="965"/>
      <c r="Q52" s="965"/>
      <c r="R52" s="965"/>
      <c r="S52" s="965"/>
      <c r="T52" s="965"/>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row>
    <row r="53" spans="1:73" ht="30" customHeight="1" thickBot="1">
      <c r="B53" s="968" t="s">
        <v>248</v>
      </c>
      <c r="C53" s="955"/>
      <c r="D53" s="955"/>
      <c r="E53" s="368" t="str">
        <f>IF(M52="N",+H50+J50+L50+N50,"")</f>
        <v/>
      </c>
      <c r="F53" s="958"/>
      <c r="G53" s="958"/>
      <c r="H53" s="366"/>
      <c r="I53" s="367"/>
      <c r="J53" s="628"/>
      <c r="K53" s="630" t="s">
        <v>281</v>
      </c>
      <c r="L53" s="366"/>
      <c r="M53" s="631">
        <f>'Page 1 Chemicals'!C47</f>
        <v>0</v>
      </c>
      <c r="N53" s="366"/>
      <c r="O53" s="965" t="b">
        <f>IF($M$52="Y",IF(AND(S46&gt;=1)," ","MISSING TOTAL CL2 READING"))</f>
        <v>0</v>
      </c>
      <c r="P53" s="965"/>
      <c r="Q53" s="965"/>
      <c r="R53" s="965"/>
      <c r="S53" s="965"/>
      <c r="T53" s="965"/>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1"/>
      <c r="BR53" s="201"/>
      <c r="BS53" s="201"/>
      <c r="BT53" s="201"/>
      <c r="BU53" s="201"/>
    </row>
    <row r="54" spans="1:73" ht="29.25" customHeight="1" thickBot="1">
      <c r="B54" s="956" t="s">
        <v>251</v>
      </c>
      <c r="C54" s="957"/>
      <c r="D54" s="957"/>
      <c r="E54" s="197" t="str">
        <f>IF(M52="Y",+G50+I50+K50+M50,"")</f>
        <v/>
      </c>
      <c r="F54" s="203"/>
      <c r="G54" s="187"/>
      <c r="H54" s="203"/>
      <c r="I54" s="166"/>
      <c r="J54" s="369"/>
      <c r="K54" s="166"/>
      <c r="L54" s="370"/>
      <c r="M54" s="370"/>
      <c r="N54" s="370"/>
      <c r="O54" s="964" t="str">
        <f>IF(R49&gt;0.05,"More than 5% of the samples are below 0.2 mg/L"," ")</f>
        <v xml:space="preserve"> </v>
      </c>
      <c r="P54" s="964"/>
      <c r="Q54" s="964"/>
      <c r="R54" s="964"/>
      <c r="S54" s="964"/>
      <c r="T54" s="964"/>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c r="BH54" s="201"/>
      <c r="BI54" s="201"/>
      <c r="BJ54" s="201"/>
      <c r="BK54" s="201"/>
      <c r="BL54" s="201"/>
      <c r="BM54" s="201"/>
      <c r="BN54" s="201"/>
      <c r="BO54" s="201"/>
      <c r="BP54" s="201"/>
      <c r="BQ54" s="201"/>
      <c r="BR54" s="201"/>
      <c r="BS54" s="201"/>
      <c r="BT54" s="201"/>
      <c r="BU54" s="201"/>
    </row>
    <row r="55" spans="1:73" ht="15.75">
      <c r="B55" s="371"/>
      <c r="C55" s="371"/>
      <c r="D55" s="371"/>
      <c r="E55" s="955"/>
      <c r="F55" s="955"/>
      <c r="G55" s="955"/>
      <c r="H55" s="955"/>
      <c r="I55" s="955"/>
      <c r="J55" s="955"/>
      <c r="K55" s="955"/>
      <c r="L55" s="955"/>
      <c r="M55" s="955"/>
      <c r="N55" s="955"/>
      <c r="O55" s="964"/>
      <c r="P55" s="964"/>
      <c r="Q55" s="964"/>
      <c r="R55" s="964"/>
      <c r="S55" s="964"/>
      <c r="T55" s="964"/>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row>
    <row r="56" spans="1:73" ht="21" customHeight="1">
      <c r="F56" s="166"/>
      <c r="G56" s="166"/>
      <c r="H56" s="166"/>
      <c r="I56" s="166"/>
      <c r="J56" s="191"/>
      <c r="K56" s="166"/>
      <c r="L56" s="192"/>
      <c r="M56" s="370"/>
      <c r="N56" s="370"/>
      <c r="O56" s="963" t="str">
        <f>IF(R50&gt;0.05,"More than 5% of the samples are below 0.5 mg/L"," ")</f>
        <v xml:space="preserve"> </v>
      </c>
      <c r="P56" s="964"/>
      <c r="Q56" s="964"/>
      <c r="R56" s="964"/>
      <c r="S56" s="964"/>
      <c r="T56" s="964"/>
    </row>
    <row r="57" spans="1:73" ht="21" customHeight="1">
      <c r="B57" s="374"/>
      <c r="C57" s="374"/>
      <c r="D57" s="374"/>
      <c r="E57" s="166"/>
      <c r="F57" s="166"/>
      <c r="G57" s="166"/>
      <c r="H57" s="166"/>
      <c r="I57" s="166"/>
      <c r="J57" s="191"/>
      <c r="K57" s="166"/>
      <c r="L57" s="369"/>
      <c r="M57" s="370"/>
      <c r="N57" s="370"/>
      <c r="O57" s="964"/>
      <c r="P57" s="964"/>
      <c r="Q57" s="964"/>
      <c r="R57" s="964"/>
      <c r="S57" s="964"/>
      <c r="T57" s="964"/>
    </row>
    <row r="58" spans="1:73" ht="20.25">
      <c r="B58" s="371"/>
      <c r="C58" s="371"/>
      <c r="D58" s="371"/>
      <c r="E58" s="166"/>
      <c r="F58" s="166"/>
      <c r="G58" s="166"/>
      <c r="H58" s="166"/>
      <c r="I58" s="166"/>
      <c r="J58" s="191"/>
      <c r="K58" s="166"/>
      <c r="L58" s="971"/>
      <c r="M58" s="971"/>
      <c r="N58" s="370"/>
    </row>
    <row r="59" spans="1:73" ht="15">
      <c r="B59" s="371"/>
      <c r="C59" s="371"/>
      <c r="D59" s="371"/>
      <c r="E59" s="166"/>
      <c r="F59" s="166"/>
      <c r="G59" s="166"/>
      <c r="H59" s="166"/>
      <c r="I59" s="166"/>
      <c r="J59" s="166"/>
      <c r="K59" s="166"/>
      <c r="L59" s="369"/>
      <c r="M59" s="369"/>
      <c r="N59" s="370"/>
      <c r="O59" s="696"/>
    </row>
    <row r="60" spans="1:73" ht="15">
      <c r="B60" s="371"/>
      <c r="C60" s="371"/>
      <c r="D60" s="371"/>
      <c r="E60" s="166"/>
      <c r="F60" s="166"/>
      <c r="G60" s="166"/>
      <c r="H60" s="166"/>
      <c r="I60" s="166"/>
      <c r="J60" s="369"/>
      <c r="K60" s="166"/>
      <c r="L60" s="370"/>
      <c r="M60" s="370"/>
      <c r="N60" s="370"/>
    </row>
    <row r="66" spans="15:15">
      <c r="O66" s="754"/>
    </row>
  </sheetData>
  <sheetProtection algorithmName="SHA-512" hashValue="EyzHkk51T6JF48TKu2pVV0mnCe8f31HFt+heFhTEL3/8d7Yo61i/KV+2h/qI/TGPTKQ/hTQN/Gl2GOGmVG1PDw==" saltValue="5o2Z0Gu9rmAAcrK7+K8ODg==" spinCount="100000" sheet="1" selectLockedCells="1"/>
  <mergeCells count="96">
    <mergeCell ref="B37:C37"/>
    <mergeCell ref="B38:C38"/>
    <mergeCell ref="B39:C39"/>
    <mergeCell ref="B31:C31"/>
    <mergeCell ref="B41:C41"/>
    <mergeCell ref="B34:C34"/>
    <mergeCell ref="B33:C33"/>
    <mergeCell ref="B35:C35"/>
    <mergeCell ref="B32:C32"/>
    <mergeCell ref="B36:C36"/>
    <mergeCell ref="D24:E24"/>
    <mergeCell ref="D25:E25"/>
    <mergeCell ref="D46:E46"/>
    <mergeCell ref="D37:E37"/>
    <mergeCell ref="D33:E33"/>
    <mergeCell ref="D29:E29"/>
    <mergeCell ref="D30:E30"/>
    <mergeCell ref="D41:E41"/>
    <mergeCell ref="D40:E40"/>
    <mergeCell ref="D36:E36"/>
    <mergeCell ref="D35:E35"/>
    <mergeCell ref="D26:E26"/>
    <mergeCell ref="D27:E27"/>
    <mergeCell ref="D28:E28"/>
    <mergeCell ref="D38:E38"/>
    <mergeCell ref="D43:E43"/>
    <mergeCell ref="D12:E12"/>
    <mergeCell ref="M13:N13"/>
    <mergeCell ref="K13:L13"/>
    <mergeCell ref="I13:J13"/>
    <mergeCell ref="B23:C23"/>
    <mergeCell ref="G13:H13"/>
    <mergeCell ref="D21:E21"/>
    <mergeCell ref="B22:C22"/>
    <mergeCell ref="M2:N2"/>
    <mergeCell ref="M4:N4"/>
    <mergeCell ref="D22:E22"/>
    <mergeCell ref="D23:E23"/>
    <mergeCell ref="M3:N3"/>
    <mergeCell ref="M5:N5"/>
    <mergeCell ref="K4:L4"/>
    <mergeCell ref="B4:E5"/>
    <mergeCell ref="B21:C21"/>
    <mergeCell ref="B12:C12"/>
    <mergeCell ref="B13:C13"/>
    <mergeCell ref="D13:E13"/>
    <mergeCell ref="D15:E15"/>
    <mergeCell ref="D16:E16"/>
    <mergeCell ref="D17:E17"/>
    <mergeCell ref="D18:E18"/>
    <mergeCell ref="L58:M58"/>
    <mergeCell ref="B14:C14"/>
    <mergeCell ref="D14:E14"/>
    <mergeCell ref="B15:C15"/>
    <mergeCell ref="B16:C16"/>
    <mergeCell ref="B17:C17"/>
    <mergeCell ref="B18:C18"/>
    <mergeCell ref="B19:C19"/>
    <mergeCell ref="B27:C27"/>
    <mergeCell ref="D32:E32"/>
    <mergeCell ref="B20:C20"/>
    <mergeCell ref="D19:E19"/>
    <mergeCell ref="D20:E20"/>
    <mergeCell ref="D34:E34"/>
    <mergeCell ref="D31:E31"/>
    <mergeCell ref="D42:E42"/>
    <mergeCell ref="O56:T57"/>
    <mergeCell ref="O52:T52"/>
    <mergeCell ref="O53:T53"/>
    <mergeCell ref="O54:T55"/>
    <mergeCell ref="D44:E44"/>
    <mergeCell ref="D45:E45"/>
    <mergeCell ref="B51:D51"/>
    <mergeCell ref="B53:D53"/>
    <mergeCell ref="B52:D52"/>
    <mergeCell ref="B46:C46"/>
    <mergeCell ref="B47:C47"/>
    <mergeCell ref="D39:E39"/>
    <mergeCell ref="D47:E47"/>
    <mergeCell ref="E55:N55"/>
    <mergeCell ref="B54:D54"/>
    <mergeCell ref="F52:G52"/>
    <mergeCell ref="D49:F49"/>
    <mergeCell ref="F53:G53"/>
    <mergeCell ref="F51:G51"/>
    <mergeCell ref="B43:C43"/>
    <mergeCell ref="B44:C44"/>
    <mergeCell ref="B45:C45"/>
    <mergeCell ref="B40:C40"/>
    <mergeCell ref="B42:C42"/>
    <mergeCell ref="B24:C24"/>
    <mergeCell ref="B25:C25"/>
    <mergeCell ref="B28:C28"/>
    <mergeCell ref="B29:C29"/>
    <mergeCell ref="B30:C30"/>
    <mergeCell ref="B26:C26"/>
  </mergeCells>
  <phoneticPr fontId="0" type="noConversion"/>
  <conditionalFormatting sqref="O52">
    <cfRule type="cellIs" dxfId="12" priority="29" operator="equal">
      <formula>FALSE</formula>
    </cfRule>
  </conditionalFormatting>
  <conditionalFormatting sqref="O53">
    <cfRule type="cellIs" dxfId="11" priority="28" operator="equal">
      <formula>FALSE</formula>
    </cfRule>
  </conditionalFormatting>
  <conditionalFormatting sqref="N57">
    <cfRule type="cellIs" dxfId="10" priority="22" operator="equal">
      <formula>#DIV/0!</formula>
    </cfRule>
  </conditionalFormatting>
  <conditionalFormatting sqref="O54:T55">
    <cfRule type="containsErrors" dxfId="9" priority="20">
      <formula>ISERROR(O54)</formula>
    </cfRule>
    <cfRule type="cellIs" dxfId="8" priority="21" operator="equal">
      <formula>#DIV/0!</formula>
    </cfRule>
  </conditionalFormatting>
  <conditionalFormatting sqref="G15:N45">
    <cfRule type="expression" dxfId="7" priority="1" stopIfTrue="1">
      <formula>LEN($G15&amp;$H15&amp;$I15&amp;$J15&amp;$K15&amp;$L15&amp;$M15&amp;$N15)=0</formula>
    </cfRule>
  </conditionalFormatting>
  <dataValidations count="1">
    <dataValidation type="list" errorStyle="information" allowBlank="1" showInputMessage="1" showErrorMessage="1" errorTitle="Invalid Entry" error="You must either use Y or N ." promptTitle="Entry Information" prompt="Select Y or N" sqref="M52">
      <formula1>$N$51:$N$52</formula1>
    </dataValidation>
  </dataValidations>
  <printOptions horizontalCentered="1" verticalCentered="1"/>
  <pageMargins left="0.5" right="0.5" top="0.75" bottom="0.5" header="0.5" footer="0"/>
  <pageSetup scale="41" orientation="portrait" r:id="rId1"/>
  <headerFooter alignWithMargins="0">
    <oddHeader>&amp;L&amp;"Arial Rounded MT Bold,Regular"&amp;14&amp;UKENTUCKY DIVISION OF WATER - DRINKING WATER BRANCH&amp;"Arial,Regular"&amp;10&amp;U
&amp;14&amp;UWATER TREATMENT PLANT - MONTHLY OPERATING REPORT</oddHead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R84"/>
  <sheetViews>
    <sheetView showGridLines="0" zoomScale="92" zoomScaleNormal="50" zoomScaleSheetLayoutView="40" zoomScalePageLayoutView="20" workbookViewId="0">
      <selection activeCell="H5" sqref="H5:I5"/>
    </sheetView>
  </sheetViews>
  <sheetFormatPr defaultColWidth="9" defaultRowHeight="12.75"/>
  <cols>
    <col min="1" max="1" width="6.28515625" style="156" customWidth="1"/>
    <col min="2" max="9" width="17.7109375" style="156" customWidth="1"/>
    <col min="10" max="10" width="16.28515625" style="156" customWidth="1"/>
    <col min="11" max="11" width="49.7109375" style="156" customWidth="1"/>
    <col min="12" max="12" width="9" style="156"/>
    <col min="13" max="13" width="9" style="156" customWidth="1"/>
    <col min="14" max="14" width="15" style="156" customWidth="1"/>
    <col min="15" max="15" width="5.28515625" style="156" customWidth="1"/>
    <col min="16" max="16" width="2.5703125" style="156" customWidth="1"/>
    <col min="17" max="16384" width="9" style="156"/>
  </cols>
  <sheetData>
    <row r="1" spans="1:18" ht="18" customHeight="1" thickBot="1">
      <c r="A1" s="165"/>
      <c r="F1" s="585"/>
      <c r="G1" s="169" t="s">
        <v>149</v>
      </c>
      <c r="H1" s="854">
        <f>'CoverSheet '!E10</f>
        <v>0</v>
      </c>
      <c r="I1" s="854"/>
      <c r="J1" s="193"/>
      <c r="K1" s="451"/>
    </row>
    <row r="2" spans="1:18" ht="22.5" customHeight="1" thickBot="1">
      <c r="A2" s="167"/>
      <c r="B2" s="985" t="s">
        <v>65</v>
      </c>
      <c r="C2" s="986"/>
      <c r="D2" s="166"/>
      <c r="E2" s="166"/>
      <c r="F2" s="585"/>
      <c r="G2" s="205" t="s">
        <v>148</v>
      </c>
      <c r="H2" s="854">
        <f>'CoverSheet '!I10</f>
        <v>0</v>
      </c>
      <c r="I2" s="854"/>
      <c r="J2" s="193"/>
      <c r="K2" s="471"/>
    </row>
    <row r="3" spans="1:18" ht="15.6" customHeight="1">
      <c r="A3" s="160"/>
      <c r="B3" s="939" t="s">
        <v>267</v>
      </c>
      <c r="C3" s="987"/>
      <c r="D3" s="987"/>
      <c r="E3" s="988"/>
      <c r="F3" s="857"/>
      <c r="G3" s="857"/>
      <c r="H3" s="979"/>
      <c r="I3" s="979"/>
      <c r="J3" s="193"/>
      <c r="K3" s="187"/>
    </row>
    <row r="4" spans="1:18" ht="18" customHeight="1" thickBot="1">
      <c r="A4" s="169"/>
      <c r="B4" s="884"/>
      <c r="C4" s="885"/>
      <c r="D4" s="885"/>
      <c r="E4" s="886"/>
      <c r="F4" s="205" t="s">
        <v>66</v>
      </c>
      <c r="G4" s="205"/>
      <c r="H4" s="847">
        <f>'CoverSheet '!G7</f>
        <v>0</v>
      </c>
      <c r="I4" s="847"/>
      <c r="J4" s="217" t="s">
        <v>287</v>
      </c>
      <c r="K4" s="584"/>
    </row>
    <row r="5" spans="1:18" ht="18.75" customHeight="1" thickBot="1">
      <c r="A5" s="167" t="s">
        <v>67</v>
      </c>
      <c r="B5" s="170"/>
      <c r="C5" s="866">
        <f>'CoverSheet '!E11</f>
        <v>0</v>
      </c>
      <c r="D5" s="866"/>
      <c r="E5" s="866"/>
      <c r="F5" s="205"/>
      <c r="G5" s="193"/>
      <c r="H5" s="981"/>
      <c r="I5" s="982"/>
      <c r="J5" s="587" t="s">
        <v>340</v>
      </c>
      <c r="K5" s="576"/>
    </row>
    <row r="6" spans="1:18" ht="5.45" customHeight="1" thickBot="1">
      <c r="A6" s="168"/>
      <c r="B6" s="168"/>
      <c r="C6" s="168"/>
      <c r="D6" s="168"/>
      <c r="E6" s="168"/>
      <c r="F6" s="168"/>
      <c r="G6" s="168"/>
      <c r="H6" s="168"/>
      <c r="I6" s="168"/>
      <c r="J6" s="168"/>
      <c r="K6" s="168"/>
    </row>
    <row r="7" spans="1:18">
      <c r="A7" s="172" t="s">
        <v>38</v>
      </c>
      <c r="B7" s="527" t="s">
        <v>68</v>
      </c>
      <c r="C7" s="527" t="s">
        <v>69</v>
      </c>
      <c r="D7" s="527"/>
      <c r="E7" s="527"/>
      <c r="F7" s="527"/>
      <c r="G7" s="527"/>
      <c r="H7" s="527"/>
      <c r="I7" s="528"/>
      <c r="J7" s="529" t="s">
        <v>70</v>
      </c>
      <c r="K7" s="168"/>
    </row>
    <row r="8" spans="1:18" ht="13.5" thickBot="1">
      <c r="A8" s="173"/>
      <c r="B8" s="530" t="s">
        <v>71</v>
      </c>
      <c r="C8" s="530" t="s">
        <v>72</v>
      </c>
      <c r="D8" s="530" t="s">
        <v>73</v>
      </c>
      <c r="E8" s="530" t="s">
        <v>74</v>
      </c>
      <c r="F8" s="530" t="s">
        <v>75</v>
      </c>
      <c r="G8" s="530" t="s">
        <v>76</v>
      </c>
      <c r="H8" s="530" t="s">
        <v>77</v>
      </c>
      <c r="I8" s="531" t="s">
        <v>78</v>
      </c>
      <c r="J8" s="532" t="s">
        <v>79</v>
      </c>
      <c r="K8" s="168"/>
    </row>
    <row r="9" spans="1:18" ht="22.5" customHeight="1">
      <c r="A9" s="533">
        <v>1</v>
      </c>
      <c r="B9" s="174">
        <f>'Page 1 Chemicals'!C13</f>
        <v>0</v>
      </c>
      <c r="C9" s="175">
        <f>ROUNDUP(B9/4, 0)</f>
        <v>0</v>
      </c>
      <c r="D9" s="303"/>
      <c r="E9" s="391"/>
      <c r="F9" s="391"/>
      <c r="G9" s="391"/>
      <c r="H9" s="391"/>
      <c r="I9" s="640"/>
      <c r="J9" s="176">
        <f>MAX(D9:I9)</f>
        <v>0</v>
      </c>
      <c r="K9" s="719" t="str">
        <f>IF(J9&lt;=0.3, " ",IF(AND(J9&gt;0.3,J9&lt;=1),"TURBIDITY ABOVE 0.3 ntu", IF(J9&gt;1, "ntu&gt;1: NOTIFY DOW IMMEDIATELY", " ")))</f>
        <v xml:space="preserve"> </v>
      </c>
      <c r="Q9" s="720" t="str">
        <f>IF(COUNTA(D9:I9)&gt;=C9," "," Turbidity Readings Do Not Match Required # of Samples")</f>
        <v xml:space="preserve"> </v>
      </c>
    </row>
    <row r="10" spans="1:18" ht="22.5" customHeight="1">
      <c r="A10" s="534">
        <v>2</v>
      </c>
      <c r="B10" s="174">
        <f>'Page 1 Chemicals'!C14</f>
        <v>0</v>
      </c>
      <c r="C10" s="175">
        <f t="shared" ref="C10:C39" si="0">ROUNDUP(B10/4, 0)</f>
        <v>0</v>
      </c>
      <c r="D10" s="641"/>
      <c r="E10" s="303"/>
      <c r="F10" s="303"/>
      <c r="G10" s="303"/>
      <c r="H10" s="303"/>
      <c r="I10" s="642"/>
      <c r="J10" s="177">
        <f>MAX(D10:I10)</f>
        <v>0</v>
      </c>
      <c r="K10" s="719" t="str">
        <f>IF(J10&lt;=0.3, " ",IF(AND(J10&gt;0.3,J10&lt;=1),"ONLY 5% OF OF YOUR TURBIDITY READINGS CAN BE ABOVE 0.3 ntu", IF(J10&gt;1, "NOTIFY DOW IMMEDIATELY OF TURBIDITY EXCEEDANCE", " ")))</f>
        <v xml:space="preserve"> </v>
      </c>
      <c r="Q10" s="720" t="str">
        <f t="shared" ref="Q10:Q39" si="1">IF(COUNTA(D10:I10)&gt;=C10," "," Turbidity Readings Do Not Match Required # of Samples")</f>
        <v xml:space="preserve"> </v>
      </c>
    </row>
    <row r="11" spans="1:18" ht="22.5" customHeight="1">
      <c r="A11" s="535">
        <v>3</v>
      </c>
      <c r="B11" s="174">
        <f>'Page 1 Chemicals'!C15</f>
        <v>0</v>
      </c>
      <c r="C11" s="175">
        <f t="shared" si="0"/>
        <v>0</v>
      </c>
      <c r="D11" s="643"/>
      <c r="E11" s="643"/>
      <c r="F11" s="643"/>
      <c r="G11" s="643"/>
      <c r="H11" s="643"/>
      <c r="I11" s="644"/>
      <c r="J11" s="177">
        <f>MAX(D11:I11)</f>
        <v>0</v>
      </c>
      <c r="K11" s="719" t="str">
        <f>IF(J11&lt;=0.3, " ",IF(AND(J11&gt;0.3,J11&lt;=1),"ONLY 5% OF OF YOUR TURBIDITY READINGS CAN BE ABOVE 0.3 ntu", IF(J11&gt;1, "NOTIFY DOW IMMEDIATELY OF TURBIDITY EXCEEDANCE", " ")))</f>
        <v xml:space="preserve"> </v>
      </c>
      <c r="Q11" s="720" t="str">
        <f t="shared" si="1"/>
        <v xml:space="preserve"> </v>
      </c>
    </row>
    <row r="12" spans="1:18" ht="22.5" customHeight="1">
      <c r="A12" s="535">
        <v>4</v>
      </c>
      <c r="B12" s="174">
        <f>'Page 1 Chemicals'!C16</f>
        <v>0</v>
      </c>
      <c r="C12" s="175">
        <f t="shared" si="0"/>
        <v>0</v>
      </c>
      <c r="D12" s="643"/>
      <c r="E12" s="643"/>
      <c r="F12" s="643"/>
      <c r="G12" s="643"/>
      <c r="H12" s="643"/>
      <c r="I12" s="644"/>
      <c r="J12" s="177">
        <f>MAX(D12:I12)</f>
        <v>0</v>
      </c>
      <c r="K12" s="719" t="str">
        <f>IF(J12&lt;=0.3, " ",IF(AND(J12&gt;0.3,J12&lt;=1),"ONLY 5% OF OF YOUR TURBIDITY READINGS CAN BE ABOVE 0.3 ntu", IF(J12&gt;1, "NOTIFY DOW IMMEDIATELY OF TURBIDITY EXCEEDANCE", " ")))</f>
        <v xml:space="preserve"> </v>
      </c>
      <c r="Q12" s="720" t="str">
        <f t="shared" si="1"/>
        <v xml:space="preserve"> </v>
      </c>
      <c r="R12" s="696"/>
    </row>
    <row r="13" spans="1:18" ht="22.5" customHeight="1">
      <c r="A13" s="535">
        <v>5</v>
      </c>
      <c r="B13" s="174">
        <f>'Page 1 Chemicals'!C17</f>
        <v>0</v>
      </c>
      <c r="C13" s="175">
        <f t="shared" si="0"/>
        <v>0</v>
      </c>
      <c r="D13" s="643"/>
      <c r="E13" s="643"/>
      <c r="F13" s="643"/>
      <c r="G13" s="643"/>
      <c r="H13" s="643"/>
      <c r="I13" s="644"/>
      <c r="J13" s="177">
        <f t="shared" ref="J13:J38" si="2">MAX(D13:I13)</f>
        <v>0</v>
      </c>
      <c r="K13" s="719" t="str">
        <f t="shared" ref="K13:K39" si="3">IF(J13&lt;=0.3, " ",IF(AND(J13&gt;0.3,J13&lt;=1),"ONLY 5% OF OF YOUR TURBIDITY READINGS CAN BE ABOVE 0.3 ntu", IF(J13&gt;1, "NOTIFY DOW IMMEDIATELY OF TURBIDITY EXCEEDANCE", " ")))</f>
        <v xml:space="preserve"> </v>
      </c>
      <c r="Q13" s="720" t="str">
        <f t="shared" si="1"/>
        <v xml:space="preserve"> </v>
      </c>
    </row>
    <row r="14" spans="1:18" ht="23.45" customHeight="1">
      <c r="A14" s="535">
        <v>6</v>
      </c>
      <c r="B14" s="174">
        <f>'Page 1 Chemicals'!C18</f>
        <v>0</v>
      </c>
      <c r="C14" s="175">
        <f t="shared" si="0"/>
        <v>0</v>
      </c>
      <c r="D14" s="643"/>
      <c r="E14" s="643"/>
      <c r="F14" s="643"/>
      <c r="G14" s="643"/>
      <c r="H14" s="643"/>
      <c r="I14" s="644"/>
      <c r="J14" s="177">
        <f t="shared" si="2"/>
        <v>0</v>
      </c>
      <c r="K14" s="719" t="str">
        <f t="shared" si="3"/>
        <v xml:space="preserve"> </v>
      </c>
      <c r="Q14" s="720" t="str">
        <f t="shared" si="1"/>
        <v xml:space="preserve"> </v>
      </c>
    </row>
    <row r="15" spans="1:18" ht="23.45" customHeight="1">
      <c r="A15" s="535">
        <v>7</v>
      </c>
      <c r="B15" s="174">
        <f>'Page 1 Chemicals'!C19</f>
        <v>0</v>
      </c>
      <c r="C15" s="175">
        <f t="shared" si="0"/>
        <v>0</v>
      </c>
      <c r="D15" s="643"/>
      <c r="E15" s="643"/>
      <c r="F15" s="643"/>
      <c r="G15" s="643"/>
      <c r="H15" s="643"/>
      <c r="I15" s="644"/>
      <c r="J15" s="177">
        <f t="shared" si="2"/>
        <v>0</v>
      </c>
      <c r="K15" s="719" t="str">
        <f t="shared" si="3"/>
        <v xml:space="preserve"> </v>
      </c>
      <c r="Q15" s="720" t="str">
        <f t="shared" si="1"/>
        <v xml:space="preserve"> </v>
      </c>
    </row>
    <row r="16" spans="1:18" ht="23.45" customHeight="1">
      <c r="A16" s="535">
        <v>8</v>
      </c>
      <c r="B16" s="174">
        <f>'Page 1 Chemicals'!C20</f>
        <v>0</v>
      </c>
      <c r="C16" s="175">
        <f t="shared" si="0"/>
        <v>0</v>
      </c>
      <c r="D16" s="643"/>
      <c r="E16" s="643"/>
      <c r="F16" s="643"/>
      <c r="G16" s="643"/>
      <c r="H16" s="643"/>
      <c r="I16" s="644"/>
      <c r="J16" s="177">
        <f t="shared" si="2"/>
        <v>0</v>
      </c>
      <c r="K16" s="719" t="str">
        <f t="shared" si="3"/>
        <v xml:space="preserve"> </v>
      </c>
      <c r="Q16" s="720" t="str">
        <f t="shared" si="1"/>
        <v xml:space="preserve"> </v>
      </c>
    </row>
    <row r="17" spans="1:17" ht="23.45" customHeight="1">
      <c r="A17" s="535">
        <v>9</v>
      </c>
      <c r="B17" s="174">
        <f>'Page 1 Chemicals'!C21</f>
        <v>0</v>
      </c>
      <c r="C17" s="175">
        <f t="shared" si="0"/>
        <v>0</v>
      </c>
      <c r="D17" s="643"/>
      <c r="E17" s="643"/>
      <c r="F17" s="643"/>
      <c r="G17" s="643"/>
      <c r="H17" s="643"/>
      <c r="I17" s="644"/>
      <c r="J17" s="177">
        <f>MAX(D17:I17)</f>
        <v>0</v>
      </c>
      <c r="K17" s="719" t="str">
        <f t="shared" si="3"/>
        <v xml:space="preserve"> </v>
      </c>
      <c r="Q17" s="720" t="str">
        <f t="shared" si="1"/>
        <v xml:space="preserve"> </v>
      </c>
    </row>
    <row r="18" spans="1:17" ht="23.45" customHeight="1">
      <c r="A18" s="534">
        <v>10</v>
      </c>
      <c r="B18" s="174">
        <f>'Page 1 Chemicals'!C22</f>
        <v>0</v>
      </c>
      <c r="C18" s="175">
        <f t="shared" si="0"/>
        <v>0</v>
      </c>
      <c r="D18" s="303"/>
      <c r="E18" s="303"/>
      <c r="F18" s="303"/>
      <c r="G18" s="303"/>
      <c r="H18" s="303"/>
      <c r="I18" s="642"/>
      <c r="J18" s="177">
        <f t="shared" si="2"/>
        <v>0</v>
      </c>
      <c r="K18" s="719" t="str">
        <f t="shared" si="3"/>
        <v xml:space="preserve"> </v>
      </c>
      <c r="Q18" s="720" t="str">
        <f t="shared" si="1"/>
        <v xml:space="preserve"> </v>
      </c>
    </row>
    <row r="19" spans="1:17" ht="23.45" customHeight="1">
      <c r="A19" s="535">
        <v>11</v>
      </c>
      <c r="B19" s="174">
        <f>'Page 1 Chemicals'!C23</f>
        <v>0</v>
      </c>
      <c r="C19" s="175">
        <f t="shared" si="0"/>
        <v>0</v>
      </c>
      <c r="D19" s="643"/>
      <c r="E19" s="643"/>
      <c r="F19" s="643"/>
      <c r="G19" s="643"/>
      <c r="H19" s="643"/>
      <c r="I19" s="644"/>
      <c r="J19" s="177">
        <f t="shared" si="2"/>
        <v>0</v>
      </c>
      <c r="K19" s="719" t="str">
        <f t="shared" si="3"/>
        <v xml:space="preserve"> </v>
      </c>
      <c r="Q19" s="720" t="str">
        <f t="shared" si="1"/>
        <v xml:space="preserve"> </v>
      </c>
    </row>
    <row r="20" spans="1:17" ht="23.45" customHeight="1">
      <c r="A20" s="535">
        <v>12</v>
      </c>
      <c r="B20" s="174">
        <f>'Page 1 Chemicals'!C24</f>
        <v>0</v>
      </c>
      <c r="C20" s="175">
        <f t="shared" si="0"/>
        <v>0</v>
      </c>
      <c r="D20" s="643"/>
      <c r="E20" s="643"/>
      <c r="F20" s="643"/>
      <c r="G20" s="643"/>
      <c r="H20" s="643"/>
      <c r="I20" s="644"/>
      <c r="J20" s="177">
        <f t="shared" si="2"/>
        <v>0</v>
      </c>
      <c r="K20" s="719" t="str">
        <f t="shared" si="3"/>
        <v xml:space="preserve"> </v>
      </c>
      <c r="Q20" s="720" t="str">
        <f t="shared" si="1"/>
        <v xml:space="preserve"> </v>
      </c>
    </row>
    <row r="21" spans="1:17" ht="23.45" customHeight="1">
      <c r="A21" s="535">
        <v>13</v>
      </c>
      <c r="B21" s="174">
        <f>'Page 1 Chemicals'!C25</f>
        <v>0</v>
      </c>
      <c r="C21" s="175">
        <f t="shared" si="0"/>
        <v>0</v>
      </c>
      <c r="D21" s="643"/>
      <c r="E21" s="643"/>
      <c r="F21" s="643"/>
      <c r="G21" s="643"/>
      <c r="H21" s="643"/>
      <c r="I21" s="644"/>
      <c r="J21" s="177">
        <f t="shared" si="2"/>
        <v>0</v>
      </c>
      <c r="K21" s="719" t="str">
        <f t="shared" si="3"/>
        <v xml:space="preserve"> </v>
      </c>
      <c r="Q21" s="720" t="str">
        <f t="shared" si="1"/>
        <v xml:space="preserve"> </v>
      </c>
    </row>
    <row r="22" spans="1:17" ht="23.45" customHeight="1">
      <c r="A22" s="535">
        <v>14</v>
      </c>
      <c r="B22" s="174">
        <f>'Page 1 Chemicals'!C26</f>
        <v>0</v>
      </c>
      <c r="C22" s="175">
        <f t="shared" si="0"/>
        <v>0</v>
      </c>
      <c r="D22" s="643"/>
      <c r="E22" s="643"/>
      <c r="F22" s="643"/>
      <c r="G22" s="643"/>
      <c r="H22" s="643"/>
      <c r="I22" s="644"/>
      <c r="J22" s="177">
        <f t="shared" si="2"/>
        <v>0</v>
      </c>
      <c r="K22" s="719" t="str">
        <f t="shared" si="3"/>
        <v xml:space="preserve"> </v>
      </c>
      <c r="Q22" s="720" t="str">
        <f t="shared" si="1"/>
        <v xml:space="preserve"> </v>
      </c>
    </row>
    <row r="23" spans="1:17" ht="23.45" customHeight="1">
      <c r="A23" s="534">
        <v>15</v>
      </c>
      <c r="B23" s="174">
        <f>'Page 1 Chemicals'!C27</f>
        <v>0</v>
      </c>
      <c r="C23" s="175">
        <f t="shared" si="0"/>
        <v>0</v>
      </c>
      <c r="D23" s="643"/>
      <c r="E23" s="303"/>
      <c r="F23" s="303"/>
      <c r="G23" s="303"/>
      <c r="H23" s="303"/>
      <c r="I23" s="642"/>
      <c r="J23" s="177">
        <f t="shared" si="2"/>
        <v>0</v>
      </c>
      <c r="K23" s="719" t="str">
        <f t="shared" si="3"/>
        <v xml:space="preserve"> </v>
      </c>
      <c r="Q23" s="720" t="str">
        <f t="shared" si="1"/>
        <v xml:space="preserve"> </v>
      </c>
    </row>
    <row r="24" spans="1:17" ht="23.45" customHeight="1">
      <c r="A24" s="535">
        <v>16</v>
      </c>
      <c r="B24" s="174">
        <f>'Page 1 Chemicals'!C28</f>
        <v>0</v>
      </c>
      <c r="C24" s="175">
        <f t="shared" si="0"/>
        <v>0</v>
      </c>
      <c r="D24" s="643"/>
      <c r="E24" s="643"/>
      <c r="F24" s="643"/>
      <c r="G24" s="643"/>
      <c r="H24" s="643"/>
      <c r="I24" s="644"/>
      <c r="J24" s="177">
        <f t="shared" si="2"/>
        <v>0</v>
      </c>
      <c r="K24" s="719" t="str">
        <f t="shared" si="3"/>
        <v xml:space="preserve"> </v>
      </c>
      <c r="Q24" s="720" t="str">
        <f t="shared" si="1"/>
        <v xml:space="preserve"> </v>
      </c>
    </row>
    <row r="25" spans="1:17" ht="23.45" customHeight="1">
      <c r="A25" s="535">
        <v>17</v>
      </c>
      <c r="B25" s="174">
        <f>'Page 1 Chemicals'!C29</f>
        <v>0</v>
      </c>
      <c r="C25" s="175">
        <f t="shared" si="0"/>
        <v>0</v>
      </c>
      <c r="D25" s="643"/>
      <c r="E25" s="643"/>
      <c r="F25" s="643"/>
      <c r="G25" s="643"/>
      <c r="H25" s="643"/>
      <c r="I25" s="644"/>
      <c r="J25" s="177">
        <f t="shared" si="2"/>
        <v>0</v>
      </c>
      <c r="K25" s="719" t="str">
        <f t="shared" si="3"/>
        <v xml:space="preserve"> </v>
      </c>
      <c r="Q25" s="720" t="str">
        <f t="shared" si="1"/>
        <v xml:space="preserve"> </v>
      </c>
    </row>
    <row r="26" spans="1:17" ht="23.45" customHeight="1">
      <c r="A26" s="535">
        <v>18</v>
      </c>
      <c r="B26" s="174">
        <f>'Page 1 Chemicals'!C30</f>
        <v>0</v>
      </c>
      <c r="C26" s="175">
        <f t="shared" si="0"/>
        <v>0</v>
      </c>
      <c r="D26" s="643"/>
      <c r="E26" s="643"/>
      <c r="F26" s="643"/>
      <c r="G26" s="643"/>
      <c r="H26" s="643"/>
      <c r="I26" s="644"/>
      <c r="J26" s="177">
        <f t="shared" si="2"/>
        <v>0</v>
      </c>
      <c r="K26" s="719" t="str">
        <f t="shared" si="3"/>
        <v xml:space="preserve"> </v>
      </c>
      <c r="Q26" s="720" t="str">
        <f t="shared" si="1"/>
        <v xml:space="preserve"> </v>
      </c>
    </row>
    <row r="27" spans="1:17" ht="23.45" customHeight="1">
      <c r="A27" s="535">
        <v>19</v>
      </c>
      <c r="B27" s="174">
        <f>'Page 1 Chemicals'!C31</f>
        <v>0</v>
      </c>
      <c r="C27" s="175">
        <f t="shared" si="0"/>
        <v>0</v>
      </c>
      <c r="D27" s="643"/>
      <c r="E27" s="643"/>
      <c r="F27" s="643"/>
      <c r="G27" s="643"/>
      <c r="H27" s="643"/>
      <c r="I27" s="644"/>
      <c r="J27" s="177">
        <f t="shared" si="2"/>
        <v>0</v>
      </c>
      <c r="K27" s="719" t="str">
        <f t="shared" si="3"/>
        <v xml:space="preserve"> </v>
      </c>
      <c r="Q27" s="720" t="str">
        <f t="shared" si="1"/>
        <v xml:space="preserve"> </v>
      </c>
    </row>
    <row r="28" spans="1:17" ht="23.45" customHeight="1">
      <c r="A28" s="535">
        <v>20</v>
      </c>
      <c r="B28" s="174">
        <f>'Page 1 Chemicals'!C32</f>
        <v>0</v>
      </c>
      <c r="C28" s="175">
        <f t="shared" si="0"/>
        <v>0</v>
      </c>
      <c r="D28" s="643"/>
      <c r="E28" s="643"/>
      <c r="F28" s="643"/>
      <c r="G28" s="643"/>
      <c r="H28" s="643"/>
      <c r="I28" s="644"/>
      <c r="J28" s="177">
        <f t="shared" si="2"/>
        <v>0</v>
      </c>
      <c r="K28" s="719" t="str">
        <f t="shared" si="3"/>
        <v xml:space="preserve"> </v>
      </c>
      <c r="Q28" s="720" t="str">
        <f t="shared" si="1"/>
        <v xml:space="preserve"> </v>
      </c>
    </row>
    <row r="29" spans="1:17" ht="23.45" customHeight="1">
      <c r="A29" s="535">
        <v>21</v>
      </c>
      <c r="B29" s="174">
        <f>'Page 1 Chemicals'!C33</f>
        <v>0</v>
      </c>
      <c r="C29" s="175">
        <f t="shared" si="0"/>
        <v>0</v>
      </c>
      <c r="D29" s="643"/>
      <c r="E29" s="643"/>
      <c r="F29" s="643"/>
      <c r="G29" s="643"/>
      <c r="H29" s="643"/>
      <c r="I29" s="644"/>
      <c r="J29" s="177">
        <f t="shared" si="2"/>
        <v>0</v>
      </c>
      <c r="K29" s="719" t="str">
        <f t="shared" si="3"/>
        <v xml:space="preserve"> </v>
      </c>
      <c r="Q29" s="720" t="str">
        <f t="shared" si="1"/>
        <v xml:space="preserve"> </v>
      </c>
    </row>
    <row r="30" spans="1:17" ht="23.45" customHeight="1">
      <c r="A30" s="535">
        <v>22</v>
      </c>
      <c r="B30" s="174">
        <f>'Page 1 Chemicals'!C34</f>
        <v>0</v>
      </c>
      <c r="C30" s="175">
        <f t="shared" si="0"/>
        <v>0</v>
      </c>
      <c r="D30" s="643"/>
      <c r="E30" s="643"/>
      <c r="F30" s="643"/>
      <c r="G30" s="643"/>
      <c r="H30" s="643"/>
      <c r="I30" s="644"/>
      <c r="J30" s="177">
        <f t="shared" si="2"/>
        <v>0</v>
      </c>
      <c r="K30" s="719" t="str">
        <f>IF(J30&lt;=0.3, " ",IF(AND(J30&gt;0.3,J30&lt;=1),"ONLY 5% OF OF YOUR TURBIDITY READINGS CAN BE ABOVE 0.3 ntu", IF(J30&gt;1, "NOTIFY DOW IMMEDIATELY OF TURBIDITY EXCEEDANCE", " ")))</f>
        <v xml:space="preserve"> </v>
      </c>
      <c r="Q30" s="720" t="str">
        <f t="shared" si="1"/>
        <v xml:space="preserve"> </v>
      </c>
    </row>
    <row r="31" spans="1:17" ht="23.45" customHeight="1">
      <c r="A31" s="535">
        <v>23</v>
      </c>
      <c r="B31" s="174">
        <f>'Page 1 Chemicals'!C35</f>
        <v>0</v>
      </c>
      <c r="C31" s="175">
        <f t="shared" si="0"/>
        <v>0</v>
      </c>
      <c r="D31" s="643"/>
      <c r="E31" s="643"/>
      <c r="F31" s="643"/>
      <c r="G31" s="643"/>
      <c r="H31" s="643"/>
      <c r="I31" s="644"/>
      <c r="J31" s="177">
        <f t="shared" si="2"/>
        <v>0</v>
      </c>
      <c r="K31" s="719" t="str">
        <f>IF(J31&lt;=0.3, " ",IF(AND(J31&gt;0.3,J31&lt;=1),"ONLY 5% OF OF YOUR TURBIDITY READINGS CAN BE ABOVE 0.3 ntu", IF(J31&gt;1, "NOTIFY DOW IMMEDIATELY OF TURBIDITY EXCEEDANCE", " ")))</f>
        <v xml:space="preserve"> </v>
      </c>
      <c r="Q31" s="720" t="str">
        <f t="shared" si="1"/>
        <v xml:space="preserve"> </v>
      </c>
    </row>
    <row r="32" spans="1:17" ht="23.45" customHeight="1">
      <c r="A32" s="535">
        <v>24</v>
      </c>
      <c r="B32" s="174">
        <f>'Page 1 Chemicals'!C36</f>
        <v>0</v>
      </c>
      <c r="C32" s="175">
        <f t="shared" si="0"/>
        <v>0</v>
      </c>
      <c r="D32" s="643"/>
      <c r="E32" s="643"/>
      <c r="F32" s="643"/>
      <c r="G32" s="643"/>
      <c r="H32" s="643"/>
      <c r="I32" s="644"/>
      <c r="J32" s="177">
        <f t="shared" si="2"/>
        <v>0</v>
      </c>
      <c r="K32" s="719" t="str">
        <f t="shared" si="3"/>
        <v xml:space="preserve"> </v>
      </c>
      <c r="Q32" s="720" t="str">
        <f t="shared" si="1"/>
        <v xml:space="preserve"> </v>
      </c>
    </row>
    <row r="33" spans="1:17" ht="23.45" customHeight="1">
      <c r="A33" s="535">
        <v>25</v>
      </c>
      <c r="B33" s="174">
        <f>'Page 1 Chemicals'!C37</f>
        <v>0</v>
      </c>
      <c r="C33" s="175">
        <f t="shared" si="0"/>
        <v>0</v>
      </c>
      <c r="D33" s="643"/>
      <c r="E33" s="643"/>
      <c r="F33" s="643"/>
      <c r="G33" s="643"/>
      <c r="H33" s="643"/>
      <c r="I33" s="644"/>
      <c r="J33" s="177">
        <f t="shared" si="2"/>
        <v>0</v>
      </c>
      <c r="K33" s="719" t="str">
        <f t="shared" si="3"/>
        <v xml:space="preserve"> </v>
      </c>
      <c r="Q33" s="720" t="str">
        <f t="shared" si="1"/>
        <v xml:space="preserve"> </v>
      </c>
    </row>
    <row r="34" spans="1:17" ht="23.45" customHeight="1">
      <c r="A34" s="535">
        <v>26</v>
      </c>
      <c r="B34" s="174">
        <f>'Page 1 Chemicals'!C38</f>
        <v>0</v>
      </c>
      <c r="C34" s="175">
        <f t="shared" si="0"/>
        <v>0</v>
      </c>
      <c r="D34" s="643"/>
      <c r="E34" s="643"/>
      <c r="F34" s="643"/>
      <c r="G34" s="643"/>
      <c r="H34" s="643"/>
      <c r="I34" s="644"/>
      <c r="J34" s="177">
        <f t="shared" si="2"/>
        <v>0</v>
      </c>
      <c r="K34" s="719" t="str">
        <f t="shared" si="3"/>
        <v xml:space="preserve"> </v>
      </c>
      <c r="Q34" s="720" t="str">
        <f t="shared" si="1"/>
        <v xml:space="preserve"> </v>
      </c>
    </row>
    <row r="35" spans="1:17" ht="23.45" customHeight="1">
      <c r="A35" s="535">
        <v>27</v>
      </c>
      <c r="B35" s="174">
        <f>'Page 1 Chemicals'!C39</f>
        <v>0</v>
      </c>
      <c r="C35" s="175">
        <f t="shared" si="0"/>
        <v>0</v>
      </c>
      <c r="D35" s="643"/>
      <c r="E35" s="643"/>
      <c r="F35" s="643"/>
      <c r="G35" s="643"/>
      <c r="H35" s="643"/>
      <c r="I35" s="644"/>
      <c r="J35" s="177">
        <f t="shared" si="2"/>
        <v>0</v>
      </c>
      <c r="K35" s="719" t="str">
        <f t="shared" si="3"/>
        <v xml:space="preserve"> </v>
      </c>
      <c r="Q35" s="720" t="str">
        <f t="shared" si="1"/>
        <v xml:space="preserve"> </v>
      </c>
    </row>
    <row r="36" spans="1:17" ht="23.45" customHeight="1">
      <c r="A36" s="535">
        <v>28</v>
      </c>
      <c r="B36" s="174">
        <f>'Page 1 Chemicals'!C40</f>
        <v>0</v>
      </c>
      <c r="C36" s="175">
        <f t="shared" si="0"/>
        <v>0</v>
      </c>
      <c r="D36" s="643"/>
      <c r="E36" s="643"/>
      <c r="F36" s="643"/>
      <c r="G36" s="643"/>
      <c r="H36" s="643"/>
      <c r="I36" s="644"/>
      <c r="J36" s="177">
        <f t="shared" si="2"/>
        <v>0</v>
      </c>
      <c r="K36" s="719" t="str">
        <f t="shared" si="3"/>
        <v xml:space="preserve"> </v>
      </c>
      <c r="Q36" s="720" t="str">
        <f t="shared" si="1"/>
        <v xml:space="preserve"> </v>
      </c>
    </row>
    <row r="37" spans="1:17" ht="23.45" customHeight="1">
      <c r="A37" s="535">
        <v>29</v>
      </c>
      <c r="B37" s="174">
        <f>'Page 1 Chemicals'!C41</f>
        <v>0</v>
      </c>
      <c r="C37" s="175">
        <f t="shared" si="0"/>
        <v>0</v>
      </c>
      <c r="D37" s="643"/>
      <c r="E37" s="643"/>
      <c r="F37" s="643"/>
      <c r="G37" s="643"/>
      <c r="H37" s="643"/>
      <c r="I37" s="644"/>
      <c r="J37" s="177">
        <f t="shared" si="2"/>
        <v>0</v>
      </c>
      <c r="K37" s="719" t="str">
        <f t="shared" si="3"/>
        <v xml:space="preserve"> </v>
      </c>
      <c r="Q37" s="720" t="str">
        <f t="shared" si="1"/>
        <v xml:space="preserve"> </v>
      </c>
    </row>
    <row r="38" spans="1:17" ht="23.45" customHeight="1">
      <c r="A38" s="535">
        <v>30</v>
      </c>
      <c r="B38" s="174">
        <f>'Page 1 Chemicals'!C42</f>
        <v>0</v>
      </c>
      <c r="C38" s="175">
        <f t="shared" si="0"/>
        <v>0</v>
      </c>
      <c r="D38" s="643"/>
      <c r="E38" s="643"/>
      <c r="F38" s="643"/>
      <c r="G38" s="643"/>
      <c r="H38" s="643"/>
      <c r="I38" s="644"/>
      <c r="J38" s="177">
        <f t="shared" si="2"/>
        <v>0</v>
      </c>
      <c r="K38" s="719" t="str">
        <f t="shared" si="3"/>
        <v xml:space="preserve"> </v>
      </c>
      <c r="Q38" s="720" t="str">
        <f t="shared" si="1"/>
        <v xml:space="preserve"> </v>
      </c>
    </row>
    <row r="39" spans="1:17" ht="23.45" customHeight="1" thickBot="1">
      <c r="A39" s="536">
        <v>31</v>
      </c>
      <c r="B39" s="178">
        <f>'Page 1 Chemicals'!C43</f>
        <v>0</v>
      </c>
      <c r="C39" s="179">
        <f t="shared" si="0"/>
        <v>0</v>
      </c>
      <c r="D39" s="643"/>
      <c r="E39" s="306"/>
      <c r="F39" s="643"/>
      <c r="G39" s="306"/>
      <c r="H39" s="306"/>
      <c r="I39" s="645"/>
      <c r="J39" s="180">
        <f>MAX(D39:I39)</f>
        <v>0</v>
      </c>
      <c r="K39" s="719" t="str">
        <f t="shared" si="3"/>
        <v xml:space="preserve"> </v>
      </c>
      <c r="Q39" s="720" t="str">
        <f t="shared" si="1"/>
        <v xml:space="preserve"> </v>
      </c>
    </row>
    <row r="40" spans="1:17" ht="23.45" customHeight="1" thickBot="1">
      <c r="A40" s="181" t="s">
        <v>235</v>
      </c>
      <c r="B40" s="182">
        <f>SUM(B9:B39)</f>
        <v>0</v>
      </c>
      <c r="C40" s="183">
        <f>SUM(C9:C39)</f>
        <v>0</v>
      </c>
      <c r="D40" s="184"/>
      <c r="E40" s="184"/>
      <c r="F40" s="989" t="s">
        <v>295</v>
      </c>
      <c r="G40" s="990"/>
      <c r="H40" s="990"/>
      <c r="I40" s="619">
        <f>COUNTIF(D9:I39, "&gt;0")</f>
        <v>0</v>
      </c>
      <c r="J40" s="180">
        <f>MAX(J9:J39)</f>
        <v>0</v>
      </c>
      <c r="K40" s="721" t="str">
        <f>IF(I43&gt;0,"PN Required: The CFE turbidity cannot Exceed 1.0 ntu at any time"," ")</f>
        <v xml:space="preserve"> </v>
      </c>
    </row>
    <row r="41" spans="1:17" ht="21" customHeight="1" thickBot="1">
      <c r="A41" s="793" t="s">
        <v>332</v>
      </c>
      <c r="F41" s="627"/>
      <c r="J41" s="168"/>
      <c r="K41" s="717" t="str">
        <f>IF(I40=0, "",IF((G43/I40)&gt;0.05,"PN Required: Fewer than 95% of turbidity measurements were less than 0.3 ntu"," "))</f>
        <v/>
      </c>
    </row>
    <row r="42" spans="1:17" ht="10.5" customHeight="1">
      <c r="A42" s="617" t="s">
        <v>294</v>
      </c>
      <c r="B42" s="618"/>
      <c r="C42" s="618"/>
      <c r="D42" s="618"/>
      <c r="I42" s="168"/>
      <c r="J42" s="168"/>
    </row>
    <row r="43" spans="1:17" ht="24" customHeight="1" thickBot="1">
      <c r="A43" s="167" t="s">
        <v>333</v>
      </c>
      <c r="B43" s="168"/>
      <c r="C43" s="168"/>
      <c r="D43" s="185" t="s">
        <v>238</v>
      </c>
      <c r="E43" s="186" t="str">
        <f>IF(F41="Y",COUNTIF(D9:I39,"&gt;0.100"),"0")</f>
        <v>0</v>
      </c>
      <c r="F43" s="185" t="s">
        <v>236</v>
      </c>
      <c r="G43" s="186" t="str">
        <f>IF(F41="Y",COUNTIF(D9:I39,"&gt;0.300"),"0")</f>
        <v>0</v>
      </c>
      <c r="H43" s="185" t="s">
        <v>237</v>
      </c>
      <c r="I43" s="186">
        <f>IF(F41="Y",COUNTIF(D9:I39,"&gt;1.000"),0)</f>
        <v>0</v>
      </c>
      <c r="J43" s="168"/>
    </row>
    <row r="44" spans="1:17" ht="8.25" customHeight="1">
      <c r="A44" s="167"/>
      <c r="B44" s="168"/>
      <c r="C44" s="168"/>
      <c r="D44" s="185"/>
      <c r="E44" s="187"/>
      <c r="F44" s="185"/>
      <c r="G44" s="187"/>
      <c r="H44" s="185"/>
      <c r="I44" s="187"/>
      <c r="J44" s="168"/>
      <c r="K44" s="168"/>
    </row>
    <row r="45" spans="1:17" s="517" customFormat="1" ht="18" customHeight="1" thickBot="1">
      <c r="A45" s="665"/>
      <c r="B45" s="665" t="s">
        <v>334</v>
      </c>
      <c r="C45" s="666"/>
      <c r="D45" s="667"/>
      <c r="E45" s="667"/>
      <c r="F45" s="668" t="s">
        <v>237</v>
      </c>
      <c r="G45" s="669" t="str">
        <f>IF(F41="N",COUNTIF(D9:I39,"&gt;1.000"),"0")</f>
        <v>0</v>
      </c>
      <c r="H45" s="668" t="s">
        <v>239</v>
      </c>
      <c r="I45" s="669" t="str">
        <f>IF(F41="N",COUNTIF(D9:I39,"&gt;5.000"),"0")</f>
        <v>0</v>
      </c>
      <c r="J45" s="667"/>
    </row>
    <row r="46" spans="1:17" ht="21.75" customHeight="1">
      <c r="A46" s="167" t="s">
        <v>134</v>
      </c>
      <c r="B46" s="188"/>
      <c r="C46" s="188"/>
      <c r="D46" s="189"/>
      <c r="E46" s="188"/>
      <c r="F46" s="188"/>
      <c r="G46" s="188"/>
      <c r="H46" s="188"/>
      <c r="I46" s="188"/>
      <c r="J46" s="188"/>
      <c r="K46" s="168"/>
    </row>
    <row r="47" spans="1:17" ht="17.25" customHeight="1">
      <c r="A47" s="167" t="s">
        <v>135</v>
      </c>
      <c r="B47" s="190"/>
      <c r="C47" s="190"/>
      <c r="D47" s="190"/>
      <c r="E47" s="191"/>
      <c r="F47" s="190"/>
      <c r="G47" s="192"/>
      <c r="H47" s="188"/>
      <c r="I47" s="188"/>
      <c r="J47" s="188"/>
      <c r="K47" s="168"/>
    </row>
    <row r="48" spans="1:17" ht="9.75" customHeight="1">
      <c r="A48" s="167"/>
      <c r="B48" s="190"/>
      <c r="C48" s="190"/>
      <c r="D48" s="190"/>
      <c r="E48" s="191"/>
      <c r="F48" s="190"/>
      <c r="G48" s="192"/>
      <c r="H48" s="188"/>
      <c r="I48" s="188"/>
      <c r="J48" s="188"/>
      <c r="K48" s="168"/>
    </row>
    <row r="49" spans="1:12" ht="18" customHeight="1">
      <c r="A49" s="193" t="s">
        <v>288</v>
      </c>
      <c r="B49" s="194"/>
      <c r="C49" s="194"/>
      <c r="D49" s="194"/>
      <c r="E49" s="194"/>
      <c r="F49" s="194"/>
      <c r="G49" s="168"/>
      <c r="H49" s="168"/>
      <c r="I49" s="168"/>
      <c r="J49" s="188"/>
      <c r="K49" s="168"/>
      <c r="L49" s="776" t="s">
        <v>269</v>
      </c>
    </row>
    <row r="50" spans="1:12" ht="31.9" customHeight="1">
      <c r="A50" s="194"/>
      <c r="B50" s="991"/>
      <c r="C50" s="991"/>
      <c r="D50" s="991"/>
      <c r="E50" s="991"/>
      <c r="F50" s="991"/>
      <c r="G50" s="168"/>
      <c r="H50" s="983"/>
      <c r="I50" s="983"/>
      <c r="J50" s="188"/>
      <c r="K50" s="695"/>
      <c r="L50" s="776" t="s">
        <v>274</v>
      </c>
    </row>
    <row r="51" spans="1:12" ht="75.75" customHeight="1">
      <c r="A51" s="194"/>
      <c r="B51" s="194" t="s">
        <v>80</v>
      </c>
      <c r="C51" s="194"/>
      <c r="D51" s="194"/>
      <c r="E51" s="194"/>
      <c r="F51" s="194"/>
      <c r="G51" s="168"/>
      <c r="H51" s="980"/>
      <c r="I51" s="980"/>
      <c r="J51" s="188"/>
      <c r="L51" s="452"/>
    </row>
    <row r="52" spans="1:12" ht="18" customHeight="1">
      <c r="J52" s="168"/>
      <c r="L52" s="452"/>
    </row>
    <row r="53" spans="1:12" ht="18" customHeight="1">
      <c r="J53" s="168"/>
      <c r="L53" s="452"/>
    </row>
    <row r="54" spans="1:12">
      <c r="L54" s="452"/>
    </row>
    <row r="55" spans="1:12">
      <c r="L55" s="452"/>
    </row>
    <row r="56" spans="1:12">
      <c r="L56" s="452"/>
    </row>
    <row r="57" spans="1:12">
      <c r="L57" s="452"/>
    </row>
    <row r="58" spans="1:12">
      <c r="L58" s="452"/>
    </row>
    <row r="59" spans="1:12">
      <c r="L59" s="452"/>
    </row>
    <row r="60" spans="1:12">
      <c r="L60" s="452"/>
    </row>
    <row r="61" spans="1:12">
      <c r="L61" s="452"/>
    </row>
    <row r="62" spans="1:12">
      <c r="L62" s="452"/>
    </row>
    <row r="63" spans="1:12">
      <c r="L63" s="452"/>
    </row>
    <row r="64" spans="1:12">
      <c r="L64" s="452"/>
    </row>
    <row r="69" spans="10:11" ht="12.75" customHeight="1">
      <c r="J69" s="984" t="s">
        <v>361</v>
      </c>
      <c r="K69" s="984"/>
    </row>
    <row r="70" spans="10:11" ht="12.75" customHeight="1">
      <c r="J70" s="984"/>
      <c r="K70" s="984"/>
    </row>
    <row r="71" spans="10:11">
      <c r="J71" s="984"/>
      <c r="K71" s="984"/>
    </row>
    <row r="72" spans="10:11">
      <c r="J72" s="984"/>
      <c r="K72" s="984"/>
    </row>
    <row r="73" spans="10:11">
      <c r="J73" s="984"/>
      <c r="K73" s="984"/>
    </row>
    <row r="74" spans="10:11">
      <c r="J74" s="984"/>
      <c r="K74" s="984"/>
    </row>
    <row r="75" spans="10:11">
      <c r="J75" s="984"/>
      <c r="K75" s="984"/>
    </row>
    <row r="76" spans="10:11">
      <c r="J76" s="984"/>
      <c r="K76" s="984"/>
    </row>
    <row r="77" spans="10:11">
      <c r="J77" s="984"/>
      <c r="K77" s="984"/>
    </row>
    <row r="78" spans="10:11">
      <c r="J78" s="984"/>
      <c r="K78" s="984"/>
    </row>
    <row r="79" spans="10:11">
      <c r="J79" s="984"/>
      <c r="K79" s="984"/>
    </row>
    <row r="80" spans="10:11">
      <c r="J80" s="984"/>
      <c r="K80" s="984"/>
    </row>
    <row r="81" spans="10:11">
      <c r="J81" s="984"/>
      <c r="K81" s="984"/>
    </row>
    <row r="82" spans="10:11">
      <c r="J82" s="984"/>
      <c r="K82" s="984"/>
    </row>
    <row r="83" spans="10:11">
      <c r="J83" s="984"/>
      <c r="K83" s="984"/>
    </row>
    <row r="84" spans="10:11">
      <c r="J84" s="984"/>
      <c r="K84" s="984"/>
    </row>
  </sheetData>
  <sheetProtection algorithmName="SHA-512" hashValue="O8sPMz2C5ax+bRsbVIt0N/editBi6WLNMxPebYHKwGS6onLyVOAvQiU88K7AloV5CFgeAw5PZ8OuZKzK/uLRwQ==" saltValue="fnaC+N+59nqpd98m1V21HQ==" spinCount="100000" sheet="1" selectLockedCells="1"/>
  <mergeCells count="14">
    <mergeCell ref="J69:K84"/>
    <mergeCell ref="B2:C2"/>
    <mergeCell ref="B3:E4"/>
    <mergeCell ref="F3:G3"/>
    <mergeCell ref="F40:H40"/>
    <mergeCell ref="B50:F50"/>
    <mergeCell ref="C5:E5"/>
    <mergeCell ref="H1:I1"/>
    <mergeCell ref="H2:I2"/>
    <mergeCell ref="H3:I3"/>
    <mergeCell ref="H4:I4"/>
    <mergeCell ref="H51:I51"/>
    <mergeCell ref="H5:I5"/>
    <mergeCell ref="H50:I50"/>
  </mergeCells>
  <phoneticPr fontId="0" type="noConversion"/>
  <conditionalFormatting sqref="C9:C40 B40">
    <cfRule type="cellIs" priority="7" stopIfTrue="1" operator="greaterThan">
      <formula>"1,2,3,4,5"</formula>
    </cfRule>
  </conditionalFormatting>
  <conditionalFormatting sqref="D9:I39">
    <cfRule type="cellIs" dxfId="6" priority="1" operator="between">
      <formula>0.301</formula>
      <formula>1.01</formula>
    </cfRule>
    <cfRule type="cellIs" dxfId="5" priority="2" operator="lessThan">
      <formula>0.01</formula>
    </cfRule>
    <cfRule type="cellIs" dxfId="4" priority="3" operator="greaterThan">
      <formula>1</formula>
    </cfRule>
  </conditionalFormatting>
  <dataValidations xWindow="699" yWindow="397" count="1">
    <dataValidation type="list" errorStyle="information" allowBlank="1" showInputMessage="1" showErrorMessage="1" errorTitle="Invalid Entry" error="You must either use Y or N ." promptTitle="Entry Information" prompt="Select Y or N" sqref="F41">
      <formula1>$L$49:$L$50</formula1>
    </dataValidation>
  </dataValidations>
  <printOptions horizontalCentered="1" verticalCentered="1"/>
  <pageMargins left="0.5" right="0.5" top="0.75" bottom="0.5" header="0.5" footer="0"/>
  <pageSetup scale="59" orientation="portrait" r:id="rId1"/>
  <headerFooter alignWithMargins="0">
    <oddHeader>&amp;L&amp;"Arial Rounded MT Bold,Regular"&amp;14&amp;UKENTUCKY DIVISION OF WATER - DRINKING WATER BRANCH&amp;"Arial,Regular"&amp;U
&amp;UWATER TREATMENT PLANT - MONTHLY OPERATING REPORT</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52"/>
  <sheetViews>
    <sheetView showGridLines="0" zoomScaleNormal="100" workbookViewId="0">
      <selection activeCell="B15" sqref="B15"/>
    </sheetView>
  </sheetViews>
  <sheetFormatPr defaultRowHeight="12.75"/>
  <cols>
    <col min="1" max="1" width="2" customWidth="1"/>
    <col min="2" max="5" width="23.85546875" customWidth="1"/>
    <col min="6" max="6" width="50.5703125" customWidth="1"/>
    <col min="7" max="7" width="26.28515625" customWidth="1"/>
    <col min="8" max="11" width="15.7109375" customWidth="1"/>
  </cols>
  <sheetData>
    <row r="1" spans="1:11" ht="29.25" customHeight="1"/>
    <row r="2" spans="1:11" ht="21" customHeight="1">
      <c r="A2" s="48"/>
      <c r="B2" s="992" t="s">
        <v>267</v>
      </c>
      <c r="C2" s="993"/>
      <c r="D2" s="993"/>
      <c r="E2" s="993"/>
      <c r="F2" s="993"/>
      <c r="G2" s="917"/>
    </row>
    <row r="3" spans="1:11" ht="15">
      <c r="A3" s="48"/>
      <c r="C3" s="48"/>
      <c r="D3" s="48"/>
      <c r="E3" s="48"/>
      <c r="F3" s="48"/>
      <c r="G3" s="40"/>
      <c r="H3" s="40"/>
    </row>
    <row r="4" spans="1:11" ht="20.25">
      <c r="A4" s="48"/>
      <c r="B4" s="39" t="s">
        <v>129</v>
      </c>
      <c r="C4" s="48"/>
      <c r="D4" s="48"/>
      <c r="E4" s="48"/>
      <c r="G4" s="779" t="s">
        <v>383</v>
      </c>
    </row>
    <row r="5" spans="1:11" ht="31.35" customHeight="1" thickBot="1">
      <c r="A5" s="48"/>
      <c r="B5" s="41" t="s">
        <v>67</v>
      </c>
      <c r="C5" s="997">
        <f>'CoverSheet '!E11</f>
        <v>0</v>
      </c>
      <c r="D5" s="997"/>
      <c r="E5" s="998"/>
      <c r="F5" s="48"/>
      <c r="G5" s="800" t="s">
        <v>386</v>
      </c>
    </row>
    <row r="6" spans="1:11" ht="16.899999999999999" customHeight="1">
      <c r="A6" s="48"/>
      <c r="B6" s="999"/>
      <c r="C6" s="999"/>
      <c r="D6" s="1000"/>
      <c r="E6" s="1000"/>
      <c r="F6" s="48"/>
      <c r="G6" s="801" t="s">
        <v>387</v>
      </c>
      <c r="H6" s="1"/>
      <c r="I6" s="1"/>
      <c r="J6" s="1"/>
    </row>
    <row r="7" spans="1:11" ht="20.100000000000001" customHeight="1" thickBot="1">
      <c r="A7" s="48"/>
      <c r="B7" s="41" t="s">
        <v>159</v>
      </c>
      <c r="C7" s="995">
        <f>'CoverSheet '!E10</f>
        <v>0</v>
      </c>
      <c r="D7" s="996"/>
      <c r="E7" s="48"/>
      <c r="F7" s="48"/>
      <c r="G7" s="797"/>
    </row>
    <row r="8" spans="1:11" ht="20.25" customHeight="1" thickBot="1">
      <c r="A8" s="48"/>
      <c r="B8" s="45" t="s">
        <v>148</v>
      </c>
      <c r="C8" s="1142">
        <f>'CoverSheet '!I10</f>
        <v>0</v>
      </c>
      <c r="D8" s="1142"/>
      <c r="E8" s="42"/>
      <c r="F8" s="42"/>
      <c r="G8" s="796"/>
      <c r="H8" s="42"/>
      <c r="I8" s="42"/>
      <c r="J8" s="42"/>
      <c r="K8" s="42"/>
    </row>
    <row r="9" spans="1:11" ht="19.5" customHeight="1" thickBot="1">
      <c r="A9" s="48"/>
      <c r="B9" s="41" t="s">
        <v>66</v>
      </c>
      <c r="C9" s="41"/>
      <c r="D9" s="994">
        <f>'CoverSheet '!G7</f>
        <v>0</v>
      </c>
      <c r="E9" s="994"/>
      <c r="F9" s="498"/>
      <c r="G9" s="795"/>
      <c r="H9" s="498"/>
      <c r="I9" s="42"/>
      <c r="J9" s="42"/>
      <c r="K9" s="42"/>
    </row>
    <row r="10" spans="1:11" ht="12.6" customHeight="1">
      <c r="A10" s="48"/>
      <c r="B10" s="41"/>
      <c r="C10" s="41"/>
      <c r="D10" s="51"/>
      <c r="E10" s="51"/>
      <c r="F10" s="42"/>
      <c r="G10" s="794"/>
      <c r="H10" s="42"/>
      <c r="I10" s="42"/>
      <c r="J10" s="42"/>
      <c r="K10" s="42"/>
    </row>
    <row r="11" spans="1:11" ht="24.75" customHeight="1">
      <c r="A11" s="48"/>
      <c r="B11" s="39" t="s">
        <v>181</v>
      </c>
      <c r="C11" s="80"/>
      <c r="D11" s="80"/>
      <c r="E11" s="80"/>
      <c r="G11" s="798" t="s">
        <v>384</v>
      </c>
      <c r="H11" s="43"/>
      <c r="I11" s="43"/>
      <c r="J11" s="43"/>
      <c r="K11" s="1"/>
    </row>
    <row r="12" spans="1:11" ht="24.75" customHeight="1">
      <c r="A12" s="48"/>
      <c r="B12" s="39" t="s">
        <v>289</v>
      </c>
      <c r="G12" s="799" t="s">
        <v>385</v>
      </c>
      <c r="H12" s="43"/>
      <c r="I12" s="43"/>
      <c r="J12" s="43"/>
      <c r="K12" s="1"/>
    </row>
    <row r="13" spans="1:11" ht="24.75" customHeight="1" thickBot="1">
      <c r="A13" s="48"/>
      <c r="B13" s="39" t="s">
        <v>259</v>
      </c>
      <c r="G13" s="586" t="s">
        <v>341</v>
      </c>
      <c r="H13" s="43"/>
      <c r="I13" s="43"/>
      <c r="J13" s="43"/>
      <c r="K13" s="1"/>
    </row>
    <row r="14" spans="1:11" ht="41.45" customHeight="1" thickBot="1">
      <c r="A14" s="48"/>
      <c r="B14" s="537" t="s">
        <v>81</v>
      </c>
      <c r="C14" s="537" t="s">
        <v>82</v>
      </c>
      <c r="D14" s="538" t="s">
        <v>83</v>
      </c>
      <c r="E14" s="538" t="s">
        <v>84</v>
      </c>
      <c r="F14" s="537" t="s">
        <v>85</v>
      </c>
      <c r="G14" s="538" t="s">
        <v>331</v>
      </c>
      <c r="H14" s="43"/>
      <c r="I14" s="43"/>
      <c r="J14" s="43"/>
      <c r="K14" s="1"/>
    </row>
    <row r="15" spans="1:11" ht="30" customHeight="1">
      <c r="A15" s="48"/>
      <c r="B15" s="621"/>
      <c r="C15" s="622"/>
      <c r="D15" s="622"/>
      <c r="E15" s="622"/>
      <c r="F15" s="659"/>
      <c r="G15" s="662"/>
      <c r="H15" s="43"/>
      <c r="I15" s="43"/>
      <c r="J15" s="43"/>
      <c r="K15" s="1"/>
    </row>
    <row r="16" spans="1:11" ht="30" customHeight="1">
      <c r="A16" s="48"/>
      <c r="B16" s="623"/>
      <c r="C16" s="624"/>
      <c r="D16" s="624"/>
      <c r="E16" s="624"/>
      <c r="F16" s="660"/>
      <c r="G16" s="663"/>
      <c r="H16" s="43"/>
      <c r="I16" s="43"/>
      <c r="J16" s="43"/>
      <c r="K16" s="1"/>
    </row>
    <row r="17" spans="1:11" ht="30" customHeight="1">
      <c r="A17" s="48"/>
      <c r="B17" s="623"/>
      <c r="C17" s="624"/>
      <c r="D17" s="624"/>
      <c r="E17" s="624"/>
      <c r="F17" s="660"/>
      <c r="G17" s="663"/>
      <c r="H17" s="43"/>
      <c r="I17" s="43"/>
      <c r="J17" s="43"/>
      <c r="K17" s="1"/>
    </row>
    <row r="18" spans="1:11" ht="30" customHeight="1">
      <c r="A18" s="48"/>
      <c r="B18" s="623"/>
      <c r="C18" s="624"/>
      <c r="D18" s="624"/>
      <c r="E18" s="624"/>
      <c r="F18" s="660"/>
      <c r="G18" s="663"/>
      <c r="H18" s="43"/>
      <c r="I18" s="43"/>
      <c r="J18" s="43"/>
      <c r="K18" s="1"/>
    </row>
    <row r="19" spans="1:11" ht="30" customHeight="1">
      <c r="A19" s="48"/>
      <c r="B19" s="623"/>
      <c r="C19" s="624"/>
      <c r="D19" s="624"/>
      <c r="E19" s="624"/>
      <c r="F19" s="660"/>
      <c r="G19" s="663"/>
      <c r="H19" s="43"/>
      <c r="I19" s="43"/>
      <c r="J19" s="43"/>
      <c r="K19" s="1"/>
    </row>
    <row r="20" spans="1:11" ht="30" customHeight="1">
      <c r="A20" s="48"/>
      <c r="B20" s="623"/>
      <c r="C20" s="624"/>
      <c r="D20" s="624"/>
      <c r="E20" s="624"/>
      <c r="F20" s="660"/>
      <c r="G20" s="663"/>
      <c r="H20" s="43"/>
      <c r="I20" s="43"/>
      <c r="J20" s="43"/>
      <c r="K20" s="1"/>
    </row>
    <row r="21" spans="1:11" ht="30" customHeight="1">
      <c r="A21" s="48"/>
      <c r="B21" s="623"/>
      <c r="C21" s="624"/>
      <c r="D21" s="624"/>
      <c r="E21" s="624"/>
      <c r="F21" s="660"/>
      <c r="G21" s="663"/>
      <c r="H21" s="43"/>
      <c r="I21" s="43"/>
      <c r="J21" s="43"/>
      <c r="K21" s="1"/>
    </row>
    <row r="22" spans="1:11" ht="30" customHeight="1">
      <c r="A22" s="48"/>
      <c r="B22" s="623"/>
      <c r="C22" s="624"/>
      <c r="D22" s="624"/>
      <c r="E22" s="624"/>
      <c r="F22" s="660"/>
      <c r="G22" s="663"/>
      <c r="H22" s="43"/>
      <c r="I22" s="43"/>
      <c r="J22" s="43"/>
      <c r="K22" s="1"/>
    </row>
    <row r="23" spans="1:11" ht="30" customHeight="1">
      <c r="A23" s="48"/>
      <c r="B23" s="623"/>
      <c r="C23" s="624"/>
      <c r="D23" s="624"/>
      <c r="E23" s="624"/>
      <c r="F23" s="660"/>
      <c r="G23" s="663"/>
      <c r="H23" s="43"/>
      <c r="I23" s="43"/>
      <c r="J23" s="43"/>
      <c r="K23" s="1"/>
    </row>
    <row r="24" spans="1:11" ht="30" customHeight="1">
      <c r="A24" s="48"/>
      <c r="B24" s="623"/>
      <c r="C24" s="624"/>
      <c r="D24" s="624"/>
      <c r="E24" s="624"/>
      <c r="F24" s="660"/>
      <c r="G24" s="663"/>
      <c r="H24" s="43"/>
      <c r="I24" s="43"/>
      <c r="J24" s="43"/>
      <c r="K24" s="1"/>
    </row>
    <row r="25" spans="1:11" ht="30" customHeight="1">
      <c r="A25" s="48"/>
      <c r="B25" s="623"/>
      <c r="C25" s="624"/>
      <c r="D25" s="624"/>
      <c r="E25" s="624"/>
      <c r="F25" s="660"/>
      <c r="G25" s="663"/>
      <c r="H25" s="43"/>
      <c r="I25" s="43"/>
      <c r="J25" s="43"/>
      <c r="K25" s="1"/>
    </row>
    <row r="26" spans="1:11" ht="30" customHeight="1">
      <c r="A26" s="48"/>
      <c r="B26" s="623"/>
      <c r="C26" s="624"/>
      <c r="D26" s="624"/>
      <c r="E26" s="624"/>
      <c r="F26" s="660"/>
      <c r="G26" s="663"/>
      <c r="H26" s="43"/>
      <c r="I26" s="43"/>
      <c r="J26" s="43"/>
      <c r="K26" s="1"/>
    </row>
    <row r="27" spans="1:11" ht="30" customHeight="1">
      <c r="A27" s="48"/>
      <c r="B27" s="623"/>
      <c r="C27" s="624"/>
      <c r="D27" s="624"/>
      <c r="E27" s="624"/>
      <c r="F27" s="660"/>
      <c r="G27" s="663"/>
      <c r="H27" s="43"/>
      <c r="I27" s="43"/>
      <c r="J27" s="43"/>
      <c r="K27" s="1"/>
    </row>
    <row r="28" spans="1:11" ht="30" customHeight="1" thickBot="1">
      <c r="A28" s="48"/>
      <c r="B28" s="625"/>
      <c r="C28" s="626"/>
      <c r="D28" s="626"/>
      <c r="E28" s="626"/>
      <c r="F28" s="661"/>
      <c r="G28" s="664"/>
      <c r="H28" s="43"/>
      <c r="I28" s="43"/>
      <c r="J28" s="43"/>
      <c r="K28" s="1"/>
    </row>
    <row r="29" spans="1:11" ht="30" customHeight="1">
      <c r="A29" s="48"/>
      <c r="B29" s="42"/>
      <c r="C29" s="61"/>
      <c r="D29" s="61"/>
      <c r="E29" s="61"/>
      <c r="F29" s="61"/>
      <c r="G29" s="61"/>
      <c r="H29" s="43"/>
      <c r="I29" s="43"/>
      <c r="J29" s="43"/>
      <c r="K29" s="1"/>
    </row>
    <row r="30" spans="1:11" ht="19.899999999999999" customHeight="1">
      <c r="A30" s="48"/>
      <c r="B30" s="44" t="s">
        <v>86</v>
      </c>
      <c r="C30" s="599"/>
      <c r="D30" s="599"/>
      <c r="E30" s="599"/>
      <c r="F30" s="599"/>
      <c r="G30" s="61"/>
      <c r="H30" s="43"/>
      <c r="I30" s="43"/>
      <c r="J30" s="43"/>
      <c r="K30" s="1"/>
    </row>
    <row r="31" spans="1:11" ht="19.899999999999999" customHeight="1">
      <c r="A31" s="48"/>
      <c r="B31" s="44" t="s">
        <v>87</v>
      </c>
      <c r="C31" s="599"/>
      <c r="D31" s="599"/>
      <c r="E31" s="599"/>
      <c r="F31" s="599"/>
      <c r="G31" s="61"/>
      <c r="H31" s="43"/>
      <c r="I31" s="43"/>
      <c r="J31" s="43"/>
      <c r="K31" s="1"/>
    </row>
    <row r="32" spans="1:11" ht="19.899999999999999" customHeight="1">
      <c r="A32" s="48"/>
      <c r="B32" s="44" t="s">
        <v>88</v>
      </c>
      <c r="C32" s="599"/>
      <c r="D32" s="599"/>
      <c r="E32" s="599"/>
      <c r="F32" s="599"/>
      <c r="G32" s="61"/>
      <c r="H32" s="43"/>
      <c r="I32" s="43"/>
      <c r="J32" s="43"/>
      <c r="K32" s="1"/>
    </row>
    <row r="33" spans="1:11" ht="19.899999999999999" customHeight="1">
      <c r="A33" s="48"/>
      <c r="B33" s="44" t="s">
        <v>89</v>
      </c>
      <c r="C33" s="599"/>
      <c r="D33" s="599"/>
      <c r="E33" s="599"/>
      <c r="F33" s="599"/>
      <c r="G33" s="61"/>
      <c r="H33" s="43"/>
      <c r="I33" s="43"/>
      <c r="J33" s="43"/>
      <c r="K33" s="1"/>
    </row>
    <row r="34" spans="1:11" ht="19.899999999999999" customHeight="1">
      <c r="A34" s="48"/>
      <c r="B34" s="44" t="s">
        <v>90</v>
      </c>
      <c r="C34" s="599"/>
      <c r="D34" s="599"/>
      <c r="E34" s="599"/>
      <c r="F34" s="599"/>
      <c r="G34" s="61"/>
      <c r="H34" s="43"/>
      <c r="I34" s="43"/>
      <c r="J34" s="43"/>
      <c r="K34" s="1"/>
    </row>
    <row r="35" spans="1:11" ht="19.899999999999999" customHeight="1">
      <c r="A35" s="48"/>
      <c r="B35" s="44" t="s">
        <v>91</v>
      </c>
      <c r="C35" s="599"/>
      <c r="D35" s="599"/>
      <c r="E35" s="599"/>
      <c r="F35" s="599"/>
      <c r="G35" s="61"/>
      <c r="H35" s="43"/>
      <c r="I35" s="43"/>
      <c r="J35" s="43"/>
      <c r="K35" s="1"/>
    </row>
    <row r="36" spans="1:11" ht="19.899999999999999" customHeight="1">
      <c r="A36" s="48"/>
      <c r="B36" s="44" t="s">
        <v>92</v>
      </c>
      <c r="C36" s="599"/>
      <c r="D36" s="599"/>
      <c r="E36" s="599"/>
      <c r="F36" s="599"/>
      <c r="G36" s="61"/>
      <c r="H36" s="43"/>
      <c r="I36" s="43"/>
      <c r="J36" s="43"/>
      <c r="K36" s="1"/>
    </row>
    <row r="37" spans="1:11" ht="19.899999999999999" customHeight="1">
      <c r="A37" s="48"/>
      <c r="B37" s="44" t="s">
        <v>93</v>
      </c>
      <c r="C37" s="599"/>
      <c r="D37" s="599"/>
      <c r="E37" s="599"/>
      <c r="F37" s="599"/>
      <c r="G37" s="61"/>
      <c r="H37" s="43"/>
      <c r="I37" s="43"/>
      <c r="J37" s="43"/>
      <c r="K37" s="1"/>
    </row>
    <row r="38" spans="1:11" ht="19.899999999999999" customHeight="1">
      <c r="A38" s="48"/>
      <c r="B38" s="44"/>
      <c r="C38" s="599"/>
      <c r="D38" s="599"/>
      <c r="E38" s="599"/>
      <c r="F38" s="599"/>
      <c r="G38" s="61"/>
      <c r="H38" s="43"/>
      <c r="I38" s="43"/>
      <c r="J38" s="43"/>
      <c r="K38" s="1"/>
    </row>
    <row r="39" spans="1:11" ht="19.899999999999999" customHeight="1">
      <c r="A39" s="48"/>
      <c r="B39" s="44" t="s">
        <v>94</v>
      </c>
      <c r="C39" s="599"/>
      <c r="D39" s="599"/>
      <c r="E39" s="599"/>
      <c r="F39" s="599"/>
      <c r="G39" s="61"/>
      <c r="H39" s="43"/>
      <c r="I39" s="43"/>
      <c r="J39" s="43"/>
      <c r="K39" s="1"/>
    </row>
    <row r="40" spans="1:11" ht="19.899999999999999" customHeight="1">
      <c r="A40" s="48"/>
      <c r="B40" s="44" t="s">
        <v>95</v>
      </c>
      <c r="C40" s="601" t="s">
        <v>96</v>
      </c>
      <c r="D40" s="599"/>
      <c r="E40" s="599"/>
      <c r="F40" s="599"/>
      <c r="G40" s="61"/>
      <c r="H40" s="43"/>
      <c r="I40" s="43"/>
      <c r="J40" s="43"/>
      <c r="K40" s="1"/>
    </row>
    <row r="41" spans="1:11" ht="18" customHeight="1">
      <c r="A41" s="48"/>
      <c r="B41" s="44"/>
      <c r="C41" s="601" t="s">
        <v>97</v>
      </c>
      <c r="D41" s="599"/>
      <c r="E41" s="599"/>
      <c r="F41" s="600"/>
      <c r="G41" s="62"/>
      <c r="H41" s="15"/>
      <c r="I41" s="15"/>
      <c r="J41" s="15"/>
      <c r="K41" s="15"/>
    </row>
    <row r="42" spans="1:11" ht="18" customHeight="1">
      <c r="A42" s="48"/>
      <c r="B42" s="44" t="s">
        <v>98</v>
      </c>
      <c r="C42" s="601" t="s">
        <v>96</v>
      </c>
      <c r="D42" s="599"/>
      <c r="E42" s="599"/>
      <c r="F42" s="599"/>
      <c r="G42" s="62"/>
      <c r="H42" s="15"/>
      <c r="I42" s="15"/>
      <c r="J42" s="15"/>
      <c r="K42" s="15"/>
    </row>
    <row r="43" spans="1:11" ht="18" customHeight="1">
      <c r="A43" s="48"/>
      <c r="B43" s="601"/>
      <c r="C43" s="601" t="s">
        <v>97</v>
      </c>
      <c r="D43" s="599"/>
      <c r="E43" s="44"/>
      <c r="F43" s="599"/>
      <c r="G43" s="62"/>
      <c r="H43" s="15"/>
      <c r="I43" s="15"/>
      <c r="J43" s="15"/>
      <c r="K43" s="15"/>
    </row>
    <row r="44" spans="1:11" ht="18" customHeight="1">
      <c r="A44" s="48"/>
      <c r="B44" s="44" t="s">
        <v>99</v>
      </c>
      <c r="C44" s="601" t="s">
        <v>100</v>
      </c>
      <c r="D44" s="46"/>
      <c r="E44" s="46"/>
      <c r="F44" s="46"/>
      <c r="G44" s="47"/>
      <c r="H44" s="15"/>
      <c r="I44" s="15"/>
      <c r="J44" s="15"/>
      <c r="K44" s="15"/>
    </row>
    <row r="45" spans="1:11" ht="18" customHeight="1">
      <c r="A45" s="48"/>
      <c r="B45" s="602"/>
      <c r="C45" s="602" t="s">
        <v>101</v>
      </c>
      <c r="D45" s="46"/>
      <c r="E45" s="46"/>
      <c r="F45" s="46"/>
      <c r="G45" s="47"/>
      <c r="H45" s="15"/>
      <c r="I45" s="15"/>
      <c r="J45" s="15"/>
      <c r="K45" s="15"/>
    </row>
    <row r="46" spans="1:11" ht="18" customHeight="1">
      <c r="A46" s="48"/>
      <c r="B46" s="44" t="s">
        <v>102</v>
      </c>
      <c r="C46" s="601" t="s">
        <v>103</v>
      </c>
      <c r="D46" s="46"/>
      <c r="E46" s="46"/>
      <c r="F46" s="46"/>
      <c r="G46" s="47"/>
      <c r="H46" s="15"/>
      <c r="I46" s="15"/>
      <c r="J46" s="15"/>
      <c r="K46" s="15"/>
    </row>
    <row r="47" spans="1:11" ht="18" customHeight="1">
      <c r="A47" s="48"/>
      <c r="B47" s="601"/>
      <c r="C47" s="601" t="s">
        <v>104</v>
      </c>
      <c r="D47" s="46"/>
      <c r="E47" s="46"/>
      <c r="F47" s="46"/>
      <c r="G47" s="47"/>
      <c r="H47" s="15"/>
      <c r="I47" s="15"/>
      <c r="J47" s="15"/>
      <c r="K47" s="15"/>
    </row>
    <row r="48" spans="1:11" ht="22.35" customHeight="1">
      <c r="A48" s="48"/>
      <c r="C48" s="47"/>
      <c r="D48" s="79"/>
      <c r="E48" s="47"/>
      <c r="F48" s="47"/>
      <c r="G48" s="47"/>
      <c r="H48" s="15"/>
      <c r="I48" s="15"/>
      <c r="J48" s="15"/>
      <c r="K48" s="15"/>
    </row>
    <row r="49" spans="1:11" ht="18" customHeight="1">
      <c r="A49" s="48"/>
      <c r="B49" s="47"/>
      <c r="C49" s="47"/>
      <c r="D49" s="47"/>
      <c r="E49" s="47"/>
      <c r="F49" s="47"/>
      <c r="G49" s="47"/>
      <c r="H49" s="15"/>
      <c r="I49" s="15"/>
      <c r="J49" s="15"/>
      <c r="K49" s="15"/>
    </row>
    <row r="50" spans="1:11" ht="18" customHeight="1">
      <c r="A50" s="48"/>
      <c r="B50" s="47"/>
      <c r="C50" s="47"/>
      <c r="D50" s="47"/>
      <c r="E50" s="47"/>
      <c r="F50" s="47"/>
      <c r="G50" s="47"/>
      <c r="H50" s="15"/>
      <c r="I50" s="15"/>
      <c r="J50" s="15"/>
      <c r="K50" s="15"/>
    </row>
    <row r="51" spans="1:11" ht="18" customHeight="1">
      <c r="B51" s="47"/>
      <c r="C51" s="47"/>
      <c r="D51" s="47"/>
      <c r="E51" s="47"/>
      <c r="F51" s="47"/>
      <c r="G51" s="47"/>
      <c r="H51" s="15"/>
      <c r="I51" s="15"/>
      <c r="J51" s="15"/>
      <c r="K51" s="15"/>
    </row>
    <row r="52" spans="1:11">
      <c r="B52" s="15"/>
      <c r="C52" s="15"/>
      <c r="D52" s="15"/>
      <c r="E52" s="15"/>
      <c r="F52" s="15"/>
      <c r="G52" s="15"/>
      <c r="H52" s="15"/>
      <c r="I52" s="15"/>
      <c r="J52" s="15"/>
      <c r="K52" s="15"/>
    </row>
  </sheetData>
  <sheetProtection algorithmName="SHA-512" hashValue="7YsaG4Xfq8L5nZ5RRRhnaTcjzoFyO+9Iau1aPo9pmyPvfUiX8Vy3EpkDu/I9ysWEcb2zvtW5TkJPOTsG6zZKaw==" saltValue="8DlJOP4/QMACvJkBD9lUOA==" spinCount="100000" sheet="1" selectLockedCells="1"/>
  <mergeCells count="7">
    <mergeCell ref="B2:G2"/>
    <mergeCell ref="D9:E9"/>
    <mergeCell ref="C7:D7"/>
    <mergeCell ref="C8:D8"/>
    <mergeCell ref="C5:E5"/>
    <mergeCell ref="B6:C6"/>
    <mergeCell ref="D6:E6"/>
  </mergeCells>
  <phoneticPr fontId="0" type="noConversion"/>
  <hyperlinks>
    <hyperlink ref="G6" r:id="rId1"/>
  </hyperlinks>
  <printOptions horizontalCentered="1" verticalCentered="1"/>
  <pageMargins left="0.5" right="0.5" top="0.75" bottom="0.5" header="0.5" footer="0"/>
  <pageSetup scale="56" orientation="portrait" r:id="rId2"/>
  <headerFooter alignWithMargins="0">
    <oddHeader>&amp;L&amp;"Arial Rounded MT Bold,Regular"&amp;14&amp;UKENTUCKY DIVISION OF WATER  -  DRINKING WATER BRANCH&amp;"Arial,Regular"&amp;10&amp;U
&amp;14&amp;UWATER TREATMENT PLANT - MONTHLY OPERATING REPORT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V52"/>
  <sheetViews>
    <sheetView showGridLines="0" zoomScale="55" zoomScaleNormal="55" zoomScalePageLayoutView="30" workbookViewId="0">
      <selection activeCell="C10" sqref="C10"/>
    </sheetView>
  </sheetViews>
  <sheetFormatPr defaultColWidth="9" defaultRowHeight="12.75"/>
  <cols>
    <col min="1" max="1" width="3.7109375" style="156" customWidth="1"/>
    <col min="2" max="2" width="15.7109375" style="156" customWidth="1"/>
    <col min="3" max="3" width="22.5703125" style="156" customWidth="1"/>
    <col min="4" max="4" width="14.28515625" style="156" customWidth="1"/>
    <col min="5" max="5" width="11" style="156" customWidth="1"/>
    <col min="6" max="6" width="21.7109375" style="156" customWidth="1"/>
    <col min="7" max="7" width="16" style="156" customWidth="1"/>
    <col min="8" max="8" width="2.28515625" style="156" customWidth="1"/>
    <col min="9" max="9" width="19.28515625" style="156" customWidth="1"/>
    <col min="10" max="13" width="20.7109375" style="156" customWidth="1"/>
    <col min="14" max="14" width="15.7109375" style="156" customWidth="1"/>
    <col min="15" max="21" width="9" style="156"/>
    <col min="22" max="22" width="0" style="156" hidden="1" customWidth="1"/>
    <col min="23" max="16384" width="9" style="156"/>
  </cols>
  <sheetData>
    <row r="1" spans="2:22" ht="28.5" thickBot="1">
      <c r="B1" s="656" t="s">
        <v>348</v>
      </c>
      <c r="C1" s="460"/>
      <c r="D1" s="629"/>
      <c r="E1" s="692"/>
    </row>
    <row r="2" spans="2:22" ht="26.25" customHeight="1" thickBot="1">
      <c r="G2" s="596"/>
      <c r="H2" s="377"/>
      <c r="I2" s="377"/>
      <c r="J2" s="193"/>
      <c r="K2" s="169" t="s">
        <v>159</v>
      </c>
      <c r="L2" s="865">
        <f>'CoverSheet '!E10</f>
        <v>0</v>
      </c>
      <c r="M2" s="866"/>
    </row>
    <row r="3" spans="2:22" ht="27.75" customHeight="1" thickBot="1">
      <c r="B3" s="1007" t="s">
        <v>284</v>
      </c>
      <c r="C3" s="1008"/>
      <c r="D3" s="1008"/>
      <c r="E3" s="1008"/>
      <c r="F3" s="1008"/>
      <c r="G3" s="1009"/>
      <c r="J3" s="193"/>
      <c r="K3" s="205" t="s">
        <v>158</v>
      </c>
      <c r="L3" s="854">
        <f>'CoverSheet '!I10</f>
        <v>0</v>
      </c>
      <c r="M3" s="854"/>
    </row>
    <row r="4" spans="2:22" ht="30.75" customHeight="1" thickBot="1">
      <c r="B4" s="169" t="s">
        <v>112</v>
      </c>
      <c r="J4" s="205" t="s">
        <v>66</v>
      </c>
      <c r="K4" s="193"/>
      <c r="L4" s="1003">
        <f>'CoverSheet '!G7</f>
        <v>0</v>
      </c>
      <c r="M4" s="1003"/>
    </row>
    <row r="5" spans="2:22" s="566" customFormat="1" ht="27.2" customHeight="1" thickBot="1">
      <c r="B5" s="635" t="s">
        <v>67</v>
      </c>
      <c r="C5" s="997">
        <f>'CoverSheet '!E11</f>
        <v>0</v>
      </c>
      <c r="D5" s="1002"/>
      <c r="E5" s="1002"/>
      <c r="F5" s="1002"/>
      <c r="G5" s="590" t="s">
        <v>158</v>
      </c>
      <c r="H5" s="593"/>
      <c r="I5" s="594">
        <f>'CoverSheet '!I10</f>
        <v>0</v>
      </c>
      <c r="J5" s="595"/>
      <c r="K5" s="592"/>
      <c r="L5" s="564"/>
      <c r="M5" s="564"/>
    </row>
    <row r="6" spans="2:22" s="566" customFormat="1" ht="15.95" customHeight="1" thickBot="1">
      <c r="B6" s="1005"/>
      <c r="C6" s="1005"/>
      <c r="D6" s="1006"/>
      <c r="E6" s="1006"/>
      <c r="F6" s="1006"/>
      <c r="G6" s="564"/>
      <c r="H6" s="564"/>
      <c r="J6" s="588" t="s">
        <v>106</v>
      </c>
      <c r="K6" s="589">
        <v>10</v>
      </c>
      <c r="L6" s="590" t="s">
        <v>107</v>
      </c>
      <c r="M6" s="591">
        <v>11</v>
      </c>
    </row>
    <row r="7" spans="2:22" ht="18" customHeight="1" thickBot="1">
      <c r="B7" s="1004" t="s">
        <v>136</v>
      </c>
      <c r="C7" s="1004"/>
      <c r="D7" s="1004"/>
      <c r="E7" s="1004"/>
      <c r="F7" s="1004"/>
      <c r="G7" s="1004"/>
      <c r="H7" s="203"/>
      <c r="I7" s="1004" t="s">
        <v>137</v>
      </c>
      <c r="J7" s="1004"/>
      <c r="K7" s="1004"/>
      <c r="L7" s="1004"/>
      <c r="M7" s="1004"/>
      <c r="N7" s="693" t="s">
        <v>269</v>
      </c>
    </row>
    <row r="8" spans="2:22" ht="16.5" customHeight="1">
      <c r="B8" s="378" t="s">
        <v>38</v>
      </c>
      <c r="C8" s="539" t="s">
        <v>113</v>
      </c>
      <c r="D8" s="540" t="s">
        <v>138</v>
      </c>
      <c r="E8" s="378" t="s">
        <v>38</v>
      </c>
      <c r="F8" s="539" t="s">
        <v>114</v>
      </c>
      <c r="G8" s="543" t="s">
        <v>144</v>
      </c>
      <c r="H8" s="363"/>
      <c r="I8" s="1011" t="s">
        <v>119</v>
      </c>
      <c r="J8" s="1012"/>
      <c r="K8" s="1012"/>
      <c r="L8" s="1012"/>
      <c r="M8" s="1013"/>
      <c r="N8" s="694" t="s">
        <v>274</v>
      </c>
    </row>
    <row r="9" spans="2:22" ht="17.25" customHeight="1" thickBot="1">
      <c r="B9" s="379"/>
      <c r="C9" s="541" t="s">
        <v>115</v>
      </c>
      <c r="D9" s="542" t="s">
        <v>139</v>
      </c>
      <c r="E9" s="379"/>
      <c r="F9" s="541" t="s">
        <v>115</v>
      </c>
      <c r="G9" s="544" t="s">
        <v>139</v>
      </c>
      <c r="H9" s="363"/>
      <c r="I9" s="1014" t="s">
        <v>141</v>
      </c>
      <c r="J9" s="1015"/>
      <c r="K9" s="1015"/>
      <c r="L9" s="1015"/>
      <c r="M9" s="1016"/>
      <c r="N9" s="143"/>
    </row>
    <row r="10" spans="2:22" ht="35.25" customHeight="1" thickBot="1">
      <c r="B10" s="545">
        <v>1</v>
      </c>
      <c r="C10" s="429"/>
      <c r="D10" s="700" t="str">
        <f>IF(C10&gt;0.8, "Y", "")</f>
        <v/>
      </c>
      <c r="E10" s="545">
        <v>1</v>
      </c>
      <c r="F10" s="429"/>
      <c r="G10" s="702" t="str">
        <f>IF(F10&gt;1, "Y", "")</f>
        <v/>
      </c>
      <c r="H10" s="380"/>
      <c r="I10" s="381" t="s">
        <v>64</v>
      </c>
      <c r="J10" s="382" t="s">
        <v>120</v>
      </c>
      <c r="K10" s="382" t="s">
        <v>121</v>
      </c>
      <c r="L10" s="383" t="s">
        <v>122</v>
      </c>
      <c r="M10" s="384" t="s">
        <v>140</v>
      </c>
      <c r="N10" s="380"/>
    </row>
    <row r="11" spans="2:22" ht="32.25" customHeight="1">
      <c r="B11" s="546">
        <v>2</v>
      </c>
      <c r="C11" s="304"/>
      <c r="D11" s="671" t="str">
        <f t="shared" ref="D11:D40" si="0">IF(C11&gt;0.8, "Y", "")</f>
        <v/>
      </c>
      <c r="E11" s="546">
        <v>2</v>
      </c>
      <c r="F11" s="304"/>
      <c r="G11" s="703" t="str">
        <f t="shared" ref="G11:G40" si="1">IF(F11&gt;1, "Y", "")</f>
        <v/>
      </c>
      <c r="H11" s="380"/>
      <c r="I11" s="394"/>
      <c r="J11" s="646"/>
      <c r="K11" s="646"/>
      <c r="L11" s="646"/>
      <c r="M11" s="702" t="str">
        <f>IF(OR(J11&gt;0.8,K11&gt;0.8,L11&gt;0.8),"Y"," ")</f>
        <v xml:space="preserve"> </v>
      </c>
      <c r="V11" s="709" t="str">
        <f t="shared" ref="V11:V40" si="2">IF(AND(C10&gt;0.8,C11&gt;0.8),C11,"")</f>
        <v/>
      </c>
    </row>
    <row r="12" spans="2:22" ht="32.25" customHeight="1">
      <c r="B12" s="547">
        <v>3</v>
      </c>
      <c r="C12" s="304"/>
      <c r="D12" s="671" t="str">
        <f t="shared" si="0"/>
        <v/>
      </c>
      <c r="E12" s="547">
        <v>3</v>
      </c>
      <c r="F12" s="304"/>
      <c r="G12" s="703" t="str">
        <f t="shared" si="1"/>
        <v/>
      </c>
      <c r="H12" s="380"/>
      <c r="I12" s="395"/>
      <c r="J12" s="647"/>
      <c r="K12" s="647"/>
      <c r="L12" s="647"/>
      <c r="M12" s="703" t="str">
        <f t="shared" ref="M12:M23" si="3">IF(OR(J12&gt;0.8,K12&gt;0.8,L12&gt;0.8),"Y"," ")</f>
        <v xml:space="preserve"> </v>
      </c>
      <c r="V12" s="710" t="str">
        <f t="shared" si="2"/>
        <v/>
      </c>
    </row>
    <row r="13" spans="2:22" ht="32.25" customHeight="1">
      <c r="B13" s="547">
        <v>4</v>
      </c>
      <c r="C13" s="304"/>
      <c r="D13" s="671" t="str">
        <f t="shared" si="0"/>
        <v/>
      </c>
      <c r="E13" s="547">
        <v>4</v>
      </c>
      <c r="F13" s="304"/>
      <c r="G13" s="703" t="str">
        <f t="shared" si="1"/>
        <v/>
      </c>
      <c r="H13" s="380"/>
      <c r="I13" s="395"/>
      <c r="J13" s="647"/>
      <c r="K13" s="647"/>
      <c r="L13" s="647"/>
      <c r="M13" s="703" t="str">
        <f t="shared" si="3"/>
        <v xml:space="preserve"> </v>
      </c>
      <c r="N13" s="380"/>
      <c r="V13" s="710" t="str">
        <f t="shared" si="2"/>
        <v/>
      </c>
    </row>
    <row r="14" spans="2:22" ht="32.25" customHeight="1">
      <c r="B14" s="547">
        <v>5</v>
      </c>
      <c r="C14" s="304"/>
      <c r="D14" s="671" t="str">
        <f t="shared" si="0"/>
        <v/>
      </c>
      <c r="E14" s="547">
        <v>5</v>
      </c>
      <c r="F14" s="304"/>
      <c r="G14" s="703" t="str">
        <f t="shared" si="1"/>
        <v/>
      </c>
      <c r="H14" s="380"/>
      <c r="I14" s="395"/>
      <c r="J14" s="647"/>
      <c r="K14" s="647"/>
      <c r="L14" s="647"/>
      <c r="M14" s="703" t="str">
        <f t="shared" si="3"/>
        <v xml:space="preserve"> </v>
      </c>
      <c r="N14" s="380"/>
      <c r="V14" s="710" t="str">
        <f t="shared" si="2"/>
        <v/>
      </c>
    </row>
    <row r="15" spans="2:22" ht="32.25" customHeight="1">
      <c r="B15" s="547">
        <v>6</v>
      </c>
      <c r="C15" s="304"/>
      <c r="D15" s="671" t="str">
        <f t="shared" si="0"/>
        <v/>
      </c>
      <c r="E15" s="547">
        <v>6</v>
      </c>
      <c r="F15" s="304"/>
      <c r="G15" s="703" t="str">
        <f t="shared" si="1"/>
        <v/>
      </c>
      <c r="H15" s="380"/>
      <c r="I15" s="395"/>
      <c r="J15" s="647"/>
      <c r="K15" s="647"/>
      <c r="L15" s="647"/>
      <c r="M15" s="703" t="str">
        <f t="shared" si="3"/>
        <v xml:space="preserve"> </v>
      </c>
      <c r="N15" s="380"/>
      <c r="V15" s="710" t="str">
        <f t="shared" si="2"/>
        <v/>
      </c>
    </row>
    <row r="16" spans="2:22" ht="32.25" customHeight="1">
      <c r="B16" s="547">
        <v>7</v>
      </c>
      <c r="C16" s="304"/>
      <c r="D16" s="671" t="str">
        <f t="shared" si="0"/>
        <v/>
      </c>
      <c r="E16" s="547">
        <v>7</v>
      </c>
      <c r="F16" s="304"/>
      <c r="G16" s="703" t="str">
        <f t="shared" si="1"/>
        <v/>
      </c>
      <c r="H16" s="380"/>
      <c r="I16" s="395"/>
      <c r="J16" s="647"/>
      <c r="K16" s="647"/>
      <c r="L16" s="647"/>
      <c r="M16" s="703" t="str">
        <f t="shared" si="3"/>
        <v xml:space="preserve"> </v>
      </c>
      <c r="N16" s="380"/>
      <c r="V16" s="710" t="str">
        <f t="shared" si="2"/>
        <v/>
      </c>
    </row>
    <row r="17" spans="2:22" ht="32.25" customHeight="1">
      <c r="B17" s="547">
        <v>8</v>
      </c>
      <c r="C17" s="304"/>
      <c r="D17" s="671" t="str">
        <f t="shared" si="0"/>
        <v/>
      </c>
      <c r="E17" s="547">
        <v>8</v>
      </c>
      <c r="F17" s="304"/>
      <c r="G17" s="703" t="str">
        <f t="shared" si="1"/>
        <v/>
      </c>
      <c r="H17" s="380"/>
      <c r="I17" s="395"/>
      <c r="J17" s="647"/>
      <c r="K17" s="647"/>
      <c r="L17" s="647"/>
      <c r="M17" s="703" t="str">
        <f t="shared" si="3"/>
        <v xml:space="preserve"> </v>
      </c>
      <c r="N17" s="380"/>
      <c r="V17" s="710" t="str">
        <f t="shared" si="2"/>
        <v/>
      </c>
    </row>
    <row r="18" spans="2:22" ht="32.25" customHeight="1">
      <c r="B18" s="547">
        <v>9</v>
      </c>
      <c r="C18" s="304"/>
      <c r="D18" s="671" t="str">
        <f t="shared" si="0"/>
        <v/>
      </c>
      <c r="E18" s="547">
        <v>9</v>
      </c>
      <c r="F18" s="304"/>
      <c r="G18" s="703" t="str">
        <f t="shared" si="1"/>
        <v/>
      </c>
      <c r="H18" s="380"/>
      <c r="I18" s="395"/>
      <c r="J18" s="647"/>
      <c r="K18" s="647"/>
      <c r="L18" s="647"/>
      <c r="M18" s="703" t="str">
        <f t="shared" si="3"/>
        <v xml:space="preserve"> </v>
      </c>
      <c r="N18" s="380"/>
      <c r="V18" s="710" t="str">
        <f t="shared" si="2"/>
        <v/>
      </c>
    </row>
    <row r="19" spans="2:22" ht="32.25" customHeight="1">
      <c r="B19" s="546">
        <v>10</v>
      </c>
      <c r="C19" s="304"/>
      <c r="D19" s="671" t="str">
        <f t="shared" si="0"/>
        <v/>
      </c>
      <c r="E19" s="546">
        <v>10</v>
      </c>
      <c r="F19" s="304"/>
      <c r="G19" s="703" t="str">
        <f t="shared" si="1"/>
        <v/>
      </c>
      <c r="H19" s="380"/>
      <c r="I19" s="395"/>
      <c r="J19" s="647"/>
      <c r="K19" s="647"/>
      <c r="L19" s="647"/>
      <c r="M19" s="703" t="str">
        <f t="shared" si="3"/>
        <v xml:space="preserve"> </v>
      </c>
      <c r="N19" s="380"/>
      <c r="V19" s="710" t="str">
        <f t="shared" si="2"/>
        <v/>
      </c>
    </row>
    <row r="20" spans="2:22" ht="32.25" customHeight="1">
      <c r="B20" s="547">
        <v>11</v>
      </c>
      <c r="C20" s="304"/>
      <c r="D20" s="671" t="str">
        <f t="shared" si="0"/>
        <v/>
      </c>
      <c r="E20" s="547">
        <v>11</v>
      </c>
      <c r="F20" s="304"/>
      <c r="G20" s="703" t="str">
        <f t="shared" si="1"/>
        <v/>
      </c>
      <c r="H20" s="380"/>
      <c r="I20" s="395"/>
      <c r="J20" s="647"/>
      <c r="K20" s="647"/>
      <c r="L20" s="647"/>
      <c r="M20" s="703" t="str">
        <f t="shared" si="3"/>
        <v xml:space="preserve"> </v>
      </c>
      <c r="N20" s="380"/>
      <c r="V20" s="711" t="str">
        <f t="shared" si="2"/>
        <v/>
      </c>
    </row>
    <row r="21" spans="2:22" ht="32.25" customHeight="1">
      <c r="B21" s="547">
        <v>12</v>
      </c>
      <c r="C21" s="304"/>
      <c r="D21" s="671" t="str">
        <f t="shared" si="0"/>
        <v/>
      </c>
      <c r="E21" s="547">
        <v>12</v>
      </c>
      <c r="F21" s="304"/>
      <c r="G21" s="703" t="str">
        <f t="shared" si="1"/>
        <v/>
      </c>
      <c r="H21" s="380"/>
      <c r="I21" s="395"/>
      <c r="J21" s="647"/>
      <c r="K21" s="647"/>
      <c r="L21" s="647"/>
      <c r="M21" s="703" t="str">
        <f t="shared" si="3"/>
        <v xml:space="preserve"> </v>
      </c>
      <c r="N21" s="380"/>
      <c r="V21" s="710" t="str">
        <f t="shared" si="2"/>
        <v/>
      </c>
    </row>
    <row r="22" spans="2:22" ht="32.25" customHeight="1">
      <c r="B22" s="547">
        <v>13</v>
      </c>
      <c r="C22" s="304"/>
      <c r="D22" s="671" t="str">
        <f t="shared" si="0"/>
        <v/>
      </c>
      <c r="E22" s="547">
        <v>13</v>
      </c>
      <c r="F22" s="304"/>
      <c r="G22" s="703" t="str">
        <f t="shared" si="1"/>
        <v/>
      </c>
      <c r="H22" s="380"/>
      <c r="I22" s="395"/>
      <c r="J22" s="647"/>
      <c r="K22" s="647"/>
      <c r="L22" s="647"/>
      <c r="M22" s="703" t="str">
        <f t="shared" si="3"/>
        <v xml:space="preserve"> </v>
      </c>
      <c r="N22" s="380"/>
      <c r="V22" s="710" t="str">
        <f t="shared" si="2"/>
        <v/>
      </c>
    </row>
    <row r="23" spans="2:22" ht="32.25" customHeight="1" thickBot="1">
      <c r="B23" s="547">
        <v>14</v>
      </c>
      <c r="C23" s="304"/>
      <c r="D23" s="671" t="str">
        <f t="shared" si="0"/>
        <v/>
      </c>
      <c r="E23" s="547">
        <v>14</v>
      </c>
      <c r="F23" s="304"/>
      <c r="G23" s="703" t="str">
        <f t="shared" si="1"/>
        <v/>
      </c>
      <c r="H23" s="380"/>
      <c r="I23" s="396"/>
      <c r="J23" s="648"/>
      <c r="K23" s="648"/>
      <c r="L23" s="648"/>
      <c r="M23" s="704" t="str">
        <f t="shared" si="3"/>
        <v xml:space="preserve"> </v>
      </c>
      <c r="N23" s="380"/>
      <c r="V23" s="710" t="str">
        <f t="shared" si="2"/>
        <v/>
      </c>
    </row>
    <row r="24" spans="2:22" ht="32.25" customHeight="1" thickBot="1">
      <c r="B24" s="546">
        <v>15</v>
      </c>
      <c r="C24" s="304"/>
      <c r="D24" s="671" t="str">
        <f t="shared" si="0"/>
        <v/>
      </c>
      <c r="E24" s="546">
        <v>15</v>
      </c>
      <c r="F24" s="304"/>
      <c r="G24" s="703" t="str">
        <f t="shared" si="1"/>
        <v/>
      </c>
      <c r="H24" s="380"/>
      <c r="I24" s="919" t="s">
        <v>137</v>
      </c>
      <c r="J24" s="919"/>
      <c r="K24" s="919"/>
      <c r="L24" s="919"/>
      <c r="M24" s="919"/>
      <c r="N24" s="380"/>
      <c r="V24" s="710" t="str">
        <f t="shared" si="2"/>
        <v/>
      </c>
    </row>
    <row r="25" spans="2:22" ht="32.25" customHeight="1">
      <c r="B25" s="547">
        <v>16</v>
      </c>
      <c r="C25" s="304"/>
      <c r="D25" s="671" t="str">
        <f t="shared" si="0"/>
        <v/>
      </c>
      <c r="E25" s="547">
        <v>16</v>
      </c>
      <c r="F25" s="304"/>
      <c r="G25" s="703" t="str">
        <f t="shared" si="1"/>
        <v/>
      </c>
      <c r="H25" s="380"/>
      <c r="I25" s="1011" t="s">
        <v>119</v>
      </c>
      <c r="J25" s="1012"/>
      <c r="K25" s="1012"/>
      <c r="L25" s="1012"/>
      <c r="M25" s="1013"/>
      <c r="N25" s="380"/>
      <c r="V25" s="710" t="str">
        <f t="shared" si="2"/>
        <v/>
      </c>
    </row>
    <row r="26" spans="2:22" ht="32.25" customHeight="1" thickBot="1">
      <c r="B26" s="547">
        <v>17</v>
      </c>
      <c r="C26" s="304"/>
      <c r="D26" s="671" t="str">
        <f t="shared" si="0"/>
        <v/>
      </c>
      <c r="E26" s="547">
        <v>17</v>
      </c>
      <c r="F26" s="304"/>
      <c r="G26" s="703" t="str">
        <f t="shared" si="1"/>
        <v/>
      </c>
      <c r="H26" s="380"/>
      <c r="I26" s="1014" t="s">
        <v>153</v>
      </c>
      <c r="J26" s="1015"/>
      <c r="K26" s="1015"/>
      <c r="L26" s="1015"/>
      <c r="M26" s="1016"/>
      <c r="N26" s="380"/>
      <c r="V26" s="710" t="str">
        <f t="shared" si="2"/>
        <v/>
      </c>
    </row>
    <row r="27" spans="2:22" ht="32.25" customHeight="1" thickBot="1">
      <c r="B27" s="547">
        <v>18</v>
      </c>
      <c r="C27" s="304"/>
      <c r="D27" s="671" t="str">
        <f t="shared" si="0"/>
        <v/>
      </c>
      <c r="E27" s="547">
        <v>18</v>
      </c>
      <c r="F27" s="304"/>
      <c r="G27" s="703" t="str">
        <f t="shared" si="1"/>
        <v/>
      </c>
      <c r="H27" s="380"/>
      <c r="I27" s="385" t="s">
        <v>64</v>
      </c>
      <c r="J27" s="383" t="s">
        <v>116</v>
      </c>
      <c r="K27" s="386" t="s">
        <v>117</v>
      </c>
      <c r="L27" s="386" t="s">
        <v>118</v>
      </c>
      <c r="M27" s="384" t="s">
        <v>140</v>
      </c>
      <c r="N27" s="380"/>
      <c r="V27" s="710" t="str">
        <f t="shared" si="2"/>
        <v/>
      </c>
    </row>
    <row r="28" spans="2:22" ht="32.25" customHeight="1">
      <c r="B28" s="547">
        <v>19</v>
      </c>
      <c r="C28" s="304"/>
      <c r="D28" s="671" t="str">
        <f t="shared" si="0"/>
        <v/>
      </c>
      <c r="E28" s="547">
        <v>19</v>
      </c>
      <c r="F28" s="304"/>
      <c r="G28" s="703" t="str">
        <f t="shared" si="1"/>
        <v/>
      </c>
      <c r="H28" s="380"/>
      <c r="I28" s="395"/>
      <c r="J28" s="646"/>
      <c r="K28" s="646"/>
      <c r="L28" s="646"/>
      <c r="M28" s="702" t="str">
        <f t="shared" ref="M28:M40" si="4">IF(OR(J28&gt;0.8,K28&gt;0.8,L28&gt;0.8),"Y"," ")</f>
        <v xml:space="preserve"> </v>
      </c>
      <c r="N28" s="380"/>
      <c r="V28" s="710" t="str">
        <f t="shared" si="2"/>
        <v/>
      </c>
    </row>
    <row r="29" spans="2:22" ht="32.25" customHeight="1">
      <c r="B29" s="547">
        <v>20</v>
      </c>
      <c r="C29" s="304"/>
      <c r="D29" s="671" t="str">
        <f t="shared" si="0"/>
        <v/>
      </c>
      <c r="E29" s="547">
        <v>20</v>
      </c>
      <c r="F29" s="304"/>
      <c r="G29" s="703" t="str">
        <f t="shared" si="1"/>
        <v/>
      </c>
      <c r="H29" s="380"/>
      <c r="I29" s="395"/>
      <c r="J29" s="647"/>
      <c r="K29" s="647"/>
      <c r="L29" s="647"/>
      <c r="M29" s="703" t="str">
        <f t="shared" si="4"/>
        <v xml:space="preserve"> </v>
      </c>
      <c r="N29" s="380"/>
      <c r="V29" s="710" t="str">
        <f t="shared" si="2"/>
        <v/>
      </c>
    </row>
    <row r="30" spans="2:22" ht="32.25" customHeight="1">
      <c r="B30" s="547">
        <v>21</v>
      </c>
      <c r="C30" s="304"/>
      <c r="D30" s="671" t="str">
        <f t="shared" si="0"/>
        <v/>
      </c>
      <c r="E30" s="547">
        <v>21</v>
      </c>
      <c r="F30" s="304"/>
      <c r="G30" s="703" t="str">
        <f t="shared" si="1"/>
        <v/>
      </c>
      <c r="H30" s="380"/>
      <c r="I30" s="395"/>
      <c r="J30" s="647"/>
      <c r="K30" s="647"/>
      <c r="L30" s="647"/>
      <c r="M30" s="703" t="str">
        <f t="shared" si="4"/>
        <v xml:space="preserve"> </v>
      </c>
      <c r="N30" s="380"/>
      <c r="V30" s="710" t="str">
        <f t="shared" si="2"/>
        <v/>
      </c>
    </row>
    <row r="31" spans="2:22" ht="32.25" customHeight="1">
      <c r="B31" s="547">
        <v>22</v>
      </c>
      <c r="C31" s="304"/>
      <c r="D31" s="671" t="str">
        <f t="shared" si="0"/>
        <v/>
      </c>
      <c r="E31" s="547">
        <v>22</v>
      </c>
      <c r="F31" s="304"/>
      <c r="G31" s="703" t="str">
        <f t="shared" si="1"/>
        <v/>
      </c>
      <c r="H31" s="380"/>
      <c r="I31" s="395"/>
      <c r="J31" s="647"/>
      <c r="K31" s="647"/>
      <c r="L31" s="647"/>
      <c r="M31" s="703" t="str">
        <f t="shared" si="4"/>
        <v xml:space="preserve"> </v>
      </c>
      <c r="N31" s="380"/>
      <c r="V31" s="710" t="str">
        <f t="shared" si="2"/>
        <v/>
      </c>
    </row>
    <row r="32" spans="2:22" ht="32.25" customHeight="1">
      <c r="B32" s="547">
        <v>23</v>
      </c>
      <c r="C32" s="304"/>
      <c r="D32" s="671" t="str">
        <f t="shared" si="0"/>
        <v/>
      </c>
      <c r="E32" s="547">
        <v>23</v>
      </c>
      <c r="F32" s="304"/>
      <c r="G32" s="703" t="str">
        <f t="shared" si="1"/>
        <v/>
      </c>
      <c r="H32" s="380"/>
      <c r="I32" s="395"/>
      <c r="J32" s="647"/>
      <c r="K32" s="647"/>
      <c r="L32" s="647"/>
      <c r="M32" s="703" t="str">
        <f t="shared" si="4"/>
        <v xml:space="preserve"> </v>
      </c>
      <c r="N32" s="380"/>
      <c r="V32" s="710" t="str">
        <f t="shared" si="2"/>
        <v/>
      </c>
    </row>
    <row r="33" spans="1:22" ht="32.25" customHeight="1">
      <c r="B33" s="547">
        <v>24</v>
      </c>
      <c r="C33" s="304"/>
      <c r="D33" s="671" t="str">
        <f t="shared" si="0"/>
        <v/>
      </c>
      <c r="E33" s="547">
        <v>24</v>
      </c>
      <c r="F33" s="304"/>
      <c r="G33" s="703" t="str">
        <f t="shared" si="1"/>
        <v/>
      </c>
      <c r="H33" s="380"/>
      <c r="I33" s="395"/>
      <c r="J33" s="647"/>
      <c r="K33" s="647"/>
      <c r="L33" s="647"/>
      <c r="M33" s="703" t="str">
        <f t="shared" si="4"/>
        <v xml:space="preserve"> </v>
      </c>
      <c r="N33" s="380"/>
      <c r="V33" s="710" t="str">
        <f t="shared" si="2"/>
        <v/>
      </c>
    </row>
    <row r="34" spans="1:22" ht="32.25" customHeight="1">
      <c r="B34" s="547">
        <v>25</v>
      </c>
      <c r="C34" s="304"/>
      <c r="D34" s="671" t="str">
        <f t="shared" si="0"/>
        <v/>
      </c>
      <c r="E34" s="547">
        <v>25</v>
      </c>
      <c r="F34" s="304"/>
      <c r="G34" s="703" t="str">
        <f t="shared" si="1"/>
        <v/>
      </c>
      <c r="H34" s="380"/>
      <c r="I34" s="395"/>
      <c r="J34" s="647"/>
      <c r="K34" s="647"/>
      <c r="L34" s="647"/>
      <c r="M34" s="703" t="str">
        <f t="shared" si="4"/>
        <v xml:space="preserve"> </v>
      </c>
      <c r="N34" s="380"/>
      <c r="V34" s="710" t="str">
        <f t="shared" si="2"/>
        <v/>
      </c>
    </row>
    <row r="35" spans="1:22" ht="32.25" customHeight="1">
      <c r="B35" s="547">
        <v>26</v>
      </c>
      <c r="C35" s="304"/>
      <c r="D35" s="671" t="str">
        <f t="shared" si="0"/>
        <v/>
      </c>
      <c r="E35" s="547">
        <v>26</v>
      </c>
      <c r="F35" s="304"/>
      <c r="G35" s="703" t="str">
        <f t="shared" si="1"/>
        <v/>
      </c>
      <c r="H35" s="380"/>
      <c r="I35" s="395"/>
      <c r="J35" s="647"/>
      <c r="K35" s="647"/>
      <c r="L35" s="647"/>
      <c r="M35" s="703" t="str">
        <f t="shared" si="4"/>
        <v xml:space="preserve"> </v>
      </c>
      <c r="N35" s="380"/>
      <c r="V35" s="710" t="str">
        <f t="shared" si="2"/>
        <v/>
      </c>
    </row>
    <row r="36" spans="1:22" ht="32.25" customHeight="1">
      <c r="B36" s="547">
        <v>27</v>
      </c>
      <c r="C36" s="304"/>
      <c r="D36" s="671" t="str">
        <f t="shared" si="0"/>
        <v/>
      </c>
      <c r="E36" s="547">
        <v>27</v>
      </c>
      <c r="F36" s="304"/>
      <c r="G36" s="703" t="str">
        <f t="shared" si="1"/>
        <v/>
      </c>
      <c r="H36" s="380"/>
      <c r="I36" s="395"/>
      <c r="J36" s="647"/>
      <c r="K36" s="647"/>
      <c r="L36" s="647"/>
      <c r="M36" s="703" t="str">
        <f t="shared" si="4"/>
        <v xml:space="preserve"> </v>
      </c>
      <c r="N36" s="380"/>
      <c r="V36" s="710" t="str">
        <f t="shared" si="2"/>
        <v/>
      </c>
    </row>
    <row r="37" spans="1:22" ht="32.25" customHeight="1">
      <c r="B37" s="547">
        <v>28</v>
      </c>
      <c r="C37" s="304"/>
      <c r="D37" s="671" t="str">
        <f t="shared" si="0"/>
        <v/>
      </c>
      <c r="E37" s="547">
        <v>28</v>
      </c>
      <c r="F37" s="304"/>
      <c r="G37" s="703" t="str">
        <f t="shared" si="1"/>
        <v/>
      </c>
      <c r="H37" s="380"/>
      <c r="I37" s="395"/>
      <c r="J37" s="647"/>
      <c r="K37" s="647"/>
      <c r="L37" s="647"/>
      <c r="M37" s="703" t="str">
        <f t="shared" si="4"/>
        <v xml:space="preserve"> </v>
      </c>
      <c r="N37" s="380"/>
      <c r="V37" s="710" t="str">
        <f t="shared" si="2"/>
        <v/>
      </c>
    </row>
    <row r="38" spans="1:22" ht="32.25" customHeight="1">
      <c r="B38" s="547">
        <v>29</v>
      </c>
      <c r="C38" s="304"/>
      <c r="D38" s="671" t="str">
        <f t="shared" si="0"/>
        <v/>
      </c>
      <c r="E38" s="547">
        <v>29</v>
      </c>
      <c r="F38" s="304"/>
      <c r="G38" s="703" t="str">
        <f t="shared" si="1"/>
        <v/>
      </c>
      <c r="H38" s="380"/>
      <c r="I38" s="395"/>
      <c r="J38" s="647"/>
      <c r="K38" s="647"/>
      <c r="L38" s="647"/>
      <c r="M38" s="703" t="str">
        <f t="shared" si="4"/>
        <v xml:space="preserve"> </v>
      </c>
      <c r="N38" s="380"/>
      <c r="V38" s="710" t="str">
        <f t="shared" si="2"/>
        <v/>
      </c>
    </row>
    <row r="39" spans="1:22" ht="32.25" customHeight="1">
      <c r="B39" s="547">
        <v>30</v>
      </c>
      <c r="C39" s="304"/>
      <c r="D39" s="671" t="str">
        <f t="shared" si="0"/>
        <v/>
      </c>
      <c r="E39" s="547">
        <v>30</v>
      </c>
      <c r="F39" s="304"/>
      <c r="G39" s="703" t="str">
        <f t="shared" si="1"/>
        <v/>
      </c>
      <c r="H39" s="380"/>
      <c r="I39" s="395"/>
      <c r="J39" s="647"/>
      <c r="K39" s="647"/>
      <c r="L39" s="647"/>
      <c r="M39" s="703" t="str">
        <f t="shared" si="4"/>
        <v xml:space="preserve"> </v>
      </c>
      <c r="N39" s="380"/>
      <c r="V39" s="710" t="str">
        <f t="shared" si="2"/>
        <v/>
      </c>
    </row>
    <row r="40" spans="1:22" ht="32.25" customHeight="1" thickBot="1">
      <c r="B40" s="548">
        <v>31</v>
      </c>
      <c r="C40" s="307"/>
      <c r="D40" s="701" t="str">
        <f t="shared" si="0"/>
        <v/>
      </c>
      <c r="E40" s="549">
        <v>31</v>
      </c>
      <c r="F40" s="307"/>
      <c r="G40" s="704" t="str">
        <f t="shared" si="1"/>
        <v/>
      </c>
      <c r="H40" s="380"/>
      <c r="I40" s="396"/>
      <c r="J40" s="648"/>
      <c r="K40" s="648"/>
      <c r="L40" s="648"/>
      <c r="M40" s="704" t="str">
        <f t="shared" si="4"/>
        <v xml:space="preserve"> </v>
      </c>
      <c r="N40" s="380"/>
      <c r="V40" s="710" t="str">
        <f t="shared" si="2"/>
        <v/>
      </c>
    </row>
    <row r="41" spans="1:22" ht="38.25" customHeight="1" thickBot="1">
      <c r="A41" s="1019" t="s">
        <v>241</v>
      </c>
      <c r="B41" s="1020"/>
      <c r="C41" s="550">
        <f>COUNTIF(C10:C40, "&gt;=0")</f>
        <v>0</v>
      </c>
      <c r="D41" s="1010"/>
      <c r="E41" s="1010"/>
      <c r="F41" s="553">
        <f>COUNTIF(F10:F40, "&gt;=0")</f>
        <v>0</v>
      </c>
      <c r="G41" s="1023"/>
      <c r="H41" s="1023"/>
      <c r="I41" s="380"/>
      <c r="J41" s="380"/>
      <c r="K41" s="380"/>
      <c r="L41" s="380"/>
      <c r="M41" s="380"/>
      <c r="N41" s="201"/>
      <c r="V41" s="712">
        <f>SUM(V11:V40)</f>
        <v>0</v>
      </c>
    </row>
    <row r="42" spans="1:22" ht="24.75" customHeight="1" thickBot="1">
      <c r="A42" s="1021" t="s">
        <v>79</v>
      </c>
      <c r="B42" s="1022"/>
      <c r="C42" s="551">
        <f>MAX(C10:C40)</f>
        <v>0</v>
      </c>
      <c r="D42" s="387"/>
      <c r="E42" s="387"/>
      <c r="F42" s="554">
        <f>MAX(F10:F40)</f>
        <v>0</v>
      </c>
      <c r="I42" s="389" t="s">
        <v>132</v>
      </c>
      <c r="J42" s="380"/>
      <c r="K42" s="380"/>
      <c r="L42" s="380"/>
      <c r="M42" s="380"/>
      <c r="N42" s="201"/>
    </row>
    <row r="43" spans="1:22" ht="53.25" customHeight="1" thickBot="1">
      <c r="A43" s="1017" t="s">
        <v>242</v>
      </c>
      <c r="B43" s="1018"/>
      <c r="C43" s="552">
        <f>COUNTIF(C10:C40,"&gt;0.8")</f>
        <v>0</v>
      </c>
      <c r="D43" s="387"/>
      <c r="E43" s="388"/>
      <c r="F43" s="555">
        <f>COUNTIF(F10:F40,"&gt;1")</f>
        <v>0</v>
      </c>
      <c r="H43" s="374"/>
      <c r="I43" s="380"/>
      <c r="J43" s="380"/>
      <c r="K43" s="380"/>
      <c r="L43" s="380"/>
      <c r="M43" s="380"/>
      <c r="N43" s="1001" t="str">
        <f>IF(C42&gt;0.8,"Chlorine Dioxide MRDL Exceded:  Collect Distribution Samples: See Guidance Below","")</f>
        <v/>
      </c>
      <c r="O43" s="1001"/>
      <c r="P43" s="1001"/>
      <c r="Q43" s="1001"/>
      <c r="R43" s="1001"/>
      <c r="S43" s="1001"/>
    </row>
    <row r="44" spans="1:22" ht="7.5" customHeight="1">
      <c r="B44" s="201" t="s">
        <v>52</v>
      </c>
      <c r="D44" s="189"/>
      <c r="E44" s="201"/>
      <c r="F44" s="189"/>
      <c r="G44" s="189"/>
      <c r="H44" s="189"/>
      <c r="I44" s="380"/>
      <c r="J44" s="380"/>
      <c r="K44" s="380"/>
      <c r="L44" s="380"/>
      <c r="M44" s="380"/>
      <c r="N44" s="201"/>
    </row>
    <row r="45" spans="1:22" ht="24.75" customHeight="1">
      <c r="A45" s="171"/>
      <c r="B45" s="189" t="s">
        <v>145</v>
      </c>
      <c r="C45" s="171"/>
      <c r="E45" s="190"/>
      <c r="F45" s="190"/>
      <c r="G45" s="190"/>
      <c r="H45" s="190"/>
      <c r="I45" s="380"/>
      <c r="J45" s="380"/>
      <c r="K45" s="380"/>
      <c r="L45" s="380"/>
      <c r="M45" s="380"/>
      <c r="N45" s="1001" t="str">
        <f>IF(V41&gt;0.8,"Tier 2 Violation: PN Required: MRDL Exceeded on Two Consecutive Days. Use template 2-3CD","")</f>
        <v/>
      </c>
      <c r="O45" s="1001"/>
      <c r="P45" s="1001"/>
      <c r="Q45" s="1001"/>
      <c r="R45" s="1001"/>
      <c r="S45" s="1001"/>
    </row>
    <row r="46" spans="1:22" ht="24.75" customHeight="1">
      <c r="A46" s="171"/>
      <c r="B46" s="189" t="s">
        <v>147</v>
      </c>
      <c r="C46" s="171"/>
      <c r="E46" s="190"/>
      <c r="F46" s="190"/>
      <c r="G46" s="190"/>
      <c r="H46" s="190"/>
      <c r="I46" s="380"/>
      <c r="J46" s="380"/>
      <c r="K46" s="380"/>
      <c r="L46" s="380"/>
      <c r="M46" s="201"/>
      <c r="N46" s="1001"/>
      <c r="O46" s="1001"/>
      <c r="P46" s="1001"/>
      <c r="Q46" s="1001"/>
      <c r="R46" s="1001"/>
      <c r="S46" s="1001"/>
    </row>
    <row r="47" spans="1:22" ht="24.75" customHeight="1">
      <c r="A47" s="171"/>
      <c r="B47" s="189" t="s">
        <v>142</v>
      </c>
      <c r="C47" s="390"/>
      <c r="D47" s="190"/>
      <c r="E47" s="190"/>
      <c r="F47" s="190"/>
      <c r="G47" s="190"/>
      <c r="H47" s="190"/>
      <c r="I47" s="380"/>
      <c r="J47" s="380"/>
      <c r="K47" s="380"/>
      <c r="L47" s="380"/>
      <c r="M47" s="201"/>
      <c r="N47" s="1001"/>
      <c r="O47" s="1001"/>
      <c r="P47" s="1001"/>
      <c r="Q47" s="1001"/>
      <c r="R47" s="1001"/>
      <c r="S47" s="1001"/>
    </row>
    <row r="48" spans="1:22" ht="24.75" customHeight="1">
      <c r="A48" s="171"/>
      <c r="B48" s="189" t="s">
        <v>143</v>
      </c>
      <c r="C48" s="390"/>
      <c r="D48" s="190"/>
      <c r="E48" s="190"/>
      <c r="F48" s="190"/>
      <c r="G48" s="190"/>
      <c r="H48" s="190"/>
      <c r="I48" s="380"/>
      <c r="J48" s="380"/>
      <c r="K48" s="380"/>
      <c r="L48" s="380"/>
      <c r="M48" s="201"/>
      <c r="O48" s="713"/>
      <c r="P48" s="713"/>
      <c r="Q48" s="713"/>
    </row>
    <row r="49" spans="2:19" ht="24.75" customHeight="1">
      <c r="B49" s="189" t="s">
        <v>146</v>
      </c>
      <c r="C49" s="190"/>
      <c r="D49" s="190"/>
      <c r="E49" s="190"/>
      <c r="F49" s="190"/>
      <c r="G49" s="190"/>
      <c r="H49" s="190"/>
      <c r="I49" s="380"/>
      <c r="J49" s="380"/>
      <c r="K49" s="380"/>
      <c r="L49" s="380"/>
      <c r="M49" s="201"/>
      <c r="N49" s="1001" t="str">
        <f>IF(F42&gt;1,"Chlorite MCL Exceeded: Collect Distribution Samples: See Guidance Below","")</f>
        <v/>
      </c>
      <c r="O49" s="1001"/>
      <c r="P49" s="1001"/>
      <c r="Q49" s="1001"/>
      <c r="R49" s="1001"/>
      <c r="S49" s="1001"/>
    </row>
    <row r="50" spans="2:19" ht="24.75" customHeight="1">
      <c r="B50" s="190"/>
      <c r="C50" s="190"/>
      <c r="D50" s="190"/>
      <c r="E50" s="190"/>
      <c r="F50" s="190"/>
      <c r="G50" s="190"/>
      <c r="H50" s="190"/>
      <c r="I50" s="380"/>
      <c r="J50" s="380"/>
      <c r="K50" s="380"/>
      <c r="L50" s="380"/>
      <c r="M50" s="201"/>
      <c r="N50" s="1001"/>
      <c r="O50" s="1001"/>
      <c r="P50" s="1001"/>
      <c r="Q50" s="1001"/>
      <c r="R50" s="1001"/>
      <c r="S50" s="1001"/>
    </row>
    <row r="51" spans="2:19" ht="18" customHeight="1">
      <c r="B51" s="190"/>
      <c r="C51" s="190"/>
      <c r="D51" s="190"/>
      <c r="E51" s="190"/>
      <c r="F51" s="190"/>
      <c r="G51" s="190"/>
      <c r="H51" s="190"/>
      <c r="I51" s="190"/>
      <c r="J51" s="190"/>
      <c r="K51" s="201"/>
      <c r="L51" s="201"/>
      <c r="M51" s="201"/>
      <c r="N51" s="1001"/>
      <c r="O51" s="1001"/>
      <c r="P51" s="1001"/>
      <c r="Q51" s="1001"/>
      <c r="R51" s="1001"/>
      <c r="S51" s="1001"/>
    </row>
    <row r="52" spans="2:19" ht="18" customHeight="1">
      <c r="B52" s="190"/>
      <c r="C52" s="190"/>
      <c r="D52" s="190"/>
      <c r="E52" s="190"/>
      <c r="F52" s="190"/>
      <c r="G52" s="190"/>
      <c r="H52" s="190"/>
      <c r="I52" s="190"/>
      <c r="J52" s="190"/>
      <c r="K52" s="201"/>
      <c r="L52" s="201"/>
      <c r="M52" s="201"/>
      <c r="N52" s="201"/>
    </row>
  </sheetData>
  <sheetProtection algorithmName="SHA-512" hashValue="5nz4kijXk0qJOzepK7VjzuQEuAN872PAPWdS+HKlnkAVpXHEba1ZruBUfnh24j+e366sl8oUbbrhw3QTa+74xw==" saltValue="nP8M6IP7UlZ8JIu4tdKhvw==" spinCount="100000" sheet="1" formatCells="0" formatColumns="0" selectLockedCells="1"/>
  <mergeCells count="22">
    <mergeCell ref="A43:B43"/>
    <mergeCell ref="I26:M26"/>
    <mergeCell ref="I25:M25"/>
    <mergeCell ref="A41:B41"/>
    <mergeCell ref="A42:B42"/>
    <mergeCell ref="G41:H41"/>
    <mergeCell ref="N45:S47"/>
    <mergeCell ref="N49:S51"/>
    <mergeCell ref="C5:F5"/>
    <mergeCell ref="L2:M2"/>
    <mergeCell ref="L4:M4"/>
    <mergeCell ref="L3:M3"/>
    <mergeCell ref="B7:G7"/>
    <mergeCell ref="B6:C6"/>
    <mergeCell ref="D6:F6"/>
    <mergeCell ref="I7:M7"/>
    <mergeCell ref="B3:G3"/>
    <mergeCell ref="D41:E41"/>
    <mergeCell ref="I24:M24"/>
    <mergeCell ref="I8:M8"/>
    <mergeCell ref="I9:M9"/>
    <mergeCell ref="N43:S43"/>
  </mergeCells>
  <phoneticPr fontId="0" type="noConversion"/>
  <conditionalFormatting sqref="C10:C40">
    <cfRule type="cellIs" dxfId="3" priority="4" operator="greaterThan">
      <formula>0.8</formula>
    </cfRule>
  </conditionalFormatting>
  <conditionalFormatting sqref="F10:F40">
    <cfRule type="cellIs" dxfId="2" priority="3" operator="greaterThan">
      <formula>1</formula>
    </cfRule>
  </conditionalFormatting>
  <conditionalFormatting sqref="J11:L23">
    <cfRule type="cellIs" dxfId="1" priority="2" operator="greaterThan">
      <formula>0.8</formula>
    </cfRule>
  </conditionalFormatting>
  <conditionalFormatting sqref="J28:L40">
    <cfRule type="cellIs" dxfId="0" priority="1" operator="greaterThan">
      <formula>0.8</formula>
    </cfRule>
  </conditionalFormatting>
  <dataValidations count="1">
    <dataValidation type="list" errorStyle="information" allowBlank="1" showInputMessage="1" showErrorMessage="1" errorTitle="Invalid Entry" error="You must either use Y or N ." promptTitle="Entry Information" prompt="Select Y or N" sqref="E1">
      <formula1>$N$7:$N$8</formula1>
    </dataValidation>
  </dataValidations>
  <printOptions horizontalCentered="1" verticalCentered="1"/>
  <pageMargins left="0.5" right="0.5" top="0.75" bottom="0.5" header="0.5" footer="0"/>
  <pageSetup scale="46" orientation="portrait" r:id="rId1"/>
  <headerFooter alignWithMargins="0">
    <oddHeader>&amp;L&amp;"Arial Rounded MT Bold,Regular"&amp;14&amp;UKENTUCKY DIVISION OF WATER  -  DRINKING WATER BRANCH&amp;"Arial,Regular"&amp;10&amp;U
&amp;14&amp;UWATER TREATMENT PLANT - MONTHLY OPERATING REPORT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K51"/>
  <sheetViews>
    <sheetView showGridLines="0" zoomScale="50" zoomScaleNormal="50" workbookViewId="0">
      <selection activeCell="B14" sqref="B14"/>
    </sheetView>
  </sheetViews>
  <sheetFormatPr defaultColWidth="9" defaultRowHeight="12.75"/>
  <cols>
    <col min="1" max="1" width="9.85546875" style="156" customWidth="1"/>
    <col min="2" max="4" width="16.7109375" style="156" customWidth="1"/>
    <col min="5" max="5" width="16.28515625" style="156" customWidth="1"/>
    <col min="6" max="15" width="16.7109375" style="156" customWidth="1"/>
    <col min="16" max="16384" width="9" style="156"/>
  </cols>
  <sheetData>
    <row r="1" spans="1:115" ht="9.75" customHeight="1">
      <c r="A1" s="168"/>
      <c r="B1" s="168"/>
      <c r="C1" s="168"/>
      <c r="D1" s="168"/>
      <c r="E1" s="168"/>
      <c r="F1" s="168"/>
      <c r="G1" s="168"/>
      <c r="H1" s="168"/>
      <c r="I1" s="168"/>
      <c r="J1" s="168"/>
      <c r="K1" s="168"/>
      <c r="L1" s="168"/>
      <c r="M1" s="168"/>
      <c r="N1" s="168"/>
      <c r="O1" s="168"/>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1"/>
      <c r="AY1" s="200"/>
      <c r="AZ1" s="200"/>
      <c r="BA1" s="200"/>
      <c r="BB1" s="200"/>
      <c r="BC1" s="200"/>
      <c r="BD1" s="200"/>
      <c r="BE1" s="200"/>
      <c r="BF1" s="200"/>
      <c r="BG1" s="200"/>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3"/>
      <c r="CH1" s="203"/>
      <c r="CI1" s="203"/>
      <c r="CJ1" s="203"/>
      <c r="CK1" s="203"/>
      <c r="CL1" s="203"/>
      <c r="CM1" s="203"/>
      <c r="CN1" s="203"/>
      <c r="CO1" s="203"/>
      <c r="CP1" s="203"/>
      <c r="CQ1" s="203"/>
      <c r="CR1" s="203"/>
      <c r="CS1" s="203"/>
      <c r="CT1" s="203"/>
      <c r="CU1" s="203"/>
      <c r="DJ1" s="203"/>
      <c r="DK1" s="203"/>
    </row>
    <row r="2" spans="1:115" ht="20.25" customHeight="1" thickBot="1">
      <c r="A2" s="167"/>
      <c r="F2" s="414"/>
      <c r="G2" s="414"/>
      <c r="H2" s="414"/>
      <c r="I2" s="167"/>
      <c r="J2" s="167"/>
      <c r="K2" s="193"/>
      <c r="M2" s="583" t="s">
        <v>0</v>
      </c>
      <c r="N2" s="865">
        <f>'CoverSheet '!E10</f>
        <v>0</v>
      </c>
      <c r="O2" s="866"/>
      <c r="P2" s="206"/>
      <c r="Q2" s="206"/>
      <c r="R2" s="206"/>
      <c r="S2" s="201"/>
      <c r="T2" s="206"/>
      <c r="U2" s="206"/>
      <c r="V2" s="206"/>
      <c r="W2" s="206"/>
      <c r="X2" s="206"/>
      <c r="Y2" s="207"/>
      <c r="Z2" s="16"/>
      <c r="AA2" s="207"/>
      <c r="AB2" s="208"/>
      <c r="AC2" s="208"/>
      <c r="AD2" s="201"/>
      <c r="AE2" s="201"/>
      <c r="AF2" s="201"/>
      <c r="AG2" s="201"/>
      <c r="AH2" s="201"/>
      <c r="AI2" s="201"/>
      <c r="AJ2" s="201"/>
      <c r="AK2" s="206"/>
      <c r="AL2" s="206"/>
      <c r="AM2" s="206"/>
      <c r="AN2" s="206"/>
      <c r="AO2" s="206"/>
      <c r="AP2" s="206"/>
      <c r="AQ2" s="16"/>
      <c r="AR2" s="209"/>
      <c r="AS2" s="209"/>
      <c r="AT2" s="201"/>
      <c r="AU2" s="206"/>
      <c r="AV2" s="201"/>
      <c r="AW2" s="201"/>
      <c r="AX2" s="201"/>
      <c r="AY2" s="201"/>
      <c r="AZ2" s="206"/>
      <c r="BA2" s="206"/>
      <c r="BB2" s="206"/>
      <c r="BC2" s="206"/>
      <c r="BD2" s="210"/>
      <c r="BE2" s="16"/>
      <c r="BF2" s="209"/>
      <c r="BG2" s="209"/>
      <c r="BH2" s="211"/>
      <c r="BI2" s="206"/>
      <c r="BJ2" s="206"/>
      <c r="BK2" s="206"/>
      <c r="BL2" s="206"/>
      <c r="BM2" s="206"/>
      <c r="BN2" s="206"/>
      <c r="BO2" s="206"/>
      <c r="BP2" s="206"/>
      <c r="BQ2" s="17"/>
      <c r="BR2" s="209"/>
      <c r="BS2" s="209"/>
      <c r="BT2" s="201"/>
      <c r="BU2" s="206"/>
      <c r="BV2" s="206"/>
      <c r="BW2" s="206"/>
      <c r="BX2" s="206"/>
      <c r="BY2" s="206"/>
      <c r="BZ2" s="206"/>
      <c r="CA2" s="206"/>
      <c r="CB2" s="206"/>
      <c r="CC2" s="201"/>
      <c r="CD2" s="16"/>
      <c r="CE2" s="209"/>
      <c r="CF2" s="212"/>
      <c r="CG2" s="203"/>
      <c r="CH2" s="203"/>
      <c r="CI2" s="203"/>
      <c r="CJ2" s="203"/>
      <c r="CK2" s="203"/>
      <c r="CL2" s="203"/>
      <c r="CM2" s="203"/>
      <c r="CN2" s="203"/>
      <c r="CO2" s="203"/>
      <c r="CP2" s="203"/>
      <c r="CQ2" s="203"/>
      <c r="CR2" s="203"/>
      <c r="CS2" s="203"/>
      <c r="CT2" s="203"/>
      <c r="CU2" s="203"/>
    </row>
    <row r="3" spans="1:115" ht="29.25" customHeight="1" thickBot="1">
      <c r="A3" s="167"/>
      <c r="B3" s="939" t="s">
        <v>265</v>
      </c>
      <c r="C3" s="974"/>
      <c r="D3" s="974"/>
      <c r="E3" s="975"/>
      <c r="F3" s="414"/>
      <c r="G3" s="414"/>
      <c r="H3" s="414"/>
      <c r="I3" s="167"/>
      <c r="J3" s="167"/>
      <c r="M3" s="55" t="s">
        <v>148</v>
      </c>
      <c r="N3" s="856">
        <f>'CoverSheet '!I10</f>
        <v>0</v>
      </c>
      <c r="O3" s="856"/>
      <c r="P3" s="213"/>
      <c r="Q3" s="214"/>
      <c r="R3" s="17"/>
      <c r="S3" s="201"/>
      <c r="T3" s="201"/>
      <c r="U3" s="206"/>
      <c r="V3" s="206"/>
      <c r="W3" s="206"/>
      <c r="X3" s="206"/>
      <c r="Y3" s="213"/>
      <c r="Z3" s="207"/>
      <c r="AA3" s="213"/>
      <c r="AB3" s="208"/>
      <c r="AC3" s="208"/>
      <c r="AD3" s="206"/>
      <c r="AE3" s="213"/>
      <c r="AF3" s="214"/>
      <c r="AG3" s="17"/>
      <c r="AH3" s="201"/>
      <c r="AI3" s="201"/>
      <c r="AJ3" s="201"/>
      <c r="AK3" s="206"/>
      <c r="AL3" s="206"/>
      <c r="AM3" s="206"/>
      <c r="AN3" s="206"/>
      <c r="AO3" s="206"/>
      <c r="AP3" s="206"/>
      <c r="AQ3" s="213"/>
      <c r="AR3" s="209"/>
      <c r="AS3" s="212"/>
      <c r="AT3" s="213"/>
      <c r="AU3" s="207"/>
      <c r="AV3" s="201"/>
      <c r="AW3" s="17"/>
      <c r="AX3" s="201"/>
      <c r="AY3" s="201"/>
      <c r="AZ3" s="206"/>
      <c r="BA3" s="206"/>
      <c r="BB3" s="206"/>
      <c r="BC3" s="206"/>
      <c r="BD3" s="210"/>
      <c r="BE3" s="213"/>
      <c r="BF3" s="209"/>
      <c r="BG3" s="212"/>
      <c r="BH3" s="211"/>
      <c r="BI3" s="213"/>
      <c r="BJ3" s="17"/>
      <c r="BK3" s="201"/>
      <c r="BL3" s="201"/>
      <c r="BM3" s="206"/>
      <c r="BN3" s="206"/>
      <c r="BO3" s="206"/>
      <c r="BP3" s="206"/>
      <c r="BQ3" s="210"/>
      <c r="BR3" s="215"/>
      <c r="BS3" s="212"/>
      <c r="BT3" s="211"/>
      <c r="BU3" s="213"/>
      <c r="BV3" s="214"/>
      <c r="BW3" s="17"/>
      <c r="BX3" s="201"/>
      <c r="BY3" s="206"/>
      <c r="BZ3" s="206"/>
      <c r="CA3" s="206"/>
      <c r="CB3" s="206"/>
      <c r="CC3" s="210"/>
      <c r="CD3" s="210"/>
      <c r="CE3" s="212"/>
      <c r="CF3" s="209"/>
      <c r="CG3" s="216"/>
      <c r="CH3" s="203"/>
      <c r="CI3" s="203"/>
      <c r="CJ3" s="203"/>
      <c r="CK3" s="203"/>
      <c r="CL3" s="203"/>
      <c r="CM3" s="203"/>
      <c r="CN3" s="203"/>
      <c r="CO3" s="203"/>
      <c r="CP3" s="203"/>
      <c r="CQ3" s="203"/>
      <c r="CR3" s="203"/>
      <c r="CS3" s="203"/>
      <c r="CT3" s="203"/>
      <c r="CU3" s="203"/>
    </row>
    <row r="4" spans="1:115" ht="31.5" customHeight="1" thickBot="1">
      <c r="A4" s="167"/>
      <c r="B4" s="948"/>
      <c r="C4" s="949"/>
      <c r="D4" s="949"/>
      <c r="E4" s="950"/>
      <c r="K4" s="193"/>
      <c r="L4" s="857"/>
      <c r="M4" s="857"/>
      <c r="N4" s="855"/>
      <c r="O4" s="855"/>
      <c r="P4" s="213"/>
      <c r="Q4" s="214"/>
      <c r="R4" s="218"/>
      <c r="S4" s="201"/>
      <c r="T4" s="201"/>
      <c r="U4" s="206"/>
      <c r="V4" s="206"/>
      <c r="W4" s="206"/>
      <c r="X4" s="206"/>
      <c r="Y4" s="18"/>
      <c r="Z4" s="207"/>
      <c r="AA4" s="213"/>
      <c r="AB4" s="219"/>
      <c r="AC4" s="208"/>
      <c r="AD4" s="206"/>
      <c r="AE4" s="213"/>
      <c r="AF4" s="214"/>
      <c r="AG4" s="218"/>
      <c r="AH4" s="201"/>
      <c r="AI4" s="201"/>
      <c r="AJ4" s="201"/>
      <c r="AK4" s="206"/>
      <c r="AL4" s="206"/>
      <c r="AM4" s="206"/>
      <c r="AN4" s="18"/>
      <c r="AO4" s="201"/>
      <c r="AP4" s="201"/>
      <c r="AQ4" s="201"/>
      <c r="AR4" s="220"/>
      <c r="AS4" s="212"/>
      <c r="AT4" s="213"/>
      <c r="AU4" s="207"/>
      <c r="AV4" s="201"/>
      <c r="AW4" s="218"/>
      <c r="AX4" s="201"/>
      <c r="AY4" s="221"/>
      <c r="AZ4" s="206"/>
      <c r="BA4" s="206"/>
      <c r="BB4" s="18"/>
      <c r="BC4" s="201"/>
      <c r="BD4" s="207"/>
      <c r="BE4" s="213"/>
      <c r="BF4" s="222"/>
      <c r="BG4" s="209"/>
      <c r="BH4" s="201"/>
      <c r="BI4" s="213"/>
      <c r="BJ4" s="218"/>
      <c r="BK4" s="201"/>
      <c r="BL4" s="201"/>
      <c r="BM4" s="206"/>
      <c r="BN4" s="201"/>
      <c r="BO4" s="17"/>
      <c r="BP4" s="201"/>
      <c r="BQ4" s="201"/>
      <c r="BR4" s="220"/>
      <c r="BS4" s="212"/>
      <c r="BT4" s="201"/>
      <c r="BU4" s="213"/>
      <c r="BV4" s="214"/>
      <c r="BW4" s="218"/>
      <c r="BX4" s="201"/>
      <c r="BY4" s="206"/>
      <c r="BZ4" s="206"/>
      <c r="CA4" s="18"/>
      <c r="CB4" s="201"/>
      <c r="CC4" s="201"/>
      <c r="CD4" s="16"/>
      <c r="CE4" s="222"/>
      <c r="CF4" s="212"/>
      <c r="CG4" s="203"/>
      <c r="CH4" s="203"/>
      <c r="CI4" s="203"/>
      <c r="CJ4" s="203"/>
      <c r="CK4" s="203"/>
      <c r="CL4" s="203"/>
      <c r="CM4" s="203"/>
      <c r="CN4" s="203"/>
      <c r="CO4" s="203"/>
      <c r="CP4" s="203"/>
      <c r="CQ4" s="203"/>
      <c r="CR4" s="203"/>
      <c r="CS4" s="203"/>
      <c r="CT4" s="203"/>
      <c r="CU4" s="203"/>
    </row>
    <row r="5" spans="1:115" ht="24" customHeight="1" thickBot="1">
      <c r="A5" s="167"/>
      <c r="F5" s="168"/>
      <c r="K5" s="846" t="s">
        <v>3</v>
      </c>
      <c r="L5" s="846"/>
      <c r="M5" s="846"/>
      <c r="N5" s="847">
        <f>'CoverSheet '!G7</f>
        <v>0</v>
      </c>
      <c r="O5" s="847"/>
      <c r="P5" s="19"/>
      <c r="Q5" s="207"/>
      <c r="R5" s="214"/>
      <c r="S5" s="201"/>
      <c r="T5" s="201"/>
      <c r="U5" s="206"/>
      <c r="V5" s="206"/>
      <c r="W5" s="206"/>
      <c r="X5" s="206"/>
      <c r="Y5" s="210"/>
      <c r="Z5" s="210"/>
      <c r="AA5" s="210"/>
      <c r="AB5" s="210"/>
      <c r="AC5" s="210"/>
      <c r="AD5" s="19"/>
      <c r="AE5" s="201"/>
      <c r="AF5" s="207"/>
      <c r="AG5" s="214"/>
      <c r="AH5" s="206"/>
      <c r="AI5" s="206"/>
      <c r="AJ5" s="206"/>
      <c r="AK5" s="206"/>
      <c r="AL5" s="206"/>
      <c r="AM5" s="206"/>
      <c r="AN5" s="206"/>
      <c r="AO5" s="206"/>
      <c r="AP5" s="206"/>
      <c r="AQ5" s="210"/>
      <c r="AR5" s="210"/>
      <c r="AS5" s="210"/>
      <c r="AT5" s="19"/>
      <c r="AU5" s="207"/>
      <c r="AV5" s="207"/>
      <c r="AW5" s="206"/>
      <c r="AX5" s="206"/>
      <c r="AY5" s="206"/>
      <c r="AZ5" s="206"/>
      <c r="BA5" s="206"/>
      <c r="BB5" s="206"/>
      <c r="BC5" s="206"/>
      <c r="BD5" s="210"/>
      <c r="BE5" s="210"/>
      <c r="BF5" s="210"/>
      <c r="BG5" s="210"/>
      <c r="BH5" s="206"/>
      <c r="BI5" s="19"/>
      <c r="BJ5" s="207"/>
      <c r="BK5" s="214"/>
      <c r="BL5" s="201"/>
      <c r="BM5" s="206"/>
      <c r="BN5" s="206"/>
      <c r="BO5" s="206"/>
      <c r="BP5" s="206"/>
      <c r="BQ5" s="210"/>
      <c r="BR5" s="210"/>
      <c r="BS5" s="210"/>
      <c r="BT5" s="206"/>
      <c r="BU5" s="19"/>
      <c r="BV5" s="207"/>
      <c r="BW5" s="214"/>
      <c r="BX5" s="201"/>
      <c r="BY5" s="206"/>
      <c r="BZ5" s="206"/>
      <c r="CA5" s="206"/>
      <c r="CB5" s="206"/>
      <c r="CC5" s="210"/>
      <c r="CD5" s="210"/>
      <c r="CE5" s="210"/>
      <c r="CF5" s="210"/>
      <c r="CG5" s="203"/>
      <c r="CH5" s="203"/>
      <c r="CI5" s="203"/>
      <c r="CJ5" s="203"/>
      <c r="CK5" s="203"/>
      <c r="CL5" s="203"/>
      <c r="CM5" s="203"/>
      <c r="CN5" s="203"/>
      <c r="CO5" s="203"/>
      <c r="CP5" s="203"/>
      <c r="CQ5" s="203"/>
      <c r="CR5" s="203"/>
      <c r="CS5" s="203"/>
      <c r="CT5" s="203"/>
      <c r="CU5" s="203"/>
    </row>
    <row r="6" spans="1:115" ht="9.1999999999999993" customHeight="1">
      <c r="A6" s="171"/>
      <c r="B6" s="193"/>
      <c r="C6" s="205"/>
      <c r="D6" s="223"/>
      <c r="E6" s="168"/>
      <c r="F6" s="168"/>
      <c r="G6" s="167"/>
      <c r="H6" s="167"/>
      <c r="I6" s="171"/>
      <c r="J6" s="171"/>
      <c r="K6" s="205"/>
      <c r="L6" s="205"/>
      <c r="M6" s="205"/>
      <c r="N6" s="205"/>
      <c r="O6" s="171"/>
      <c r="P6" s="202"/>
      <c r="Q6" s="202"/>
      <c r="R6" s="202"/>
      <c r="S6" s="202"/>
      <c r="T6" s="202"/>
      <c r="U6" s="202"/>
      <c r="V6" s="202"/>
      <c r="W6" s="202"/>
      <c r="X6" s="202"/>
      <c r="Y6" s="210"/>
      <c r="Z6" s="210"/>
      <c r="AA6" s="210"/>
      <c r="AB6" s="210"/>
      <c r="AC6" s="210"/>
      <c r="AD6" s="202"/>
      <c r="AE6" s="202"/>
      <c r="AF6" s="202"/>
      <c r="AG6" s="202"/>
      <c r="AH6" s="202"/>
      <c r="AI6" s="202"/>
      <c r="AJ6" s="202"/>
      <c r="AK6" s="202"/>
      <c r="AL6" s="202"/>
      <c r="AM6" s="202"/>
      <c r="AN6" s="202"/>
      <c r="AO6" s="202"/>
      <c r="AP6" s="202"/>
      <c r="AQ6" s="210"/>
      <c r="AR6" s="210"/>
      <c r="AS6" s="210"/>
      <c r="AT6" s="202"/>
      <c r="AU6" s="202"/>
      <c r="AV6" s="202"/>
      <c r="AW6" s="202"/>
      <c r="AX6" s="202"/>
      <c r="AY6" s="202"/>
      <c r="AZ6" s="202"/>
      <c r="BA6" s="202"/>
      <c r="BB6" s="202"/>
      <c r="BC6" s="202"/>
      <c r="BD6" s="210"/>
      <c r="BE6" s="210"/>
      <c r="BF6" s="210"/>
      <c r="BG6" s="210"/>
      <c r="BH6" s="202"/>
      <c r="BI6" s="201"/>
      <c r="BJ6" s="201"/>
      <c r="BK6" s="201"/>
      <c r="BL6" s="202"/>
      <c r="BM6" s="202"/>
      <c r="BN6" s="202"/>
      <c r="BO6" s="202"/>
      <c r="BP6" s="202"/>
      <c r="BQ6" s="210"/>
      <c r="BR6" s="210"/>
      <c r="BS6" s="210"/>
      <c r="BT6" s="202"/>
      <c r="BU6" s="202"/>
      <c r="BV6" s="202"/>
      <c r="BW6" s="202"/>
      <c r="BX6" s="202"/>
      <c r="BY6" s="202"/>
      <c r="BZ6" s="202"/>
      <c r="CA6" s="202"/>
      <c r="CB6" s="202"/>
      <c r="CC6" s="210"/>
      <c r="CD6" s="210"/>
      <c r="CE6" s="210"/>
      <c r="CF6" s="210"/>
      <c r="CG6" s="216"/>
      <c r="CH6" s="216"/>
      <c r="CI6" s="216"/>
      <c r="CJ6" s="216"/>
      <c r="CK6" s="216"/>
      <c r="CL6" s="216"/>
      <c r="CM6" s="216"/>
      <c r="CN6" s="216"/>
      <c r="CO6" s="216"/>
      <c r="CP6" s="216"/>
      <c r="CQ6" s="216"/>
      <c r="CR6" s="216"/>
      <c r="CS6" s="216"/>
      <c r="CT6" s="216"/>
      <c r="CU6" s="216"/>
    </row>
    <row r="7" spans="1:115" ht="6" customHeight="1">
      <c r="A7" s="171"/>
      <c r="B7" s="58"/>
      <c r="C7" s="193"/>
      <c r="D7" s="205"/>
      <c r="E7" s="171"/>
      <c r="F7" s="171"/>
      <c r="G7" s="171"/>
      <c r="H7" s="171"/>
      <c r="I7" s="171"/>
      <c r="J7" s="171"/>
      <c r="K7" s="205"/>
      <c r="L7" s="193"/>
      <c r="M7" s="193"/>
      <c r="N7" s="205"/>
      <c r="O7" s="171"/>
      <c r="P7" s="202"/>
      <c r="Q7" s="202"/>
      <c r="R7" s="202"/>
      <c r="S7" s="202"/>
      <c r="T7" s="202"/>
      <c r="U7" s="202"/>
      <c r="V7" s="202"/>
      <c r="W7" s="202"/>
      <c r="X7" s="202"/>
      <c r="Y7" s="210"/>
      <c r="Z7" s="207"/>
      <c r="AA7" s="207"/>
      <c r="AB7" s="210"/>
      <c r="AC7" s="210"/>
      <c r="AD7" s="202"/>
      <c r="AE7" s="202"/>
      <c r="AF7" s="202"/>
      <c r="AG7" s="202"/>
      <c r="AH7" s="202"/>
      <c r="AI7" s="202"/>
      <c r="AJ7" s="202"/>
      <c r="AK7" s="202"/>
      <c r="AL7" s="202"/>
      <c r="AM7" s="202"/>
      <c r="AN7" s="202"/>
      <c r="AO7" s="202"/>
      <c r="AP7" s="202"/>
      <c r="AQ7" s="210"/>
      <c r="AR7" s="210"/>
      <c r="AS7" s="210"/>
      <c r="AT7" s="202"/>
      <c r="AU7" s="202"/>
      <c r="AV7" s="202"/>
      <c r="AW7" s="202"/>
      <c r="AX7" s="202"/>
      <c r="AY7" s="202"/>
      <c r="AZ7" s="202"/>
      <c r="BA7" s="202"/>
      <c r="BB7" s="202"/>
      <c r="BC7" s="202"/>
      <c r="BD7" s="210"/>
      <c r="BE7" s="210"/>
      <c r="BF7" s="210"/>
      <c r="BG7" s="210"/>
      <c r="BH7" s="202"/>
      <c r="BI7" s="202"/>
      <c r="BJ7" s="202"/>
      <c r="BK7" s="202"/>
      <c r="BL7" s="202"/>
      <c r="BM7" s="202"/>
      <c r="BN7" s="202"/>
      <c r="BO7" s="202"/>
      <c r="BP7" s="202"/>
      <c r="BQ7" s="210"/>
      <c r="BR7" s="210"/>
      <c r="BS7" s="210"/>
      <c r="BT7" s="202"/>
      <c r="BU7" s="202"/>
      <c r="BV7" s="202"/>
      <c r="BW7" s="202"/>
      <c r="BX7" s="202"/>
      <c r="BY7" s="202"/>
      <c r="BZ7" s="202"/>
      <c r="CA7" s="202"/>
      <c r="CB7" s="202"/>
      <c r="CC7" s="210"/>
      <c r="CD7" s="210"/>
      <c r="CE7" s="210"/>
      <c r="CF7" s="210"/>
      <c r="CG7" s="216"/>
      <c r="CH7" s="216"/>
      <c r="CI7" s="216"/>
      <c r="CJ7" s="216"/>
      <c r="CK7" s="216"/>
      <c r="CL7" s="216"/>
      <c r="CM7" s="216"/>
      <c r="CN7" s="216"/>
      <c r="CO7" s="216"/>
      <c r="CP7" s="216"/>
      <c r="CQ7" s="216"/>
      <c r="CR7" s="216"/>
      <c r="CS7" s="216"/>
      <c r="CT7" s="216"/>
      <c r="CU7" s="216"/>
    </row>
    <row r="8" spans="1:115" s="566" customFormat="1" ht="33" customHeight="1">
      <c r="A8" s="598"/>
      <c r="B8" s="1033" t="s">
        <v>293</v>
      </c>
      <c r="C8" s="1034"/>
      <c r="D8" s="1034"/>
      <c r="E8" s="1034"/>
      <c r="F8" s="1034"/>
      <c r="G8" s="1034"/>
      <c r="H8" s="205"/>
      <c r="I8" s="205"/>
      <c r="J8" s="193"/>
      <c r="K8" s="205"/>
      <c r="L8" s="55" t="s">
        <v>106</v>
      </c>
      <c r="M8" s="684">
        <v>11</v>
      </c>
      <c r="N8" s="187" t="s">
        <v>107</v>
      </c>
      <c r="O8" s="685">
        <v>11</v>
      </c>
      <c r="P8" s="210"/>
      <c r="Q8" s="210"/>
      <c r="R8" s="210"/>
      <c r="S8" s="560"/>
      <c r="T8" s="210"/>
      <c r="U8" s="210"/>
      <c r="V8" s="210"/>
      <c r="W8" s="210"/>
      <c r="X8" s="561"/>
      <c r="Y8" s="210"/>
      <c r="Z8" s="210"/>
      <c r="AA8" s="18"/>
      <c r="AB8" s="214"/>
      <c r="AC8" s="18"/>
      <c r="AD8" s="561"/>
      <c r="AE8" s="210"/>
      <c r="AF8" s="210"/>
      <c r="AG8" s="210"/>
      <c r="AH8" s="560"/>
      <c r="AI8" s="210"/>
      <c r="AJ8" s="210"/>
      <c r="AK8" s="210"/>
      <c r="AL8" s="210"/>
      <c r="AM8" s="210"/>
      <c r="AN8" s="210"/>
      <c r="AO8" s="210"/>
      <c r="AP8" s="210"/>
      <c r="AQ8" s="21"/>
      <c r="AR8" s="210"/>
      <c r="AS8" s="561"/>
      <c r="AT8" s="561"/>
      <c r="AU8" s="210"/>
      <c r="AV8" s="560"/>
      <c r="AW8" s="210"/>
      <c r="AX8" s="210"/>
      <c r="AY8" s="210"/>
      <c r="AZ8" s="210"/>
      <c r="BA8" s="210"/>
      <c r="BB8" s="210"/>
      <c r="BC8" s="210"/>
      <c r="BD8" s="210"/>
      <c r="BE8" s="21"/>
      <c r="BF8" s="561"/>
      <c r="BG8" s="210"/>
      <c r="BH8" s="561"/>
      <c r="BI8" s="560"/>
      <c r="BJ8" s="210"/>
      <c r="BK8" s="210"/>
      <c r="BL8" s="210"/>
      <c r="BM8" s="210"/>
      <c r="BN8" s="210"/>
      <c r="BO8" s="210"/>
      <c r="BP8" s="210"/>
      <c r="BQ8" s="561"/>
      <c r="BR8" s="21"/>
      <c r="BS8" s="561"/>
      <c r="BT8" s="561"/>
      <c r="BU8" s="561"/>
      <c r="BV8" s="210"/>
      <c r="BW8" s="210"/>
      <c r="BX8" s="210"/>
      <c r="BY8" s="210"/>
      <c r="BZ8" s="210"/>
      <c r="CA8" s="210"/>
      <c r="CB8" s="210"/>
      <c r="CC8" s="210"/>
      <c r="CD8" s="207"/>
      <c r="CE8" s="21"/>
      <c r="CF8" s="210"/>
      <c r="CG8" s="562"/>
      <c r="CH8" s="562"/>
      <c r="CI8" s="563"/>
      <c r="CJ8" s="564"/>
      <c r="CK8" s="562"/>
      <c r="CL8" s="564"/>
      <c r="CM8" s="563"/>
      <c r="CN8" s="565"/>
      <c r="CO8" s="565"/>
      <c r="CP8" s="565"/>
      <c r="CQ8" s="565"/>
      <c r="CR8" s="562"/>
      <c r="CS8" s="562"/>
      <c r="CT8" s="562"/>
      <c r="CU8" s="562"/>
    </row>
    <row r="9" spans="1:115" ht="4.5" customHeight="1" thickBot="1">
      <c r="A9" s="171"/>
      <c r="B9" s="171"/>
      <c r="C9" s="171"/>
      <c r="D9" s="171"/>
      <c r="E9" s="171"/>
      <c r="F9" s="171"/>
      <c r="G9" s="171"/>
      <c r="H9" s="171"/>
      <c r="I9" s="171"/>
      <c r="J9" s="171"/>
      <c r="K9" s="205"/>
      <c r="L9" s="205"/>
      <c r="M9" s="205"/>
      <c r="N9" s="205"/>
      <c r="O9" s="171"/>
      <c r="P9" s="202"/>
      <c r="Q9" s="202"/>
      <c r="R9" s="202"/>
      <c r="S9" s="202"/>
      <c r="T9" s="202"/>
      <c r="U9" s="202"/>
      <c r="V9" s="202"/>
      <c r="W9" s="202"/>
      <c r="X9" s="202"/>
      <c r="Y9" s="210"/>
      <c r="Z9" s="210"/>
      <c r="AA9" s="210"/>
      <c r="AB9" s="210"/>
      <c r="AC9" s="210"/>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10"/>
      <c r="BR9" s="210"/>
      <c r="BS9" s="210"/>
      <c r="BT9" s="200"/>
      <c r="BU9" s="200"/>
      <c r="BV9" s="200"/>
      <c r="BW9" s="200"/>
      <c r="BX9" s="200"/>
      <c r="BY9" s="200"/>
      <c r="BZ9" s="200"/>
      <c r="CA9" s="200"/>
      <c r="CB9" s="200"/>
      <c r="CC9" s="200"/>
      <c r="CD9" s="200"/>
      <c r="CE9" s="200"/>
      <c r="CF9" s="200"/>
      <c r="CG9" s="216"/>
      <c r="CH9" s="216"/>
      <c r="CI9" s="216"/>
      <c r="CJ9" s="203"/>
      <c r="CK9" s="216"/>
      <c r="CL9" s="216"/>
      <c r="CM9" s="216"/>
      <c r="CN9" s="216"/>
      <c r="CO9" s="216"/>
      <c r="CP9" s="216"/>
      <c r="CQ9" s="216"/>
      <c r="CR9" s="216"/>
      <c r="CS9" s="216"/>
      <c r="CT9" s="216"/>
      <c r="CU9" s="216"/>
    </row>
    <row r="10" spans="1:115" ht="24.75" customHeight="1" thickBot="1">
      <c r="A10" s="505"/>
      <c r="B10" s="650" t="s">
        <v>311</v>
      </c>
      <c r="C10" s="501"/>
      <c r="D10" s="501"/>
      <c r="E10" s="501"/>
      <c r="F10" s="501"/>
      <c r="G10" s="501"/>
      <c r="H10" s="501"/>
      <c r="I10" s="501"/>
      <c r="J10" s="501"/>
      <c r="K10" s="501"/>
      <c r="L10" s="501"/>
      <c r="M10" s="507"/>
      <c r="N10" s="508"/>
      <c r="O10" s="509"/>
      <c r="P10" s="22"/>
      <c r="Q10" s="230"/>
      <c r="R10" s="230"/>
      <c r="S10" s="230"/>
      <c r="T10" s="230"/>
      <c r="U10" s="230"/>
      <c r="V10" s="230"/>
      <c r="W10" s="230"/>
      <c r="X10" s="230"/>
      <c r="Y10" s="230"/>
      <c r="Z10" s="230"/>
      <c r="AA10" s="230"/>
      <c r="AB10" s="230"/>
      <c r="AC10" s="230"/>
      <c r="AD10" s="200"/>
      <c r="AE10" s="23"/>
      <c r="AF10" s="230"/>
      <c r="AG10" s="230"/>
      <c r="AH10" s="230"/>
      <c r="AI10" s="230"/>
      <c r="AJ10" s="230"/>
      <c r="AK10" s="230"/>
      <c r="AL10" s="230"/>
      <c r="AM10" s="230"/>
      <c r="AN10" s="230"/>
      <c r="AO10" s="230"/>
      <c r="AP10" s="230"/>
      <c r="AQ10" s="230"/>
      <c r="AR10" s="230"/>
      <c r="AS10" s="230"/>
      <c r="AT10" s="200"/>
      <c r="AU10" s="23"/>
      <c r="AV10" s="230"/>
      <c r="AW10" s="230"/>
      <c r="AX10" s="230"/>
      <c r="AY10" s="230"/>
      <c r="AZ10" s="230"/>
      <c r="BA10" s="230"/>
      <c r="BB10" s="230"/>
      <c r="BC10" s="230"/>
      <c r="BD10" s="230"/>
      <c r="BE10" s="230"/>
      <c r="BF10" s="230"/>
      <c r="BG10" s="230"/>
      <c r="BH10" s="200"/>
      <c r="BI10" s="23"/>
      <c r="BJ10" s="23"/>
      <c r="BK10" s="230"/>
      <c r="BL10" s="230"/>
      <c r="BM10" s="230"/>
      <c r="BN10" s="230"/>
      <c r="BO10" s="230"/>
      <c r="BP10" s="230"/>
      <c r="BQ10" s="230"/>
      <c r="BR10" s="230"/>
      <c r="BS10" s="230"/>
      <c r="BT10" s="200"/>
      <c r="BU10" s="230"/>
      <c r="BV10" s="230"/>
      <c r="BW10" s="231"/>
      <c r="BX10" s="230"/>
      <c r="BY10" s="230"/>
      <c r="BZ10" s="230"/>
      <c r="CA10" s="230"/>
      <c r="CB10" s="230"/>
      <c r="CC10" s="230"/>
      <c r="CD10" s="230"/>
      <c r="CE10" s="230"/>
      <c r="CF10" s="230"/>
      <c r="CG10" s="216"/>
      <c r="CH10" s="216"/>
      <c r="CI10" s="216"/>
      <c r="CJ10" s="6"/>
      <c r="CK10" s="203"/>
      <c r="CL10" s="216"/>
      <c r="CM10" s="216"/>
      <c r="CN10" s="232"/>
      <c r="CO10" s="232"/>
      <c r="CP10" s="232"/>
      <c r="CQ10" s="216"/>
      <c r="CR10" s="203"/>
      <c r="CS10" s="203"/>
      <c r="CT10" s="203"/>
      <c r="CU10" s="203"/>
    </row>
    <row r="11" spans="1:115" ht="27.75" customHeight="1">
      <c r="A11" s="415"/>
      <c r="B11" s="1024"/>
      <c r="C11" s="1028"/>
      <c r="D11" s="1024"/>
      <c r="E11" s="1028"/>
      <c r="F11" s="1024"/>
      <c r="G11" s="1028"/>
      <c r="H11" s="1024"/>
      <c r="I11" s="1028"/>
      <c r="J11" s="1024"/>
      <c r="K11" s="1028"/>
      <c r="L11" s="1024"/>
      <c r="M11" s="1028"/>
      <c r="N11" s="1024"/>
      <c r="O11" s="1025"/>
      <c r="P11" s="24"/>
      <c r="Q11" s="237"/>
      <c r="R11" s="25"/>
      <c r="S11" s="237"/>
      <c r="T11" s="26"/>
      <c r="U11" s="237"/>
      <c r="V11" s="24"/>
      <c r="W11" s="237"/>
      <c r="X11" s="25"/>
      <c r="Y11" s="237"/>
      <c r="Z11" s="26"/>
      <c r="AA11" s="238"/>
      <c r="AB11" s="24"/>
      <c r="AC11" s="237"/>
      <c r="AD11" s="239"/>
      <c r="AE11" s="239"/>
      <c r="AF11" s="239"/>
      <c r="AG11" s="239"/>
      <c r="AH11" s="231"/>
      <c r="AI11" s="231"/>
      <c r="AJ11" s="23"/>
      <c r="AK11" s="231"/>
      <c r="AL11" s="231"/>
      <c r="AM11" s="231"/>
      <c r="AN11" s="231"/>
      <c r="AO11" s="231"/>
      <c r="AP11" s="23"/>
      <c r="AQ11" s="231"/>
      <c r="AR11" s="23"/>
      <c r="AS11" s="231"/>
      <c r="AT11" s="239"/>
      <c r="AU11" s="231"/>
      <c r="AV11" s="239"/>
      <c r="AW11" s="240"/>
      <c r="AX11" s="231"/>
      <c r="AY11" s="241"/>
      <c r="AZ11" s="231"/>
      <c r="BA11" s="231"/>
      <c r="BB11" s="231"/>
      <c r="BC11" s="231"/>
      <c r="BD11" s="242"/>
      <c r="BE11" s="242"/>
      <c r="BF11" s="242"/>
      <c r="BG11" s="242"/>
      <c r="BH11" s="239"/>
      <c r="BI11" s="27"/>
      <c r="BJ11" s="27"/>
      <c r="BK11" s="243"/>
      <c r="BL11" s="27"/>
      <c r="BM11" s="28"/>
      <c r="BN11" s="27"/>
      <c r="BO11" s="28"/>
      <c r="BP11" s="27"/>
      <c r="BQ11" s="28"/>
      <c r="BR11" s="27"/>
      <c r="BS11" s="28"/>
      <c r="BT11" s="200"/>
      <c r="BU11" s="231"/>
      <c r="BV11" s="231"/>
      <c r="BW11" s="231"/>
      <c r="BX11" s="230"/>
      <c r="BY11" s="231"/>
      <c r="BZ11" s="231"/>
      <c r="CA11" s="231"/>
      <c r="CB11" s="231"/>
      <c r="CC11" s="231"/>
      <c r="CD11" s="231"/>
      <c r="CE11" s="231"/>
      <c r="CF11" s="231"/>
      <c r="CG11" s="216"/>
      <c r="CH11" s="216"/>
      <c r="CI11" s="216"/>
      <c r="CJ11" s="216"/>
      <c r="CK11" s="216"/>
      <c r="CL11" s="216"/>
      <c r="CM11" s="216"/>
      <c r="CN11" s="216"/>
      <c r="CO11" s="216"/>
      <c r="CP11" s="216"/>
      <c r="CQ11" s="216"/>
      <c r="CR11" s="216"/>
      <c r="CS11" s="216"/>
      <c r="CT11" s="216"/>
      <c r="CU11" s="216"/>
    </row>
    <row r="12" spans="1:115" ht="23.45" customHeight="1">
      <c r="A12" s="233"/>
      <c r="B12" s="1038"/>
      <c r="C12" s="1039"/>
      <c r="D12" s="607"/>
      <c r="E12" s="608"/>
      <c r="F12" s="609"/>
      <c r="G12" s="608"/>
      <c r="H12" s="1038"/>
      <c r="I12" s="1039"/>
      <c r="J12" s="610"/>
      <c r="K12" s="608"/>
      <c r="L12" s="1029"/>
      <c r="M12" s="1030"/>
      <c r="N12" s="1026"/>
      <c r="O12" s="1027"/>
      <c r="P12" s="29"/>
      <c r="Q12" s="237"/>
      <c r="R12" s="25"/>
      <c r="S12" s="237"/>
      <c r="T12" s="246"/>
      <c r="U12" s="237"/>
      <c r="V12" s="29"/>
      <c r="W12" s="247"/>
      <c r="X12" s="26"/>
      <c r="Y12" s="237"/>
      <c r="Z12" s="30"/>
      <c r="AA12" s="248"/>
      <c r="AB12" s="30"/>
      <c r="AC12" s="249"/>
      <c r="AD12" s="239"/>
      <c r="AE12" s="23"/>
      <c r="AF12" s="23"/>
      <c r="AG12" s="231"/>
      <c r="AH12" s="23"/>
      <c r="AI12" s="231"/>
      <c r="AJ12" s="23"/>
      <c r="AK12" s="231"/>
      <c r="AL12" s="231"/>
      <c r="AM12" s="231"/>
      <c r="AN12" s="231"/>
      <c r="AO12" s="231"/>
      <c r="AP12" s="239"/>
      <c r="AQ12" s="242"/>
      <c r="AR12" s="23"/>
      <c r="AS12" s="231"/>
      <c r="AT12" s="239"/>
      <c r="AU12" s="240"/>
      <c r="AV12" s="231"/>
      <c r="AW12" s="241"/>
      <c r="AX12" s="231"/>
      <c r="AY12" s="23"/>
      <c r="AZ12" s="231"/>
      <c r="BA12" s="239"/>
      <c r="BB12" s="239"/>
      <c r="BC12" s="231"/>
      <c r="BD12" s="242"/>
      <c r="BE12" s="242"/>
      <c r="BF12" s="242"/>
      <c r="BG12" s="242"/>
      <c r="BH12" s="239"/>
      <c r="BI12" s="23"/>
      <c r="BJ12" s="242"/>
      <c r="BK12" s="231"/>
      <c r="BL12" s="242"/>
      <c r="BM12" s="231"/>
      <c r="BN12" s="242"/>
      <c r="BO12" s="231"/>
      <c r="BP12" s="242"/>
      <c r="BQ12" s="231"/>
      <c r="BR12" s="242"/>
      <c r="BS12" s="231"/>
      <c r="BT12" s="200"/>
      <c r="BU12" s="239"/>
      <c r="BV12" s="239"/>
      <c r="BW12" s="239"/>
      <c r="BX12" s="200"/>
      <c r="BY12" s="239"/>
      <c r="BZ12" s="239"/>
      <c r="CA12" s="239"/>
      <c r="CB12" s="239"/>
      <c r="CC12" s="239"/>
      <c r="CD12" s="239"/>
      <c r="CE12" s="239"/>
      <c r="CF12" s="239"/>
      <c r="CG12" s="250"/>
      <c r="CH12" s="216"/>
      <c r="CI12" s="251"/>
      <c r="CJ12" s="216"/>
      <c r="CK12" s="216"/>
      <c r="CL12" s="250"/>
      <c r="CM12" s="250"/>
      <c r="CN12" s="216"/>
      <c r="CO12" s="216"/>
      <c r="CP12" s="216"/>
      <c r="CQ12" s="216"/>
      <c r="CR12" s="216"/>
      <c r="CS12" s="216"/>
      <c r="CT12" s="216"/>
      <c r="CU12" s="216"/>
    </row>
    <row r="13" spans="1:115" ht="29.25" customHeight="1">
      <c r="A13" s="233"/>
      <c r="B13" s="1031"/>
      <c r="C13" s="1032"/>
      <c r="D13" s="611"/>
      <c r="E13" s="612"/>
      <c r="F13" s="613"/>
      <c r="G13" s="612"/>
      <c r="H13" s="1031"/>
      <c r="I13" s="1037"/>
      <c r="J13" s="1031"/>
      <c r="K13" s="1032"/>
      <c r="L13" s="1035"/>
      <c r="M13" s="1036"/>
      <c r="N13" s="614"/>
      <c r="O13" s="615"/>
      <c r="P13" s="237"/>
      <c r="Q13" s="237"/>
      <c r="R13" s="237"/>
      <c r="S13" s="237"/>
      <c r="T13" s="257"/>
      <c r="U13" s="237"/>
      <c r="V13" s="246"/>
      <c r="W13" s="237"/>
      <c r="X13" s="237"/>
      <c r="Y13" s="237"/>
      <c r="Z13" s="257"/>
      <c r="AA13" s="237"/>
      <c r="AB13" s="257"/>
      <c r="AC13" s="237"/>
      <c r="AD13" s="239"/>
      <c r="AE13" s="239"/>
      <c r="AF13" s="239"/>
      <c r="AG13" s="239"/>
      <c r="AH13" s="239"/>
      <c r="AI13" s="239"/>
      <c r="AJ13" s="239"/>
      <c r="AK13" s="239"/>
      <c r="AL13" s="231"/>
      <c r="AM13" s="231"/>
      <c r="AN13" s="231"/>
      <c r="AO13" s="231"/>
      <c r="AP13" s="239"/>
      <c r="AQ13" s="231"/>
      <c r="AR13" s="239"/>
      <c r="AS13" s="239"/>
      <c r="AT13" s="239"/>
      <c r="AU13" s="31"/>
      <c r="AV13" s="239"/>
      <c r="AW13" s="231"/>
      <c r="AX13" s="231"/>
      <c r="AY13" s="239"/>
      <c r="AZ13" s="239"/>
      <c r="BA13" s="239"/>
      <c r="BB13" s="239"/>
      <c r="BC13" s="239"/>
      <c r="BD13" s="242"/>
      <c r="BE13" s="242"/>
      <c r="BF13" s="239"/>
      <c r="BG13" s="239"/>
      <c r="BH13" s="239"/>
      <c r="BI13" s="23"/>
      <c r="BJ13" s="239"/>
      <c r="BK13" s="239"/>
      <c r="BL13" s="239"/>
      <c r="BM13" s="239"/>
      <c r="BN13" s="239"/>
      <c r="BO13" s="239"/>
      <c r="BP13" s="239"/>
      <c r="BQ13" s="239"/>
      <c r="BR13" s="239"/>
      <c r="BS13" s="239"/>
      <c r="BT13" s="200"/>
      <c r="BU13" s="231"/>
      <c r="BV13" s="231"/>
      <c r="BW13" s="231"/>
      <c r="BX13" s="230"/>
      <c r="BY13" s="231"/>
      <c r="BZ13" s="231"/>
      <c r="CA13" s="231"/>
      <c r="CB13" s="231"/>
      <c r="CC13" s="231"/>
      <c r="CD13" s="231"/>
      <c r="CE13" s="231"/>
      <c r="CF13" s="231"/>
      <c r="CG13" s="6"/>
      <c r="CH13" s="216"/>
      <c r="CI13" s="251"/>
      <c r="CJ13" s="216"/>
      <c r="CK13" s="216"/>
      <c r="CL13" s="250"/>
      <c r="CM13" s="6"/>
      <c r="CN13" s="232"/>
      <c r="CO13" s="232"/>
      <c r="CP13" s="232"/>
      <c r="CQ13" s="203"/>
      <c r="CR13" s="216"/>
      <c r="CS13" s="203"/>
      <c r="CT13" s="203"/>
      <c r="CU13" s="203"/>
    </row>
    <row r="14" spans="1:115" ht="33" customHeight="1">
      <c r="A14" s="64" t="s">
        <v>38</v>
      </c>
      <c r="B14" s="604"/>
      <c r="C14" s="604"/>
      <c r="D14" s="604"/>
      <c r="E14" s="604"/>
      <c r="F14" s="604"/>
      <c r="G14" s="604"/>
      <c r="H14" s="604"/>
      <c r="I14" s="604"/>
      <c r="J14" s="604"/>
      <c r="K14" s="604"/>
      <c r="L14" s="604"/>
      <c r="M14" s="604"/>
      <c r="N14" s="604"/>
      <c r="O14" s="603"/>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1"/>
      <c r="AR14" s="27"/>
      <c r="AS14" s="27"/>
      <c r="AT14" s="27"/>
      <c r="AU14" s="239"/>
      <c r="AV14" s="31"/>
      <c r="AW14" s="27"/>
      <c r="AX14" s="27"/>
      <c r="AY14" s="27"/>
      <c r="AZ14" s="27"/>
      <c r="BA14" s="27"/>
      <c r="BB14" s="27"/>
      <c r="BC14" s="27"/>
      <c r="BD14" s="27"/>
      <c r="BE14" s="27"/>
      <c r="BF14" s="27"/>
      <c r="BG14" s="27"/>
      <c r="BH14" s="27"/>
      <c r="BI14" s="231"/>
      <c r="BJ14" s="27"/>
      <c r="BK14" s="27"/>
      <c r="BL14" s="27"/>
      <c r="BM14" s="27"/>
      <c r="BN14" s="27"/>
      <c r="BO14" s="27"/>
      <c r="BP14" s="27"/>
      <c r="BQ14" s="27"/>
      <c r="BR14" s="27"/>
      <c r="BS14" s="27"/>
      <c r="BT14" s="200"/>
      <c r="BU14" s="231"/>
      <c r="BV14" s="231"/>
      <c r="BW14" s="231"/>
      <c r="BX14" s="230"/>
      <c r="BY14" s="241"/>
      <c r="BZ14" s="239"/>
      <c r="CA14" s="241"/>
      <c r="CB14" s="239"/>
      <c r="CC14" s="241"/>
      <c r="CD14" s="239"/>
      <c r="CE14" s="241"/>
      <c r="CF14" s="239"/>
      <c r="CG14" s="6"/>
      <c r="CH14" s="216"/>
      <c r="CI14" s="251"/>
      <c r="CJ14" s="216"/>
      <c r="CK14" s="216"/>
      <c r="CL14" s="250"/>
      <c r="CM14" s="6"/>
      <c r="CN14" s="232"/>
      <c r="CO14" s="232"/>
      <c r="CP14" s="232"/>
      <c r="CQ14" s="203"/>
      <c r="CR14" s="216"/>
      <c r="CS14" s="203"/>
      <c r="CT14" s="203"/>
      <c r="CU14" s="203"/>
    </row>
    <row r="15" spans="1:115" ht="38.25" customHeight="1">
      <c r="A15" s="503">
        <v>1</v>
      </c>
      <c r="B15" s="304"/>
      <c r="C15" s="304"/>
      <c r="D15" s="304"/>
      <c r="E15" s="304"/>
      <c r="F15" s="304"/>
      <c r="G15" s="304"/>
      <c r="H15" s="304"/>
      <c r="I15" s="304"/>
      <c r="J15" s="304"/>
      <c r="K15" s="304"/>
      <c r="L15" s="304"/>
      <c r="M15" s="304"/>
      <c r="N15" s="304"/>
      <c r="O15" s="605"/>
      <c r="P15" s="261"/>
      <c r="Q15" s="262"/>
      <c r="R15" s="261"/>
      <c r="S15" s="262"/>
      <c r="T15" s="261"/>
      <c r="U15" s="262"/>
      <c r="V15" s="261"/>
      <c r="W15" s="262"/>
      <c r="X15" s="261"/>
      <c r="Y15" s="262"/>
      <c r="Z15" s="261"/>
      <c r="AA15" s="262"/>
      <c r="AB15" s="261"/>
      <c r="AC15" s="262"/>
      <c r="AD15" s="27"/>
      <c r="AE15" s="263"/>
      <c r="AF15" s="263"/>
      <c r="AG15" s="263"/>
      <c r="AH15" s="262"/>
      <c r="AI15" s="262"/>
      <c r="AJ15" s="262"/>
      <c r="AK15" s="262"/>
      <c r="AL15" s="264"/>
      <c r="AM15" s="264"/>
      <c r="AN15" s="264"/>
      <c r="AO15" s="264"/>
      <c r="AP15" s="264"/>
      <c r="AQ15" s="264"/>
      <c r="AR15" s="263"/>
      <c r="AS15" s="263"/>
      <c r="AT15" s="27"/>
      <c r="AU15" s="264"/>
      <c r="AV15" s="264"/>
      <c r="AW15" s="264"/>
      <c r="AX15" s="264"/>
      <c r="AY15" s="263"/>
      <c r="AZ15" s="263"/>
      <c r="BA15" s="263"/>
      <c r="BB15" s="263"/>
      <c r="BC15" s="265"/>
      <c r="BD15" s="264"/>
      <c r="BE15" s="265"/>
      <c r="BF15" s="264"/>
      <c r="BG15" s="263"/>
      <c r="BH15" s="27"/>
      <c r="BI15" s="262"/>
      <c r="BJ15" s="262"/>
      <c r="BK15" s="262"/>
      <c r="BL15" s="262"/>
      <c r="BM15" s="262"/>
      <c r="BN15" s="262"/>
      <c r="BO15" s="262"/>
      <c r="BP15" s="262"/>
      <c r="BQ15" s="262"/>
      <c r="BR15" s="262"/>
      <c r="BS15" s="262"/>
      <c r="BT15" s="200"/>
      <c r="BU15" s="200"/>
      <c r="BV15" s="200"/>
      <c r="BW15" s="200"/>
      <c r="BX15" s="200"/>
      <c r="BY15" s="242"/>
      <c r="BZ15" s="242"/>
      <c r="CA15" s="242"/>
      <c r="CB15" s="242"/>
      <c r="CC15" s="242"/>
      <c r="CD15" s="242"/>
      <c r="CE15" s="242"/>
      <c r="CF15" s="242"/>
      <c r="CG15" s="6"/>
      <c r="CH15" s="216"/>
      <c r="CI15" s="216"/>
      <c r="CJ15" s="216"/>
      <c r="CK15" s="216"/>
      <c r="CL15" s="6"/>
      <c r="CM15" s="250"/>
      <c r="CN15" s="216"/>
      <c r="CO15" s="216"/>
      <c r="CP15" s="203"/>
      <c r="CQ15" s="216"/>
      <c r="CR15" s="216"/>
      <c r="CS15" s="203"/>
      <c r="CT15" s="203"/>
      <c r="CU15" s="203"/>
    </row>
    <row r="16" spans="1:115" ht="36" customHeight="1">
      <c r="A16" s="503">
        <v>2</v>
      </c>
      <c r="B16" s="304"/>
      <c r="C16" s="304"/>
      <c r="D16" s="304"/>
      <c r="E16" s="304"/>
      <c r="F16" s="304"/>
      <c r="G16" s="304"/>
      <c r="H16" s="304"/>
      <c r="I16" s="304"/>
      <c r="J16" s="304"/>
      <c r="K16" s="304"/>
      <c r="L16" s="304"/>
      <c r="M16" s="304"/>
      <c r="N16" s="304"/>
      <c r="O16" s="605"/>
      <c r="P16" s="261"/>
      <c r="Q16" s="262"/>
      <c r="R16" s="261"/>
      <c r="S16" s="262"/>
      <c r="T16" s="261"/>
      <c r="U16" s="262"/>
      <c r="V16" s="261"/>
      <c r="W16" s="262"/>
      <c r="X16" s="261"/>
      <c r="Y16" s="262"/>
      <c r="Z16" s="261"/>
      <c r="AA16" s="262"/>
      <c r="AB16" s="261"/>
      <c r="AC16" s="262"/>
      <c r="AD16" s="27"/>
      <c r="AE16" s="263"/>
      <c r="AF16" s="263"/>
      <c r="AG16" s="263"/>
      <c r="AH16" s="262"/>
      <c r="AI16" s="262"/>
      <c r="AJ16" s="262"/>
      <c r="AK16" s="262"/>
      <c r="AL16" s="264"/>
      <c r="AM16" s="264"/>
      <c r="AN16" s="264"/>
      <c r="AO16" s="264"/>
      <c r="AP16" s="264"/>
      <c r="AQ16" s="264"/>
      <c r="AR16" s="263"/>
      <c r="AS16" s="263"/>
      <c r="AT16" s="27"/>
      <c r="AU16" s="264"/>
      <c r="AV16" s="264"/>
      <c r="AW16" s="264"/>
      <c r="AX16" s="264"/>
      <c r="AY16" s="263"/>
      <c r="AZ16" s="263"/>
      <c r="BA16" s="263"/>
      <c r="BB16" s="263"/>
      <c r="BC16" s="265"/>
      <c r="BD16" s="264"/>
      <c r="BE16" s="265"/>
      <c r="BF16" s="264"/>
      <c r="BG16" s="263"/>
      <c r="BH16" s="27"/>
      <c r="BI16" s="262"/>
      <c r="BJ16" s="262"/>
      <c r="BK16" s="262"/>
      <c r="BL16" s="262"/>
      <c r="BM16" s="262"/>
      <c r="BN16" s="262"/>
      <c r="BO16" s="262"/>
      <c r="BP16" s="262"/>
      <c r="BQ16" s="262"/>
      <c r="BR16" s="262"/>
      <c r="BS16" s="262"/>
      <c r="BT16" s="27"/>
      <c r="BU16" s="231"/>
      <c r="BV16" s="231"/>
      <c r="BW16" s="231"/>
      <c r="BX16" s="231"/>
      <c r="BY16" s="231"/>
      <c r="BZ16" s="231"/>
      <c r="CA16" s="231"/>
      <c r="CB16" s="231"/>
      <c r="CC16" s="231"/>
      <c r="CD16" s="231"/>
      <c r="CE16" s="231"/>
      <c r="CF16" s="231"/>
      <c r="CG16" s="6"/>
      <c r="CH16" s="203"/>
      <c r="CI16" s="268"/>
      <c r="CJ16" s="268"/>
      <c r="CK16" s="203"/>
      <c r="CL16" s="8"/>
      <c r="CM16" s="251"/>
      <c r="CN16" s="216"/>
      <c r="CO16" s="216"/>
      <c r="CP16" s="203"/>
      <c r="CQ16" s="216"/>
      <c r="CR16" s="216"/>
      <c r="CS16" s="203"/>
      <c r="CT16" s="203"/>
      <c r="CU16" s="203"/>
    </row>
    <row r="17" spans="1:99" ht="36" customHeight="1">
      <c r="A17" s="503">
        <v>3</v>
      </c>
      <c r="B17" s="304"/>
      <c r="C17" s="304"/>
      <c r="D17" s="304"/>
      <c r="E17" s="304"/>
      <c r="F17" s="304"/>
      <c r="G17" s="304"/>
      <c r="H17" s="304"/>
      <c r="I17" s="304"/>
      <c r="J17" s="304"/>
      <c r="K17" s="304"/>
      <c r="L17" s="304"/>
      <c r="M17" s="304"/>
      <c r="N17" s="304"/>
      <c r="O17" s="605"/>
      <c r="P17" s="261"/>
      <c r="Q17" s="262"/>
      <c r="R17" s="261"/>
      <c r="S17" s="262"/>
      <c r="T17" s="261"/>
      <c r="U17" s="262"/>
      <c r="V17" s="261"/>
      <c r="W17" s="262"/>
      <c r="X17" s="261"/>
      <c r="Y17" s="262"/>
      <c r="Z17" s="261"/>
      <c r="AA17" s="262"/>
      <c r="AB17" s="261"/>
      <c r="AC17" s="262"/>
      <c r="AD17" s="27"/>
      <c r="AE17" s="263"/>
      <c r="AF17" s="263"/>
      <c r="AG17" s="263"/>
      <c r="AH17" s="262"/>
      <c r="AI17" s="262"/>
      <c r="AJ17" s="262"/>
      <c r="AK17" s="262"/>
      <c r="AL17" s="264"/>
      <c r="AM17" s="264"/>
      <c r="AN17" s="264"/>
      <c r="AO17" s="264"/>
      <c r="AP17" s="264"/>
      <c r="AQ17" s="264"/>
      <c r="AR17" s="263"/>
      <c r="AS17" s="263"/>
      <c r="AT17" s="27"/>
      <c r="AU17" s="264"/>
      <c r="AV17" s="264"/>
      <c r="AW17" s="264"/>
      <c r="AX17" s="264"/>
      <c r="AY17" s="263"/>
      <c r="AZ17" s="263"/>
      <c r="BA17" s="263"/>
      <c r="BB17" s="263"/>
      <c r="BC17" s="265"/>
      <c r="BD17" s="264"/>
      <c r="BE17" s="265"/>
      <c r="BF17" s="264"/>
      <c r="BG17" s="263"/>
      <c r="BH17" s="27"/>
      <c r="BI17" s="262"/>
      <c r="BJ17" s="262"/>
      <c r="BK17" s="262"/>
      <c r="BL17" s="262"/>
      <c r="BM17" s="262"/>
      <c r="BN17" s="262"/>
      <c r="BO17" s="262"/>
      <c r="BP17" s="262"/>
      <c r="BQ17" s="262"/>
      <c r="BR17" s="262"/>
      <c r="BS17" s="262"/>
      <c r="BT17" s="27"/>
      <c r="BU17" s="263"/>
      <c r="BV17" s="263"/>
      <c r="BW17" s="263"/>
      <c r="BX17" s="263"/>
      <c r="BY17" s="264"/>
      <c r="BZ17" s="264"/>
      <c r="CA17" s="264"/>
      <c r="CB17" s="264"/>
      <c r="CC17" s="264"/>
      <c r="CD17" s="264"/>
      <c r="CE17" s="264"/>
      <c r="CF17" s="264"/>
      <c r="CG17" s="9"/>
      <c r="CH17" s="216"/>
      <c r="CI17" s="269"/>
      <c r="CJ17" s="269"/>
      <c r="CK17" s="216"/>
      <c r="CL17" s="8"/>
      <c r="CM17" s="251"/>
      <c r="CN17" s="216"/>
      <c r="CO17" s="216"/>
      <c r="CP17" s="203"/>
      <c r="CQ17" s="216"/>
      <c r="CR17" s="216"/>
      <c r="CS17" s="203"/>
      <c r="CT17" s="203"/>
      <c r="CU17" s="203"/>
    </row>
    <row r="18" spans="1:99" ht="36" customHeight="1">
      <c r="A18" s="503">
        <v>4</v>
      </c>
      <c r="B18" s="304"/>
      <c r="C18" s="304"/>
      <c r="D18" s="304"/>
      <c r="E18" s="304"/>
      <c r="F18" s="304"/>
      <c r="G18" s="304"/>
      <c r="H18" s="304"/>
      <c r="I18" s="304"/>
      <c r="J18" s="304"/>
      <c r="K18" s="304"/>
      <c r="L18" s="304"/>
      <c r="M18" s="304"/>
      <c r="N18" s="304"/>
      <c r="O18" s="605"/>
      <c r="P18" s="261"/>
      <c r="Q18" s="262"/>
      <c r="R18" s="261"/>
      <c r="S18" s="262"/>
      <c r="T18" s="261"/>
      <c r="U18" s="262"/>
      <c r="V18" s="261"/>
      <c r="W18" s="262"/>
      <c r="X18" s="261"/>
      <c r="Y18" s="262"/>
      <c r="Z18" s="261"/>
      <c r="AA18" s="262"/>
      <c r="AB18" s="261"/>
      <c r="AC18" s="262"/>
      <c r="AD18" s="27"/>
      <c r="AE18" s="263"/>
      <c r="AF18" s="263"/>
      <c r="AG18" s="263"/>
      <c r="AH18" s="262"/>
      <c r="AI18" s="262"/>
      <c r="AJ18" s="262"/>
      <c r="AK18" s="262"/>
      <c r="AL18" s="264"/>
      <c r="AM18" s="264"/>
      <c r="AN18" s="264"/>
      <c r="AO18" s="264"/>
      <c r="AP18" s="264"/>
      <c r="AQ18" s="264"/>
      <c r="AR18" s="263"/>
      <c r="AS18" s="263"/>
      <c r="AT18" s="27"/>
      <c r="AU18" s="264"/>
      <c r="AV18" s="264"/>
      <c r="AW18" s="264"/>
      <c r="AX18" s="264"/>
      <c r="AY18" s="263"/>
      <c r="AZ18" s="263"/>
      <c r="BA18" s="263"/>
      <c r="BB18" s="263"/>
      <c r="BC18" s="265"/>
      <c r="BD18" s="264"/>
      <c r="BE18" s="265"/>
      <c r="BF18" s="264"/>
      <c r="BG18" s="263"/>
      <c r="BH18" s="27"/>
      <c r="BI18" s="262"/>
      <c r="BJ18" s="262"/>
      <c r="BK18" s="262"/>
      <c r="BL18" s="262"/>
      <c r="BM18" s="262"/>
      <c r="BN18" s="262"/>
      <c r="BO18" s="262"/>
      <c r="BP18" s="262"/>
      <c r="BQ18" s="262"/>
      <c r="BR18" s="262"/>
      <c r="BS18" s="262"/>
      <c r="BT18" s="27"/>
      <c r="BU18" s="263"/>
      <c r="BV18" s="263"/>
      <c r="BW18" s="263"/>
      <c r="BX18" s="263"/>
      <c r="BY18" s="264"/>
      <c r="BZ18" s="264"/>
      <c r="CA18" s="264"/>
      <c r="CB18" s="264"/>
      <c r="CC18" s="264"/>
      <c r="CD18" s="264"/>
      <c r="CE18" s="264"/>
      <c r="CF18" s="264"/>
      <c r="CG18" s="9"/>
      <c r="CH18" s="216"/>
      <c r="CI18" s="269"/>
      <c r="CJ18" s="269"/>
      <c r="CK18" s="216"/>
      <c r="CL18" s="8"/>
      <c r="CM18" s="251"/>
      <c r="CN18" s="216"/>
      <c r="CO18" s="216"/>
      <c r="CP18" s="203"/>
      <c r="CQ18" s="216"/>
      <c r="CR18" s="216"/>
      <c r="CS18" s="203"/>
      <c r="CT18" s="203"/>
      <c r="CU18" s="203"/>
    </row>
    <row r="19" spans="1:99" ht="36" customHeight="1">
      <c r="A19" s="503">
        <v>5</v>
      </c>
      <c r="B19" s="304"/>
      <c r="C19" s="304"/>
      <c r="D19" s="304"/>
      <c r="E19" s="304"/>
      <c r="F19" s="304"/>
      <c r="G19" s="304"/>
      <c r="H19" s="304"/>
      <c r="I19" s="304"/>
      <c r="J19" s="304"/>
      <c r="K19" s="304"/>
      <c r="L19" s="304"/>
      <c r="M19" s="304"/>
      <c r="N19" s="304"/>
      <c r="O19" s="605"/>
      <c r="P19" s="261"/>
      <c r="Q19" s="262"/>
      <c r="R19" s="261"/>
      <c r="S19" s="262"/>
      <c r="T19" s="261"/>
      <c r="U19" s="262"/>
      <c r="V19" s="261"/>
      <c r="W19" s="262"/>
      <c r="X19" s="261"/>
      <c r="Y19" s="262"/>
      <c r="Z19" s="261"/>
      <c r="AA19" s="262"/>
      <c r="AB19" s="261"/>
      <c r="AC19" s="262"/>
      <c r="AD19" s="27"/>
      <c r="AE19" s="263"/>
      <c r="AF19" s="263"/>
      <c r="AG19" s="263"/>
      <c r="AH19" s="262"/>
      <c r="AI19" s="262"/>
      <c r="AJ19" s="262"/>
      <c r="AK19" s="262"/>
      <c r="AL19" s="264"/>
      <c r="AM19" s="264"/>
      <c r="AN19" s="264"/>
      <c r="AO19" s="264"/>
      <c r="AP19" s="264"/>
      <c r="AQ19" s="264"/>
      <c r="AR19" s="263"/>
      <c r="AS19" s="263"/>
      <c r="AT19" s="27"/>
      <c r="AU19" s="264"/>
      <c r="AV19" s="264"/>
      <c r="AW19" s="264"/>
      <c r="AX19" s="264"/>
      <c r="AY19" s="263"/>
      <c r="AZ19" s="263"/>
      <c r="BA19" s="263"/>
      <c r="BB19" s="263"/>
      <c r="BC19" s="265"/>
      <c r="BD19" s="264"/>
      <c r="BE19" s="265"/>
      <c r="BF19" s="264"/>
      <c r="BG19" s="263"/>
      <c r="BH19" s="27"/>
      <c r="BI19" s="262"/>
      <c r="BJ19" s="262"/>
      <c r="BK19" s="262"/>
      <c r="BL19" s="262"/>
      <c r="BM19" s="262"/>
      <c r="BN19" s="262"/>
      <c r="BO19" s="262"/>
      <c r="BP19" s="262"/>
      <c r="BQ19" s="262"/>
      <c r="BR19" s="262"/>
      <c r="BS19" s="262"/>
      <c r="BT19" s="27"/>
      <c r="BU19" s="263"/>
      <c r="BV19" s="263"/>
      <c r="BW19" s="263"/>
      <c r="BX19" s="263"/>
      <c r="BY19" s="264"/>
      <c r="BZ19" s="264"/>
      <c r="CA19" s="264"/>
      <c r="CB19" s="264"/>
      <c r="CC19" s="264"/>
      <c r="CD19" s="264"/>
      <c r="CE19" s="264"/>
      <c r="CF19" s="264"/>
      <c r="CG19" s="9"/>
      <c r="CH19" s="216"/>
      <c r="CI19" s="269"/>
      <c r="CJ19" s="269"/>
      <c r="CK19" s="216"/>
      <c r="CL19" s="8"/>
      <c r="CM19" s="251"/>
      <c r="CN19" s="216"/>
      <c r="CO19" s="216"/>
      <c r="CP19" s="216"/>
      <c r="CQ19" s="216"/>
      <c r="CR19" s="216"/>
      <c r="CS19" s="203"/>
      <c r="CT19" s="8"/>
      <c r="CU19" s="216"/>
    </row>
    <row r="20" spans="1:99" ht="36" customHeight="1">
      <c r="A20" s="503">
        <v>6</v>
      </c>
      <c r="B20" s="304"/>
      <c r="C20" s="304"/>
      <c r="D20" s="304"/>
      <c r="E20" s="304"/>
      <c r="F20" s="304"/>
      <c r="G20" s="304"/>
      <c r="H20" s="304"/>
      <c r="I20" s="304"/>
      <c r="J20" s="304"/>
      <c r="K20" s="304"/>
      <c r="L20" s="304"/>
      <c r="M20" s="304"/>
      <c r="N20" s="304"/>
      <c r="O20" s="605"/>
      <c r="P20" s="261"/>
      <c r="Q20" s="262"/>
      <c r="R20" s="261"/>
      <c r="S20" s="262"/>
      <c r="T20" s="261"/>
      <c r="U20" s="262"/>
      <c r="V20" s="261"/>
      <c r="W20" s="262"/>
      <c r="X20" s="261"/>
      <c r="Y20" s="262"/>
      <c r="Z20" s="261"/>
      <c r="AA20" s="262"/>
      <c r="AB20" s="261"/>
      <c r="AC20" s="262"/>
      <c r="AD20" s="27"/>
      <c r="AE20" s="263"/>
      <c r="AF20" s="263"/>
      <c r="AG20" s="263"/>
      <c r="AH20" s="262"/>
      <c r="AI20" s="262"/>
      <c r="AJ20" s="262"/>
      <c r="AK20" s="262"/>
      <c r="AL20" s="264"/>
      <c r="AM20" s="264"/>
      <c r="AN20" s="264"/>
      <c r="AO20" s="264"/>
      <c r="AP20" s="264"/>
      <c r="AQ20" s="264"/>
      <c r="AR20" s="263"/>
      <c r="AS20" s="263"/>
      <c r="AT20" s="27"/>
      <c r="AU20" s="264"/>
      <c r="AV20" s="264"/>
      <c r="AW20" s="264"/>
      <c r="AX20" s="264"/>
      <c r="AY20" s="263"/>
      <c r="AZ20" s="263"/>
      <c r="BA20" s="263"/>
      <c r="BB20" s="263"/>
      <c r="BC20" s="265"/>
      <c r="BD20" s="264"/>
      <c r="BE20" s="265"/>
      <c r="BF20" s="264"/>
      <c r="BG20" s="263"/>
      <c r="BH20" s="27"/>
      <c r="BI20" s="262"/>
      <c r="BJ20" s="262"/>
      <c r="BK20" s="262"/>
      <c r="BL20" s="262"/>
      <c r="BM20" s="262"/>
      <c r="BN20" s="262"/>
      <c r="BO20" s="262"/>
      <c r="BP20" s="262"/>
      <c r="BQ20" s="262"/>
      <c r="BR20" s="262"/>
      <c r="BS20" s="262"/>
      <c r="BT20" s="27"/>
      <c r="BU20" s="263"/>
      <c r="BV20" s="263"/>
      <c r="BW20" s="263"/>
      <c r="BX20" s="263"/>
      <c r="BY20" s="264"/>
      <c r="BZ20" s="264"/>
      <c r="CA20" s="264"/>
      <c r="CB20" s="264"/>
      <c r="CC20" s="264"/>
      <c r="CD20" s="264"/>
      <c r="CE20" s="264"/>
      <c r="CF20" s="264"/>
      <c r="CG20" s="270"/>
      <c r="CH20" s="216"/>
      <c r="CI20" s="216"/>
      <c r="CJ20" s="216"/>
      <c r="CK20" s="216"/>
      <c r="CL20" s="216"/>
      <c r="CM20" s="216"/>
      <c r="CN20" s="216"/>
      <c r="CO20" s="216"/>
      <c r="CP20" s="216"/>
      <c r="CQ20" s="216"/>
      <c r="CR20" s="216"/>
      <c r="CS20" s="203"/>
      <c r="CT20" s="8"/>
      <c r="CU20" s="216"/>
    </row>
    <row r="21" spans="1:99" ht="36" customHeight="1">
      <c r="A21" s="503">
        <v>7</v>
      </c>
      <c r="B21" s="304"/>
      <c r="C21" s="304"/>
      <c r="D21" s="304"/>
      <c r="E21" s="304"/>
      <c r="F21" s="304"/>
      <c r="G21" s="304"/>
      <c r="H21" s="304"/>
      <c r="I21" s="304"/>
      <c r="J21" s="304"/>
      <c r="K21" s="304"/>
      <c r="L21" s="304"/>
      <c r="M21" s="304"/>
      <c r="N21" s="304"/>
      <c r="O21" s="605"/>
      <c r="P21" s="261"/>
      <c r="Q21" s="262"/>
      <c r="R21" s="261"/>
      <c r="S21" s="262"/>
      <c r="T21" s="261"/>
      <c r="U21" s="262"/>
      <c r="V21" s="261"/>
      <c r="W21" s="262"/>
      <c r="X21" s="261"/>
      <c r="Y21" s="262"/>
      <c r="Z21" s="261"/>
      <c r="AA21" s="262"/>
      <c r="AB21" s="261"/>
      <c r="AC21" s="262"/>
      <c r="AD21" s="27"/>
      <c r="AE21" s="263"/>
      <c r="AF21" s="263"/>
      <c r="AG21" s="263"/>
      <c r="AH21" s="262"/>
      <c r="AI21" s="262"/>
      <c r="AJ21" s="262"/>
      <c r="AK21" s="262"/>
      <c r="AL21" s="264"/>
      <c r="AM21" s="264"/>
      <c r="AN21" s="264"/>
      <c r="AO21" s="264"/>
      <c r="AP21" s="264"/>
      <c r="AQ21" s="264"/>
      <c r="AR21" s="263"/>
      <c r="AS21" s="263"/>
      <c r="AT21" s="27"/>
      <c r="AU21" s="264"/>
      <c r="AV21" s="264"/>
      <c r="AW21" s="264"/>
      <c r="AX21" s="264"/>
      <c r="AY21" s="263"/>
      <c r="AZ21" s="263"/>
      <c r="BA21" s="263"/>
      <c r="BB21" s="263"/>
      <c r="BC21" s="265"/>
      <c r="BD21" s="264"/>
      <c r="BE21" s="265"/>
      <c r="BF21" s="264"/>
      <c r="BG21" s="263"/>
      <c r="BH21" s="27"/>
      <c r="BI21" s="262"/>
      <c r="BJ21" s="262"/>
      <c r="BK21" s="262"/>
      <c r="BL21" s="262"/>
      <c r="BM21" s="262"/>
      <c r="BN21" s="262"/>
      <c r="BO21" s="262"/>
      <c r="BP21" s="262"/>
      <c r="BQ21" s="262"/>
      <c r="BR21" s="262"/>
      <c r="BS21" s="262"/>
      <c r="BT21" s="27"/>
      <c r="BU21" s="263"/>
      <c r="BV21" s="263"/>
      <c r="BW21" s="263"/>
      <c r="BX21" s="263"/>
      <c r="BY21" s="264"/>
      <c r="BZ21" s="264"/>
      <c r="CA21" s="264"/>
      <c r="CB21" s="264"/>
      <c r="CC21" s="264"/>
      <c r="CD21" s="264"/>
      <c r="CE21" s="264"/>
      <c r="CF21" s="264"/>
      <c r="CG21" s="271"/>
      <c r="CH21" s="216"/>
      <c r="CI21" s="216"/>
      <c r="CJ21" s="216"/>
      <c r="CK21" s="216"/>
      <c r="CL21" s="216"/>
      <c r="CM21" s="216"/>
      <c r="CN21" s="216"/>
      <c r="CO21" s="216"/>
      <c r="CP21" s="216"/>
      <c r="CQ21" s="216"/>
      <c r="CR21" s="216"/>
      <c r="CS21" s="203"/>
      <c r="CT21" s="216"/>
      <c r="CU21" s="216"/>
    </row>
    <row r="22" spans="1:99" ht="36" customHeight="1">
      <c r="A22" s="503">
        <v>8</v>
      </c>
      <c r="B22" s="304"/>
      <c r="C22" s="304"/>
      <c r="D22" s="304"/>
      <c r="E22" s="304"/>
      <c r="F22" s="304"/>
      <c r="G22" s="304"/>
      <c r="H22" s="304"/>
      <c r="I22" s="304"/>
      <c r="J22" s="304"/>
      <c r="K22" s="304"/>
      <c r="L22" s="304"/>
      <c r="M22" s="304"/>
      <c r="N22" s="304"/>
      <c r="O22" s="605"/>
      <c r="P22" s="261"/>
      <c r="Q22" s="262"/>
      <c r="R22" s="261"/>
      <c r="S22" s="262"/>
      <c r="T22" s="261"/>
      <c r="U22" s="262"/>
      <c r="V22" s="261"/>
      <c r="W22" s="262"/>
      <c r="X22" s="261"/>
      <c r="Y22" s="262"/>
      <c r="Z22" s="261"/>
      <c r="AA22" s="262"/>
      <c r="AB22" s="261"/>
      <c r="AC22" s="262"/>
      <c r="AD22" s="27"/>
      <c r="AE22" s="263"/>
      <c r="AF22" s="263"/>
      <c r="AG22" s="263"/>
      <c r="AH22" s="262"/>
      <c r="AI22" s="262"/>
      <c r="AJ22" s="262"/>
      <c r="AK22" s="262"/>
      <c r="AL22" s="264"/>
      <c r="AM22" s="264"/>
      <c r="AN22" s="264"/>
      <c r="AO22" s="264"/>
      <c r="AP22" s="264"/>
      <c r="AQ22" s="264"/>
      <c r="AR22" s="263"/>
      <c r="AS22" s="263"/>
      <c r="AT22" s="27"/>
      <c r="AU22" s="264"/>
      <c r="AV22" s="264"/>
      <c r="AW22" s="264"/>
      <c r="AX22" s="264"/>
      <c r="AY22" s="263"/>
      <c r="AZ22" s="263"/>
      <c r="BA22" s="263"/>
      <c r="BB22" s="263"/>
      <c r="BC22" s="265"/>
      <c r="BD22" s="264"/>
      <c r="BE22" s="265"/>
      <c r="BF22" s="264"/>
      <c r="BG22" s="263"/>
      <c r="BH22" s="27"/>
      <c r="BI22" s="262"/>
      <c r="BJ22" s="262"/>
      <c r="BK22" s="262"/>
      <c r="BL22" s="262"/>
      <c r="BM22" s="262"/>
      <c r="BN22" s="262"/>
      <c r="BO22" s="262"/>
      <c r="BP22" s="262"/>
      <c r="BQ22" s="262"/>
      <c r="BR22" s="262"/>
      <c r="BS22" s="262"/>
      <c r="BT22" s="27"/>
      <c r="BU22" s="263"/>
      <c r="BV22" s="263"/>
      <c r="BW22" s="263"/>
      <c r="BX22" s="263"/>
      <c r="BY22" s="264"/>
      <c r="BZ22" s="264"/>
      <c r="CA22" s="264"/>
      <c r="CB22" s="264"/>
      <c r="CC22" s="264"/>
      <c r="CD22" s="264"/>
      <c r="CE22" s="264"/>
      <c r="CF22" s="264"/>
      <c r="CG22" s="6"/>
      <c r="CH22" s="216"/>
      <c r="CI22" s="216"/>
      <c r="CJ22" s="216"/>
      <c r="CK22" s="232"/>
      <c r="CL22" s="232"/>
      <c r="CM22" s="232"/>
      <c r="CN22" s="216"/>
      <c r="CO22" s="216"/>
      <c r="CP22" s="216"/>
      <c r="CQ22" s="203"/>
      <c r="CR22" s="203"/>
      <c r="CS22" s="203"/>
      <c r="CT22" s="8"/>
      <c r="CU22" s="216"/>
    </row>
    <row r="23" spans="1:99" ht="36" customHeight="1">
      <c r="A23" s="503">
        <v>9</v>
      </c>
      <c r="B23" s="304"/>
      <c r="C23" s="304"/>
      <c r="D23" s="304"/>
      <c r="E23" s="304"/>
      <c r="F23" s="304"/>
      <c r="G23" s="304"/>
      <c r="H23" s="304"/>
      <c r="I23" s="304"/>
      <c r="J23" s="304"/>
      <c r="K23" s="304"/>
      <c r="L23" s="304"/>
      <c r="M23" s="304"/>
      <c r="N23" s="304"/>
      <c r="O23" s="605"/>
      <c r="P23" s="261"/>
      <c r="Q23" s="262"/>
      <c r="R23" s="261"/>
      <c r="S23" s="262"/>
      <c r="T23" s="261"/>
      <c r="U23" s="262"/>
      <c r="V23" s="261"/>
      <c r="W23" s="262"/>
      <c r="X23" s="261"/>
      <c r="Y23" s="262"/>
      <c r="Z23" s="261"/>
      <c r="AA23" s="262"/>
      <c r="AB23" s="261"/>
      <c r="AC23" s="262"/>
      <c r="AD23" s="27"/>
      <c r="AE23" s="263"/>
      <c r="AF23" s="263"/>
      <c r="AG23" s="263"/>
      <c r="AH23" s="262"/>
      <c r="AI23" s="262"/>
      <c r="AJ23" s="262"/>
      <c r="AK23" s="262"/>
      <c r="AL23" s="264"/>
      <c r="AM23" s="264"/>
      <c r="AN23" s="264"/>
      <c r="AO23" s="264"/>
      <c r="AP23" s="264"/>
      <c r="AQ23" s="264"/>
      <c r="AR23" s="263"/>
      <c r="AS23" s="263"/>
      <c r="AT23" s="27"/>
      <c r="AU23" s="264"/>
      <c r="AV23" s="264"/>
      <c r="AW23" s="264"/>
      <c r="AX23" s="264"/>
      <c r="AY23" s="263"/>
      <c r="AZ23" s="263"/>
      <c r="BA23" s="263"/>
      <c r="BB23" s="263"/>
      <c r="BC23" s="265"/>
      <c r="BD23" s="264"/>
      <c r="BE23" s="265"/>
      <c r="BF23" s="264"/>
      <c r="BG23" s="263"/>
      <c r="BH23" s="27"/>
      <c r="BI23" s="262"/>
      <c r="BJ23" s="262"/>
      <c r="BK23" s="262"/>
      <c r="BL23" s="262"/>
      <c r="BM23" s="262"/>
      <c r="BN23" s="262"/>
      <c r="BO23" s="262"/>
      <c r="BP23" s="262"/>
      <c r="BQ23" s="262"/>
      <c r="BR23" s="262"/>
      <c r="BS23" s="262"/>
      <c r="BT23" s="27"/>
      <c r="BU23" s="263"/>
      <c r="BV23" s="263"/>
      <c r="BW23" s="263"/>
      <c r="BX23" s="263"/>
      <c r="BY23" s="264"/>
      <c r="BZ23" s="264"/>
      <c r="CA23" s="264"/>
      <c r="CB23" s="264"/>
      <c r="CC23" s="264"/>
      <c r="CD23" s="264"/>
      <c r="CE23" s="264"/>
      <c r="CF23" s="264"/>
      <c r="CG23" s="6"/>
      <c r="CH23" s="216"/>
      <c r="CI23" s="216"/>
      <c r="CJ23" s="216"/>
      <c r="CK23" s="232"/>
      <c r="CL23" s="232"/>
      <c r="CM23" s="232"/>
      <c r="CN23" s="216"/>
      <c r="CO23" s="216"/>
      <c r="CP23" s="216"/>
      <c r="CQ23" s="203"/>
      <c r="CR23" s="203"/>
      <c r="CS23" s="203"/>
      <c r="CT23" s="8"/>
      <c r="CU23" s="216"/>
    </row>
    <row r="24" spans="1:99" ht="36" customHeight="1">
      <c r="A24" s="503">
        <v>10</v>
      </c>
      <c r="B24" s="304"/>
      <c r="C24" s="304"/>
      <c r="D24" s="304"/>
      <c r="E24" s="304"/>
      <c r="F24" s="304"/>
      <c r="G24" s="304"/>
      <c r="H24" s="304"/>
      <c r="I24" s="304"/>
      <c r="J24" s="304"/>
      <c r="K24" s="304"/>
      <c r="L24" s="304"/>
      <c r="M24" s="304"/>
      <c r="N24" s="304"/>
      <c r="O24" s="605"/>
      <c r="P24" s="261"/>
      <c r="Q24" s="262"/>
      <c r="R24" s="261"/>
      <c r="S24" s="262"/>
      <c r="T24" s="261"/>
      <c r="U24" s="262"/>
      <c r="V24" s="261"/>
      <c r="W24" s="262"/>
      <c r="X24" s="261"/>
      <c r="Y24" s="262"/>
      <c r="Z24" s="261"/>
      <c r="AA24" s="262"/>
      <c r="AB24" s="261"/>
      <c r="AC24" s="262"/>
      <c r="AD24" s="27"/>
      <c r="AE24" s="263"/>
      <c r="AF24" s="263"/>
      <c r="AG24" s="263"/>
      <c r="AH24" s="262"/>
      <c r="AI24" s="262"/>
      <c r="AJ24" s="262"/>
      <c r="AK24" s="262"/>
      <c r="AL24" s="264"/>
      <c r="AM24" s="264"/>
      <c r="AN24" s="264"/>
      <c r="AO24" s="264"/>
      <c r="AP24" s="264"/>
      <c r="AQ24" s="264"/>
      <c r="AR24" s="263"/>
      <c r="AS24" s="263"/>
      <c r="AT24" s="27"/>
      <c r="AU24" s="264"/>
      <c r="AV24" s="264"/>
      <c r="AW24" s="264"/>
      <c r="AX24" s="264"/>
      <c r="AY24" s="263"/>
      <c r="AZ24" s="263"/>
      <c r="BA24" s="263"/>
      <c r="BB24" s="263"/>
      <c r="BC24" s="265"/>
      <c r="BD24" s="264"/>
      <c r="BE24" s="265"/>
      <c r="BF24" s="264"/>
      <c r="BG24" s="263"/>
      <c r="BH24" s="27"/>
      <c r="BI24" s="262"/>
      <c r="BJ24" s="262"/>
      <c r="BK24" s="262"/>
      <c r="BL24" s="262"/>
      <c r="BM24" s="262"/>
      <c r="BN24" s="262"/>
      <c r="BO24" s="262"/>
      <c r="BP24" s="262"/>
      <c r="BQ24" s="262"/>
      <c r="BR24" s="262"/>
      <c r="BS24" s="262"/>
      <c r="BT24" s="27"/>
      <c r="BU24" s="263"/>
      <c r="BV24" s="263"/>
      <c r="BW24" s="263"/>
      <c r="BX24" s="263"/>
      <c r="BY24" s="264"/>
      <c r="BZ24" s="264"/>
      <c r="CA24" s="264"/>
      <c r="CB24" s="264"/>
      <c r="CC24" s="264"/>
      <c r="CD24" s="264"/>
      <c r="CE24" s="264"/>
      <c r="CF24" s="264"/>
      <c r="CG24" s="6"/>
      <c r="CH24" s="216"/>
      <c r="CI24" s="216"/>
      <c r="CJ24" s="216"/>
      <c r="CK24" s="232"/>
      <c r="CL24" s="232"/>
      <c r="CM24" s="232"/>
      <c r="CN24" s="216"/>
      <c r="CO24" s="216"/>
      <c r="CP24" s="216"/>
      <c r="CQ24" s="203"/>
      <c r="CR24" s="203"/>
      <c r="CS24" s="203"/>
      <c r="CT24" s="8"/>
      <c r="CU24" s="216"/>
    </row>
    <row r="25" spans="1:99" ht="36" customHeight="1">
      <c r="A25" s="503">
        <v>11</v>
      </c>
      <c r="B25" s="304"/>
      <c r="C25" s="304"/>
      <c r="D25" s="304"/>
      <c r="E25" s="304"/>
      <c r="F25" s="304"/>
      <c r="G25" s="304"/>
      <c r="H25" s="304"/>
      <c r="I25" s="304"/>
      <c r="J25" s="304"/>
      <c r="K25" s="304"/>
      <c r="L25" s="304"/>
      <c r="M25" s="304"/>
      <c r="N25" s="304"/>
      <c r="O25" s="605"/>
      <c r="P25" s="261"/>
      <c r="Q25" s="262"/>
      <c r="R25" s="261"/>
      <c r="S25" s="262"/>
      <c r="T25" s="261"/>
      <c r="U25" s="262"/>
      <c r="V25" s="261"/>
      <c r="W25" s="262"/>
      <c r="X25" s="261"/>
      <c r="Y25" s="262"/>
      <c r="Z25" s="261"/>
      <c r="AA25" s="262"/>
      <c r="AB25" s="261"/>
      <c r="AC25" s="262"/>
      <c r="AD25" s="27"/>
      <c r="AE25" s="263"/>
      <c r="AF25" s="263"/>
      <c r="AG25" s="263"/>
      <c r="AH25" s="262"/>
      <c r="AI25" s="262"/>
      <c r="AJ25" s="262"/>
      <c r="AK25" s="262"/>
      <c r="AL25" s="264"/>
      <c r="AM25" s="264"/>
      <c r="AN25" s="264"/>
      <c r="AO25" s="264"/>
      <c r="AP25" s="264"/>
      <c r="AQ25" s="264"/>
      <c r="AR25" s="263"/>
      <c r="AS25" s="263"/>
      <c r="AT25" s="27"/>
      <c r="AU25" s="264"/>
      <c r="AV25" s="264"/>
      <c r="AW25" s="264"/>
      <c r="AX25" s="264"/>
      <c r="AY25" s="263"/>
      <c r="AZ25" s="263"/>
      <c r="BA25" s="263"/>
      <c r="BB25" s="263"/>
      <c r="BC25" s="265"/>
      <c r="BD25" s="264"/>
      <c r="BE25" s="265"/>
      <c r="BF25" s="264"/>
      <c r="BG25" s="263"/>
      <c r="BH25" s="27"/>
      <c r="BI25" s="262"/>
      <c r="BJ25" s="262"/>
      <c r="BK25" s="262"/>
      <c r="BL25" s="262"/>
      <c r="BM25" s="262"/>
      <c r="BN25" s="262"/>
      <c r="BO25" s="262"/>
      <c r="BP25" s="262"/>
      <c r="BQ25" s="262"/>
      <c r="BR25" s="262"/>
      <c r="BS25" s="262"/>
      <c r="BT25" s="27"/>
      <c r="BU25" s="263"/>
      <c r="BV25" s="263"/>
      <c r="BW25" s="263"/>
      <c r="BX25" s="263"/>
      <c r="BY25" s="264"/>
      <c r="BZ25" s="264"/>
      <c r="CA25" s="264"/>
      <c r="CB25" s="264"/>
      <c r="CC25" s="264"/>
      <c r="CD25" s="264"/>
      <c r="CE25" s="264"/>
      <c r="CF25" s="264"/>
      <c r="CG25" s="6"/>
      <c r="CH25" s="216"/>
      <c r="CI25" s="216"/>
      <c r="CJ25" s="216"/>
      <c r="CK25" s="232"/>
      <c r="CL25" s="232"/>
      <c r="CM25" s="232"/>
      <c r="CN25" s="216"/>
      <c r="CO25" s="216"/>
      <c r="CP25" s="216"/>
      <c r="CQ25" s="203"/>
      <c r="CR25" s="203"/>
      <c r="CS25" s="203"/>
      <c r="CT25" s="8"/>
      <c r="CU25" s="216"/>
    </row>
    <row r="26" spans="1:99" ht="36" customHeight="1">
      <c r="A26" s="503">
        <v>12</v>
      </c>
      <c r="B26" s="304"/>
      <c r="C26" s="304"/>
      <c r="D26" s="304"/>
      <c r="E26" s="304"/>
      <c r="F26" s="304"/>
      <c r="G26" s="304"/>
      <c r="H26" s="304"/>
      <c r="I26" s="304"/>
      <c r="J26" s="304"/>
      <c r="K26" s="304"/>
      <c r="L26" s="304"/>
      <c r="M26" s="304"/>
      <c r="N26" s="304"/>
      <c r="O26" s="605"/>
      <c r="P26" s="261"/>
      <c r="Q26" s="262"/>
      <c r="R26" s="261"/>
      <c r="S26" s="262"/>
      <c r="T26" s="261"/>
      <c r="U26" s="262"/>
      <c r="V26" s="261"/>
      <c r="W26" s="262"/>
      <c r="X26" s="261"/>
      <c r="Y26" s="262"/>
      <c r="Z26" s="261"/>
      <c r="AA26" s="262"/>
      <c r="AB26" s="261"/>
      <c r="AC26" s="262"/>
      <c r="AD26" s="27"/>
      <c r="AE26" s="263"/>
      <c r="AF26" s="263"/>
      <c r="AG26" s="263"/>
      <c r="AH26" s="262"/>
      <c r="AI26" s="262"/>
      <c r="AJ26" s="262"/>
      <c r="AK26" s="262"/>
      <c r="AL26" s="264"/>
      <c r="AM26" s="264"/>
      <c r="AN26" s="264"/>
      <c r="AO26" s="264"/>
      <c r="AP26" s="264"/>
      <c r="AQ26" s="264"/>
      <c r="AR26" s="263"/>
      <c r="AS26" s="263"/>
      <c r="AT26" s="27"/>
      <c r="AU26" s="264"/>
      <c r="AV26" s="264"/>
      <c r="AW26" s="264"/>
      <c r="AX26" s="264"/>
      <c r="AY26" s="263"/>
      <c r="AZ26" s="263"/>
      <c r="BA26" s="263"/>
      <c r="BB26" s="263"/>
      <c r="BC26" s="265"/>
      <c r="BD26" s="264"/>
      <c r="BE26" s="265"/>
      <c r="BF26" s="264"/>
      <c r="BG26" s="263"/>
      <c r="BH26" s="27"/>
      <c r="BI26" s="262"/>
      <c r="BJ26" s="262"/>
      <c r="BK26" s="262"/>
      <c r="BL26" s="262"/>
      <c r="BM26" s="262"/>
      <c r="BN26" s="262"/>
      <c r="BO26" s="262"/>
      <c r="BP26" s="262"/>
      <c r="BQ26" s="262"/>
      <c r="BR26" s="262"/>
      <c r="BS26" s="262"/>
      <c r="BT26" s="27"/>
      <c r="BU26" s="263"/>
      <c r="BV26" s="263"/>
      <c r="BW26" s="263"/>
      <c r="BX26" s="263"/>
      <c r="BY26" s="264"/>
      <c r="BZ26" s="264"/>
      <c r="CA26" s="264"/>
      <c r="CB26" s="264"/>
      <c r="CC26" s="264"/>
      <c r="CD26" s="264"/>
      <c r="CE26" s="264"/>
      <c r="CF26" s="264"/>
      <c r="CG26" s="6"/>
      <c r="CH26" s="216"/>
      <c r="CI26" s="216"/>
      <c r="CJ26" s="216"/>
      <c r="CK26" s="232"/>
      <c r="CL26" s="232"/>
      <c r="CM26" s="232"/>
      <c r="CN26" s="216"/>
      <c r="CO26" s="216"/>
      <c r="CP26" s="216"/>
      <c r="CQ26" s="203"/>
      <c r="CR26" s="203"/>
      <c r="CS26" s="203"/>
      <c r="CT26" s="8"/>
      <c r="CU26" s="216"/>
    </row>
    <row r="27" spans="1:99" ht="36" customHeight="1">
      <c r="A27" s="503">
        <v>13</v>
      </c>
      <c r="B27" s="304"/>
      <c r="C27" s="304"/>
      <c r="D27" s="304"/>
      <c r="E27" s="304"/>
      <c r="F27" s="304"/>
      <c r="G27" s="304"/>
      <c r="H27" s="304"/>
      <c r="I27" s="304"/>
      <c r="J27" s="304"/>
      <c r="K27" s="304"/>
      <c r="L27" s="304"/>
      <c r="M27" s="304"/>
      <c r="N27" s="304"/>
      <c r="O27" s="605"/>
      <c r="P27" s="261"/>
      <c r="Q27" s="262"/>
      <c r="R27" s="261"/>
      <c r="S27" s="262"/>
      <c r="T27" s="261"/>
      <c r="U27" s="262"/>
      <c r="V27" s="261"/>
      <c r="W27" s="262"/>
      <c r="X27" s="261"/>
      <c r="Y27" s="262"/>
      <c r="Z27" s="261"/>
      <c r="AA27" s="262"/>
      <c r="AB27" s="261"/>
      <c r="AC27" s="262"/>
      <c r="AD27" s="27"/>
      <c r="AE27" s="263"/>
      <c r="AF27" s="263"/>
      <c r="AG27" s="263"/>
      <c r="AH27" s="262"/>
      <c r="AI27" s="262"/>
      <c r="AJ27" s="262"/>
      <c r="AK27" s="262"/>
      <c r="AL27" s="264"/>
      <c r="AM27" s="264"/>
      <c r="AN27" s="264"/>
      <c r="AO27" s="264"/>
      <c r="AP27" s="264"/>
      <c r="AQ27" s="264"/>
      <c r="AR27" s="263"/>
      <c r="AS27" s="263"/>
      <c r="AT27" s="27"/>
      <c r="AU27" s="264"/>
      <c r="AV27" s="264"/>
      <c r="AW27" s="264"/>
      <c r="AX27" s="264"/>
      <c r="AY27" s="263"/>
      <c r="AZ27" s="263"/>
      <c r="BA27" s="263"/>
      <c r="BB27" s="263"/>
      <c r="BC27" s="265"/>
      <c r="BD27" s="264"/>
      <c r="BE27" s="265"/>
      <c r="BF27" s="264"/>
      <c r="BG27" s="263"/>
      <c r="BH27" s="27"/>
      <c r="BI27" s="262"/>
      <c r="BJ27" s="262"/>
      <c r="BK27" s="262"/>
      <c r="BL27" s="262"/>
      <c r="BM27" s="262"/>
      <c r="BN27" s="262"/>
      <c r="BO27" s="262"/>
      <c r="BP27" s="262"/>
      <c r="BQ27" s="262"/>
      <c r="BR27" s="262"/>
      <c r="BS27" s="262"/>
      <c r="BT27" s="27"/>
      <c r="BU27" s="263"/>
      <c r="BV27" s="263"/>
      <c r="BW27" s="263"/>
      <c r="BX27" s="263"/>
      <c r="BY27" s="264"/>
      <c r="BZ27" s="264"/>
      <c r="CA27" s="264"/>
      <c r="CB27" s="264"/>
      <c r="CC27" s="264"/>
      <c r="CD27" s="264"/>
      <c r="CE27" s="264"/>
      <c r="CF27" s="264"/>
      <c r="CG27" s="216"/>
      <c r="CH27" s="216"/>
      <c r="CI27" s="216"/>
      <c r="CJ27" s="216"/>
      <c r="CK27" s="232"/>
      <c r="CL27" s="232"/>
      <c r="CM27" s="232"/>
      <c r="CN27" s="216"/>
      <c r="CO27" s="216"/>
      <c r="CP27" s="216"/>
      <c r="CQ27" s="203"/>
      <c r="CR27" s="203"/>
      <c r="CS27" s="203"/>
      <c r="CT27" s="8"/>
      <c r="CU27" s="216"/>
    </row>
    <row r="28" spans="1:99" ht="36" customHeight="1">
      <c r="A28" s="503">
        <v>14</v>
      </c>
      <c r="B28" s="304"/>
      <c r="C28" s="304"/>
      <c r="D28" s="304"/>
      <c r="E28" s="304"/>
      <c r="F28" s="304"/>
      <c r="G28" s="304"/>
      <c r="H28" s="304"/>
      <c r="I28" s="304"/>
      <c r="J28" s="304"/>
      <c r="K28" s="304"/>
      <c r="L28" s="304"/>
      <c r="M28" s="304"/>
      <c r="N28" s="304"/>
      <c r="O28" s="605"/>
      <c r="P28" s="261"/>
      <c r="Q28" s="262"/>
      <c r="R28" s="261"/>
      <c r="S28" s="262"/>
      <c r="T28" s="261"/>
      <c r="U28" s="262"/>
      <c r="V28" s="261"/>
      <c r="W28" s="262"/>
      <c r="X28" s="261"/>
      <c r="Y28" s="262"/>
      <c r="Z28" s="261"/>
      <c r="AA28" s="262"/>
      <c r="AB28" s="261"/>
      <c r="AC28" s="262"/>
      <c r="AD28" s="27"/>
      <c r="AE28" s="263"/>
      <c r="AF28" s="263"/>
      <c r="AG28" s="263"/>
      <c r="AH28" s="262"/>
      <c r="AI28" s="262"/>
      <c r="AJ28" s="262"/>
      <c r="AK28" s="262"/>
      <c r="AL28" s="264"/>
      <c r="AM28" s="264"/>
      <c r="AN28" s="264"/>
      <c r="AO28" s="264"/>
      <c r="AP28" s="264"/>
      <c r="AQ28" s="264"/>
      <c r="AR28" s="263"/>
      <c r="AS28" s="263"/>
      <c r="AT28" s="27"/>
      <c r="AU28" s="264"/>
      <c r="AV28" s="264"/>
      <c r="AW28" s="264"/>
      <c r="AX28" s="264"/>
      <c r="AY28" s="263"/>
      <c r="AZ28" s="263"/>
      <c r="BA28" s="263"/>
      <c r="BB28" s="263"/>
      <c r="BC28" s="265"/>
      <c r="BD28" s="264"/>
      <c r="BE28" s="265"/>
      <c r="BF28" s="264"/>
      <c r="BG28" s="263"/>
      <c r="BH28" s="27"/>
      <c r="BI28" s="262"/>
      <c r="BJ28" s="262"/>
      <c r="BK28" s="262"/>
      <c r="BL28" s="262"/>
      <c r="BM28" s="262"/>
      <c r="BN28" s="262"/>
      <c r="BO28" s="262"/>
      <c r="BP28" s="262"/>
      <c r="BQ28" s="262"/>
      <c r="BR28" s="262"/>
      <c r="BS28" s="262"/>
      <c r="BT28" s="27"/>
      <c r="BU28" s="263"/>
      <c r="BV28" s="263"/>
      <c r="BW28" s="263"/>
      <c r="BX28" s="263"/>
      <c r="BY28" s="264"/>
      <c r="BZ28" s="264"/>
      <c r="CA28" s="264"/>
      <c r="CB28" s="264"/>
      <c r="CC28" s="264"/>
      <c r="CD28" s="264"/>
      <c r="CE28" s="264"/>
      <c r="CF28" s="264"/>
      <c r="CG28" s="250"/>
      <c r="CH28" s="216"/>
      <c r="CI28" s="216"/>
      <c r="CJ28" s="216"/>
      <c r="CK28" s="232"/>
      <c r="CL28" s="232"/>
      <c r="CM28" s="232"/>
      <c r="CN28" s="216"/>
      <c r="CO28" s="216"/>
      <c r="CP28" s="216"/>
      <c r="CQ28" s="203"/>
      <c r="CR28" s="203"/>
      <c r="CS28" s="203"/>
      <c r="CT28" s="8"/>
      <c r="CU28" s="216"/>
    </row>
    <row r="29" spans="1:99" ht="36" customHeight="1">
      <c r="A29" s="503">
        <v>15</v>
      </c>
      <c r="B29" s="304"/>
      <c r="C29" s="304"/>
      <c r="D29" s="304"/>
      <c r="E29" s="304"/>
      <c r="F29" s="304"/>
      <c r="G29" s="304"/>
      <c r="H29" s="304"/>
      <c r="I29" s="304"/>
      <c r="J29" s="304"/>
      <c r="K29" s="304"/>
      <c r="L29" s="304"/>
      <c r="M29" s="304"/>
      <c r="N29" s="304"/>
      <c r="O29" s="605"/>
      <c r="P29" s="261"/>
      <c r="Q29" s="262"/>
      <c r="R29" s="261"/>
      <c r="S29" s="262"/>
      <c r="T29" s="261"/>
      <c r="U29" s="262"/>
      <c r="V29" s="261"/>
      <c r="W29" s="262"/>
      <c r="X29" s="261"/>
      <c r="Y29" s="262"/>
      <c r="Z29" s="261"/>
      <c r="AA29" s="262"/>
      <c r="AB29" s="261"/>
      <c r="AC29" s="262"/>
      <c r="AD29" s="27"/>
      <c r="AE29" s="263"/>
      <c r="AF29" s="263"/>
      <c r="AG29" s="263"/>
      <c r="AH29" s="262"/>
      <c r="AI29" s="262"/>
      <c r="AJ29" s="262"/>
      <c r="AK29" s="262"/>
      <c r="AL29" s="264"/>
      <c r="AM29" s="264"/>
      <c r="AN29" s="264"/>
      <c r="AO29" s="264"/>
      <c r="AP29" s="264"/>
      <c r="AQ29" s="264"/>
      <c r="AR29" s="263"/>
      <c r="AS29" s="263"/>
      <c r="AT29" s="27"/>
      <c r="AU29" s="264"/>
      <c r="AV29" s="264"/>
      <c r="AW29" s="264"/>
      <c r="AX29" s="264"/>
      <c r="AY29" s="263"/>
      <c r="AZ29" s="263"/>
      <c r="BA29" s="263"/>
      <c r="BB29" s="263"/>
      <c r="BC29" s="265"/>
      <c r="BD29" s="264"/>
      <c r="BE29" s="265"/>
      <c r="BF29" s="264"/>
      <c r="BG29" s="263"/>
      <c r="BH29" s="27"/>
      <c r="BI29" s="262"/>
      <c r="BJ29" s="262"/>
      <c r="BK29" s="262"/>
      <c r="BL29" s="262"/>
      <c r="BM29" s="262"/>
      <c r="BN29" s="262"/>
      <c r="BO29" s="262"/>
      <c r="BP29" s="262"/>
      <c r="BQ29" s="262"/>
      <c r="BR29" s="262"/>
      <c r="BS29" s="262"/>
      <c r="BT29" s="27"/>
      <c r="BU29" s="263"/>
      <c r="BV29" s="263"/>
      <c r="BW29" s="263"/>
      <c r="BX29" s="263"/>
      <c r="BY29" s="264"/>
      <c r="BZ29" s="264"/>
      <c r="CA29" s="264"/>
      <c r="CB29" s="264"/>
      <c r="CC29" s="264"/>
      <c r="CD29" s="264"/>
      <c r="CE29" s="264"/>
      <c r="CF29" s="264"/>
      <c r="CG29" s="216"/>
      <c r="CH29" s="216"/>
      <c r="CI29" s="216"/>
      <c r="CJ29" s="216"/>
      <c r="CK29" s="232"/>
      <c r="CL29" s="232"/>
      <c r="CM29" s="232"/>
      <c r="CN29" s="216"/>
      <c r="CO29" s="216"/>
      <c r="CP29" s="216"/>
      <c r="CQ29" s="203"/>
      <c r="CR29" s="203"/>
      <c r="CS29" s="203"/>
      <c r="CT29" s="8"/>
      <c r="CU29" s="216"/>
    </row>
    <row r="30" spans="1:99" ht="36" customHeight="1">
      <c r="A30" s="503">
        <v>16</v>
      </c>
      <c r="B30" s="304"/>
      <c r="C30" s="304"/>
      <c r="D30" s="304"/>
      <c r="E30" s="304"/>
      <c r="F30" s="304"/>
      <c r="G30" s="304"/>
      <c r="H30" s="304"/>
      <c r="I30" s="304"/>
      <c r="J30" s="304"/>
      <c r="K30" s="304"/>
      <c r="L30" s="304"/>
      <c r="M30" s="304"/>
      <c r="N30" s="304"/>
      <c r="O30" s="605"/>
      <c r="P30" s="261"/>
      <c r="Q30" s="262"/>
      <c r="R30" s="261"/>
      <c r="S30" s="262"/>
      <c r="T30" s="261"/>
      <c r="U30" s="262"/>
      <c r="V30" s="261"/>
      <c r="W30" s="262"/>
      <c r="X30" s="261"/>
      <c r="Y30" s="262"/>
      <c r="Z30" s="261"/>
      <c r="AA30" s="262"/>
      <c r="AB30" s="261"/>
      <c r="AC30" s="262"/>
      <c r="AD30" s="27"/>
      <c r="AE30" s="263"/>
      <c r="AF30" s="263"/>
      <c r="AG30" s="263"/>
      <c r="AH30" s="262"/>
      <c r="AI30" s="262"/>
      <c r="AJ30" s="262"/>
      <c r="AK30" s="262"/>
      <c r="AL30" s="264"/>
      <c r="AM30" s="264"/>
      <c r="AN30" s="264"/>
      <c r="AO30" s="264"/>
      <c r="AP30" s="264"/>
      <c r="AQ30" s="264"/>
      <c r="AR30" s="263"/>
      <c r="AS30" s="263"/>
      <c r="AT30" s="27"/>
      <c r="AU30" s="264"/>
      <c r="AV30" s="264"/>
      <c r="AW30" s="264"/>
      <c r="AX30" s="264"/>
      <c r="AY30" s="263"/>
      <c r="AZ30" s="263"/>
      <c r="BA30" s="263"/>
      <c r="BB30" s="263"/>
      <c r="BC30" s="265"/>
      <c r="BD30" s="264"/>
      <c r="BE30" s="265"/>
      <c r="BF30" s="264"/>
      <c r="BG30" s="263"/>
      <c r="BH30" s="27"/>
      <c r="BI30" s="262"/>
      <c r="BJ30" s="262"/>
      <c r="BK30" s="262"/>
      <c r="BL30" s="262"/>
      <c r="BM30" s="262"/>
      <c r="BN30" s="262"/>
      <c r="BO30" s="262"/>
      <c r="BP30" s="262"/>
      <c r="BQ30" s="262"/>
      <c r="BR30" s="262"/>
      <c r="BS30" s="262"/>
      <c r="BT30" s="27"/>
      <c r="BU30" s="263"/>
      <c r="BV30" s="263"/>
      <c r="BW30" s="263"/>
      <c r="BX30" s="263"/>
      <c r="BY30" s="264"/>
      <c r="BZ30" s="264"/>
      <c r="CA30" s="264"/>
      <c r="CB30" s="264"/>
      <c r="CC30" s="264"/>
      <c r="CD30" s="264"/>
      <c r="CE30" s="264"/>
      <c r="CF30" s="264"/>
      <c r="CG30" s="216"/>
      <c r="CH30" s="216"/>
      <c r="CI30" s="216"/>
      <c r="CJ30" s="216"/>
      <c r="CK30" s="216"/>
      <c r="CL30" s="216"/>
      <c r="CM30" s="203"/>
      <c r="CN30" s="216"/>
      <c r="CO30" s="216"/>
      <c r="CP30" s="216"/>
      <c r="CQ30" s="216"/>
      <c r="CR30" s="216"/>
      <c r="CS30" s="203"/>
      <c r="CT30" s="8"/>
      <c r="CU30" s="216"/>
    </row>
    <row r="31" spans="1:99" ht="36" customHeight="1">
      <c r="A31" s="503">
        <v>17</v>
      </c>
      <c r="B31" s="304"/>
      <c r="C31" s="304"/>
      <c r="D31" s="304"/>
      <c r="E31" s="304"/>
      <c r="F31" s="304"/>
      <c r="G31" s="304"/>
      <c r="H31" s="304"/>
      <c r="I31" s="304"/>
      <c r="J31" s="304"/>
      <c r="K31" s="304"/>
      <c r="L31" s="304"/>
      <c r="M31" s="304"/>
      <c r="N31" s="304"/>
      <c r="O31" s="605"/>
      <c r="P31" s="261"/>
      <c r="Q31" s="262"/>
      <c r="R31" s="261"/>
      <c r="S31" s="262"/>
      <c r="T31" s="261"/>
      <c r="U31" s="262"/>
      <c r="V31" s="261"/>
      <c r="W31" s="262"/>
      <c r="X31" s="261"/>
      <c r="Y31" s="262"/>
      <c r="Z31" s="261"/>
      <c r="AA31" s="262"/>
      <c r="AB31" s="261"/>
      <c r="AC31" s="262"/>
      <c r="AD31" s="27"/>
      <c r="AE31" s="263"/>
      <c r="AF31" s="263"/>
      <c r="AG31" s="263"/>
      <c r="AH31" s="262"/>
      <c r="AI31" s="262"/>
      <c r="AJ31" s="262"/>
      <c r="AK31" s="262"/>
      <c r="AL31" s="264"/>
      <c r="AM31" s="264"/>
      <c r="AN31" s="264"/>
      <c r="AO31" s="264"/>
      <c r="AP31" s="264"/>
      <c r="AQ31" s="264"/>
      <c r="AR31" s="263"/>
      <c r="AS31" s="263"/>
      <c r="AT31" s="27"/>
      <c r="AU31" s="264"/>
      <c r="AV31" s="264"/>
      <c r="AW31" s="264"/>
      <c r="AX31" s="264"/>
      <c r="AY31" s="263"/>
      <c r="AZ31" s="263"/>
      <c r="BA31" s="263"/>
      <c r="BB31" s="263"/>
      <c r="BC31" s="265"/>
      <c r="BD31" s="264"/>
      <c r="BE31" s="265"/>
      <c r="BF31" s="264"/>
      <c r="BG31" s="263"/>
      <c r="BH31" s="27"/>
      <c r="BI31" s="262"/>
      <c r="BJ31" s="262"/>
      <c r="BK31" s="262"/>
      <c r="BL31" s="262"/>
      <c r="BM31" s="262"/>
      <c r="BN31" s="262"/>
      <c r="BO31" s="262"/>
      <c r="BP31" s="262"/>
      <c r="BQ31" s="262"/>
      <c r="BR31" s="262"/>
      <c r="BS31" s="262"/>
      <c r="BT31" s="27"/>
      <c r="BU31" s="263"/>
      <c r="BV31" s="263"/>
      <c r="BW31" s="263"/>
      <c r="BX31" s="263"/>
      <c r="BY31" s="264"/>
      <c r="BZ31" s="264"/>
      <c r="CA31" s="264"/>
      <c r="CB31" s="264"/>
      <c r="CC31" s="264"/>
      <c r="CD31" s="264"/>
      <c r="CE31" s="264"/>
      <c r="CF31" s="264"/>
      <c r="CG31" s="272"/>
      <c r="CH31" s="273"/>
      <c r="CI31" s="273"/>
      <c r="CJ31" s="273"/>
      <c r="CK31" s="273"/>
      <c r="CL31" s="273"/>
      <c r="CM31" s="274"/>
      <c r="CN31" s="273"/>
      <c r="CO31" s="273"/>
      <c r="CP31" s="216"/>
      <c r="CQ31" s="216"/>
      <c r="CR31" s="216"/>
      <c r="CS31" s="203"/>
      <c r="CT31" s="8"/>
      <c r="CU31" s="216"/>
    </row>
    <row r="32" spans="1:99" ht="36" customHeight="1">
      <c r="A32" s="503">
        <v>18</v>
      </c>
      <c r="B32" s="304"/>
      <c r="C32" s="304"/>
      <c r="D32" s="304"/>
      <c r="E32" s="304"/>
      <c r="F32" s="304"/>
      <c r="G32" s="304"/>
      <c r="H32" s="304"/>
      <c r="I32" s="304"/>
      <c r="J32" s="304"/>
      <c r="K32" s="304"/>
      <c r="L32" s="304"/>
      <c r="M32" s="304"/>
      <c r="N32" s="304"/>
      <c r="O32" s="605"/>
      <c r="P32" s="261"/>
      <c r="Q32" s="262"/>
      <c r="R32" s="261"/>
      <c r="S32" s="262"/>
      <c r="T32" s="261"/>
      <c r="U32" s="262"/>
      <c r="V32" s="261"/>
      <c r="W32" s="262"/>
      <c r="X32" s="261"/>
      <c r="Y32" s="262"/>
      <c r="Z32" s="261"/>
      <c r="AA32" s="262"/>
      <c r="AB32" s="261"/>
      <c r="AC32" s="262"/>
      <c r="AD32" s="27"/>
      <c r="AE32" s="263"/>
      <c r="AF32" s="263"/>
      <c r="AG32" s="263"/>
      <c r="AH32" s="262"/>
      <c r="AI32" s="262"/>
      <c r="AJ32" s="262"/>
      <c r="AK32" s="262"/>
      <c r="AL32" s="264"/>
      <c r="AM32" s="264"/>
      <c r="AN32" s="264"/>
      <c r="AO32" s="264"/>
      <c r="AP32" s="264"/>
      <c r="AQ32" s="264"/>
      <c r="AR32" s="263"/>
      <c r="AS32" s="263"/>
      <c r="AT32" s="27"/>
      <c r="AU32" s="264"/>
      <c r="AV32" s="264"/>
      <c r="AW32" s="264"/>
      <c r="AX32" s="264"/>
      <c r="AY32" s="263"/>
      <c r="AZ32" s="263"/>
      <c r="BA32" s="263"/>
      <c r="BB32" s="263"/>
      <c r="BC32" s="265"/>
      <c r="BD32" s="264"/>
      <c r="BE32" s="265"/>
      <c r="BF32" s="264"/>
      <c r="BG32" s="263"/>
      <c r="BH32" s="27"/>
      <c r="BI32" s="262"/>
      <c r="BJ32" s="262"/>
      <c r="BK32" s="262"/>
      <c r="BL32" s="262"/>
      <c r="BM32" s="262"/>
      <c r="BN32" s="262"/>
      <c r="BO32" s="262"/>
      <c r="BP32" s="262"/>
      <c r="BQ32" s="262"/>
      <c r="BR32" s="262"/>
      <c r="BS32" s="262"/>
      <c r="BT32" s="27"/>
      <c r="BU32" s="263"/>
      <c r="BV32" s="263"/>
      <c r="BW32" s="263"/>
      <c r="BX32" s="263"/>
      <c r="BY32" s="264"/>
      <c r="BZ32" s="264"/>
      <c r="CA32" s="264"/>
      <c r="CB32" s="264"/>
      <c r="CC32" s="264"/>
      <c r="CD32" s="264"/>
      <c r="CE32" s="264"/>
      <c r="CF32" s="264"/>
      <c r="CG32" s="10"/>
      <c r="CH32" s="273"/>
      <c r="CI32" s="273"/>
      <c r="CJ32" s="273"/>
      <c r="CK32" s="273"/>
      <c r="CL32" s="273"/>
      <c r="CM32" s="274"/>
      <c r="CN32" s="273"/>
      <c r="CO32" s="273"/>
      <c r="CP32" s="203"/>
      <c r="CQ32" s="203"/>
      <c r="CR32" s="216"/>
      <c r="CS32" s="216"/>
      <c r="CT32" s="216"/>
      <c r="CU32" s="216"/>
    </row>
    <row r="33" spans="1:99" ht="36" customHeight="1">
      <c r="A33" s="503">
        <v>19</v>
      </c>
      <c r="B33" s="304"/>
      <c r="C33" s="304"/>
      <c r="D33" s="304"/>
      <c r="E33" s="304"/>
      <c r="F33" s="304"/>
      <c r="G33" s="304"/>
      <c r="H33" s="304"/>
      <c r="I33" s="304"/>
      <c r="J33" s="304"/>
      <c r="K33" s="304"/>
      <c r="L33" s="304"/>
      <c r="M33" s="304"/>
      <c r="N33" s="304"/>
      <c r="O33" s="605"/>
      <c r="P33" s="261"/>
      <c r="Q33" s="262"/>
      <c r="R33" s="261"/>
      <c r="S33" s="262"/>
      <c r="T33" s="261"/>
      <c r="U33" s="262"/>
      <c r="V33" s="261"/>
      <c r="W33" s="262"/>
      <c r="X33" s="261"/>
      <c r="Y33" s="262"/>
      <c r="Z33" s="261"/>
      <c r="AA33" s="262"/>
      <c r="AB33" s="261"/>
      <c r="AC33" s="262"/>
      <c r="AD33" s="27"/>
      <c r="AE33" s="263"/>
      <c r="AF33" s="263"/>
      <c r="AG33" s="263"/>
      <c r="AH33" s="262"/>
      <c r="AI33" s="262"/>
      <c r="AJ33" s="262"/>
      <c r="AK33" s="262"/>
      <c r="AL33" s="264"/>
      <c r="AM33" s="264"/>
      <c r="AN33" s="264"/>
      <c r="AO33" s="264"/>
      <c r="AP33" s="264"/>
      <c r="AQ33" s="264"/>
      <c r="AR33" s="263"/>
      <c r="AS33" s="263"/>
      <c r="AT33" s="27"/>
      <c r="AU33" s="264"/>
      <c r="AV33" s="264"/>
      <c r="AW33" s="264"/>
      <c r="AX33" s="264"/>
      <c r="AY33" s="263"/>
      <c r="AZ33" s="263"/>
      <c r="BA33" s="263"/>
      <c r="BB33" s="263"/>
      <c r="BC33" s="265"/>
      <c r="BD33" s="264"/>
      <c r="BE33" s="265"/>
      <c r="BF33" s="264"/>
      <c r="BG33" s="263"/>
      <c r="BH33" s="27"/>
      <c r="BI33" s="262"/>
      <c r="BJ33" s="262"/>
      <c r="BK33" s="262"/>
      <c r="BL33" s="262"/>
      <c r="BM33" s="262"/>
      <c r="BN33" s="262"/>
      <c r="BO33" s="262"/>
      <c r="BP33" s="262"/>
      <c r="BQ33" s="262"/>
      <c r="BR33" s="262"/>
      <c r="BS33" s="262"/>
      <c r="BT33" s="27"/>
      <c r="BU33" s="263"/>
      <c r="BV33" s="263"/>
      <c r="BW33" s="263"/>
      <c r="BX33" s="263"/>
      <c r="BY33" s="264"/>
      <c r="BZ33" s="264"/>
      <c r="CA33" s="264"/>
      <c r="CB33" s="264"/>
      <c r="CC33" s="264"/>
      <c r="CD33" s="264"/>
      <c r="CE33" s="264"/>
      <c r="CF33" s="264"/>
      <c r="CG33" s="273"/>
      <c r="CH33" s="273"/>
      <c r="CI33" s="275"/>
      <c r="CJ33" s="274"/>
      <c r="CK33" s="273"/>
      <c r="CL33" s="273"/>
      <c r="CM33" s="274"/>
      <c r="CN33" s="274"/>
      <c r="CO33" s="274"/>
      <c r="CP33" s="216"/>
      <c r="CQ33" s="203"/>
      <c r="CR33" s="216"/>
      <c r="CS33" s="216"/>
      <c r="CT33" s="216"/>
      <c r="CU33" s="216"/>
    </row>
    <row r="34" spans="1:99" ht="36" customHeight="1">
      <c r="A34" s="503">
        <v>20</v>
      </c>
      <c r="B34" s="304"/>
      <c r="C34" s="304"/>
      <c r="D34" s="304"/>
      <c r="E34" s="304"/>
      <c r="F34" s="304"/>
      <c r="G34" s="304"/>
      <c r="H34" s="304"/>
      <c r="I34" s="304"/>
      <c r="J34" s="304"/>
      <c r="K34" s="304"/>
      <c r="L34" s="304"/>
      <c r="M34" s="304"/>
      <c r="N34" s="304"/>
      <c r="O34" s="605"/>
      <c r="P34" s="261"/>
      <c r="Q34" s="262"/>
      <c r="R34" s="261"/>
      <c r="S34" s="262"/>
      <c r="T34" s="261"/>
      <c r="U34" s="262"/>
      <c r="V34" s="261"/>
      <c r="W34" s="262"/>
      <c r="X34" s="261"/>
      <c r="Y34" s="262"/>
      <c r="Z34" s="261"/>
      <c r="AA34" s="262"/>
      <c r="AB34" s="261"/>
      <c r="AC34" s="262"/>
      <c r="AD34" s="27"/>
      <c r="AE34" s="263"/>
      <c r="AF34" s="263"/>
      <c r="AG34" s="263"/>
      <c r="AH34" s="262"/>
      <c r="AI34" s="262"/>
      <c r="AJ34" s="262"/>
      <c r="AK34" s="262"/>
      <c r="AL34" s="264"/>
      <c r="AM34" s="264"/>
      <c r="AN34" s="264"/>
      <c r="AO34" s="264"/>
      <c r="AP34" s="264"/>
      <c r="AQ34" s="264"/>
      <c r="AR34" s="263"/>
      <c r="AS34" s="263"/>
      <c r="AT34" s="27"/>
      <c r="AU34" s="264"/>
      <c r="AV34" s="264"/>
      <c r="AW34" s="264"/>
      <c r="AX34" s="264"/>
      <c r="AY34" s="263"/>
      <c r="AZ34" s="263"/>
      <c r="BA34" s="263"/>
      <c r="BB34" s="263"/>
      <c r="BC34" s="265"/>
      <c r="BD34" s="264"/>
      <c r="BE34" s="265"/>
      <c r="BF34" s="264"/>
      <c r="BG34" s="263"/>
      <c r="BH34" s="27"/>
      <c r="BI34" s="262"/>
      <c r="BJ34" s="262"/>
      <c r="BK34" s="262"/>
      <c r="BL34" s="262"/>
      <c r="BM34" s="262"/>
      <c r="BN34" s="262"/>
      <c r="BO34" s="262"/>
      <c r="BP34" s="262"/>
      <c r="BQ34" s="262"/>
      <c r="BR34" s="262"/>
      <c r="BS34" s="262"/>
      <c r="BT34" s="27"/>
      <c r="BU34" s="263"/>
      <c r="BV34" s="263"/>
      <c r="BW34" s="263"/>
      <c r="BX34" s="263"/>
      <c r="BY34" s="264"/>
      <c r="BZ34" s="264"/>
      <c r="CA34" s="264"/>
      <c r="CB34" s="264"/>
      <c r="CC34" s="264"/>
      <c r="CD34" s="264"/>
      <c r="CE34" s="264"/>
      <c r="CF34" s="264"/>
      <c r="CG34" s="276"/>
      <c r="CH34" s="276"/>
      <c r="CI34" s="276"/>
      <c r="CJ34" s="276"/>
      <c r="CK34" s="276"/>
      <c r="CL34" s="276"/>
      <c r="CM34" s="277"/>
      <c r="CN34" s="276"/>
      <c r="CO34" s="276"/>
      <c r="CP34" s="203"/>
      <c r="CQ34" s="203"/>
      <c r="CR34" s="203"/>
      <c r="CS34" s="203"/>
      <c r="CT34" s="216"/>
      <c r="CU34" s="216"/>
    </row>
    <row r="35" spans="1:99" ht="36" customHeight="1">
      <c r="A35" s="503">
        <v>21</v>
      </c>
      <c r="B35" s="304"/>
      <c r="C35" s="304"/>
      <c r="D35" s="304"/>
      <c r="E35" s="304"/>
      <c r="F35" s="304"/>
      <c r="G35" s="304"/>
      <c r="H35" s="304"/>
      <c r="I35" s="304"/>
      <c r="J35" s="304"/>
      <c r="K35" s="304"/>
      <c r="L35" s="304"/>
      <c r="M35" s="304"/>
      <c r="N35" s="304"/>
      <c r="O35" s="605"/>
      <c r="P35" s="261"/>
      <c r="Q35" s="262"/>
      <c r="R35" s="261"/>
      <c r="S35" s="262"/>
      <c r="T35" s="261"/>
      <c r="U35" s="262"/>
      <c r="V35" s="261"/>
      <c r="W35" s="262"/>
      <c r="X35" s="261"/>
      <c r="Y35" s="262"/>
      <c r="Z35" s="261"/>
      <c r="AA35" s="262"/>
      <c r="AB35" s="261"/>
      <c r="AC35" s="262"/>
      <c r="AD35" s="27"/>
      <c r="AE35" s="263"/>
      <c r="AF35" s="263"/>
      <c r="AG35" s="263"/>
      <c r="AH35" s="262"/>
      <c r="AI35" s="262"/>
      <c r="AJ35" s="262"/>
      <c r="AK35" s="262"/>
      <c r="AL35" s="264"/>
      <c r="AM35" s="264"/>
      <c r="AN35" s="264"/>
      <c r="AO35" s="264"/>
      <c r="AP35" s="264"/>
      <c r="AQ35" s="264"/>
      <c r="AR35" s="263"/>
      <c r="AS35" s="263"/>
      <c r="AT35" s="27"/>
      <c r="AU35" s="264"/>
      <c r="AV35" s="264"/>
      <c r="AW35" s="264"/>
      <c r="AX35" s="264"/>
      <c r="AY35" s="263"/>
      <c r="AZ35" s="263"/>
      <c r="BA35" s="263"/>
      <c r="BB35" s="263"/>
      <c r="BC35" s="265"/>
      <c r="BD35" s="264"/>
      <c r="BE35" s="265"/>
      <c r="BF35" s="264"/>
      <c r="BG35" s="263"/>
      <c r="BH35" s="27"/>
      <c r="BI35" s="262"/>
      <c r="BJ35" s="262"/>
      <c r="BK35" s="262"/>
      <c r="BL35" s="262"/>
      <c r="BM35" s="262"/>
      <c r="BN35" s="262"/>
      <c r="BO35" s="262"/>
      <c r="BP35" s="262"/>
      <c r="BQ35" s="262"/>
      <c r="BR35" s="262"/>
      <c r="BS35" s="262"/>
      <c r="BT35" s="27"/>
      <c r="BU35" s="263"/>
      <c r="BV35" s="263"/>
      <c r="BW35" s="263"/>
      <c r="BX35" s="263"/>
      <c r="BY35" s="264"/>
      <c r="BZ35" s="264"/>
      <c r="CA35" s="264"/>
      <c r="CB35" s="264"/>
      <c r="CC35" s="264"/>
      <c r="CD35" s="264"/>
      <c r="CE35" s="264"/>
      <c r="CF35" s="264"/>
      <c r="CG35" s="8"/>
      <c r="CH35" s="216"/>
      <c r="CI35" s="216"/>
      <c r="CJ35" s="216"/>
      <c r="CK35" s="216"/>
      <c r="CL35" s="216"/>
      <c r="CM35" s="216"/>
      <c r="CN35" s="216"/>
      <c r="CO35" s="216"/>
      <c r="CP35" s="216"/>
      <c r="CQ35" s="216"/>
      <c r="CR35" s="216"/>
      <c r="CS35" s="216"/>
      <c r="CT35" s="216"/>
      <c r="CU35" s="216"/>
    </row>
    <row r="36" spans="1:99" ht="36" customHeight="1">
      <c r="A36" s="503">
        <v>22</v>
      </c>
      <c r="B36" s="304"/>
      <c r="C36" s="304"/>
      <c r="D36" s="304"/>
      <c r="E36" s="304"/>
      <c r="F36" s="304"/>
      <c r="G36" s="304"/>
      <c r="H36" s="304"/>
      <c r="I36" s="304"/>
      <c r="J36" s="304"/>
      <c r="K36" s="304"/>
      <c r="L36" s="304"/>
      <c r="M36" s="304"/>
      <c r="N36" s="304"/>
      <c r="O36" s="605"/>
      <c r="P36" s="261"/>
      <c r="Q36" s="262"/>
      <c r="R36" s="261"/>
      <c r="S36" s="262"/>
      <c r="T36" s="261"/>
      <c r="U36" s="262"/>
      <c r="V36" s="261"/>
      <c r="W36" s="262"/>
      <c r="X36" s="261"/>
      <c r="Y36" s="262"/>
      <c r="Z36" s="261"/>
      <c r="AA36" s="262"/>
      <c r="AB36" s="261"/>
      <c r="AC36" s="262"/>
      <c r="AD36" s="27"/>
      <c r="AE36" s="263"/>
      <c r="AF36" s="263"/>
      <c r="AG36" s="263"/>
      <c r="AH36" s="262"/>
      <c r="AI36" s="262"/>
      <c r="AJ36" s="262"/>
      <c r="AK36" s="262"/>
      <c r="AL36" s="264"/>
      <c r="AM36" s="264"/>
      <c r="AN36" s="264"/>
      <c r="AO36" s="264"/>
      <c r="AP36" s="264"/>
      <c r="AQ36" s="264"/>
      <c r="AR36" s="263"/>
      <c r="AS36" s="263"/>
      <c r="AT36" s="27"/>
      <c r="AU36" s="264"/>
      <c r="AV36" s="264"/>
      <c r="AW36" s="264"/>
      <c r="AX36" s="264"/>
      <c r="AY36" s="263"/>
      <c r="AZ36" s="263"/>
      <c r="BA36" s="263"/>
      <c r="BB36" s="263"/>
      <c r="BC36" s="265"/>
      <c r="BD36" s="264"/>
      <c r="BE36" s="265"/>
      <c r="BF36" s="264"/>
      <c r="BG36" s="263"/>
      <c r="BH36" s="27"/>
      <c r="BI36" s="262"/>
      <c r="BJ36" s="262"/>
      <c r="BK36" s="262"/>
      <c r="BL36" s="262"/>
      <c r="BM36" s="262"/>
      <c r="BN36" s="262"/>
      <c r="BO36" s="262"/>
      <c r="BP36" s="262"/>
      <c r="BQ36" s="262"/>
      <c r="BR36" s="262"/>
      <c r="BS36" s="262"/>
      <c r="BT36" s="27"/>
      <c r="BU36" s="263"/>
      <c r="BV36" s="263"/>
      <c r="BW36" s="263"/>
      <c r="BX36" s="263"/>
      <c r="BY36" s="264"/>
      <c r="BZ36" s="264"/>
      <c r="CA36" s="264"/>
      <c r="CB36" s="264"/>
      <c r="CC36" s="264"/>
      <c r="CD36" s="264"/>
      <c r="CE36" s="264"/>
      <c r="CF36" s="264"/>
      <c r="CG36" s="272"/>
      <c r="CH36" s="273"/>
      <c r="CI36" s="273"/>
      <c r="CJ36" s="273"/>
      <c r="CK36" s="273"/>
      <c r="CL36" s="271"/>
      <c r="CM36" s="273"/>
      <c r="CN36" s="273"/>
      <c r="CO36" s="273"/>
      <c r="CP36" s="273"/>
      <c r="CQ36" s="274"/>
      <c r="CR36" s="274"/>
      <c r="CS36" s="274"/>
      <c r="CT36" s="203"/>
      <c r="CU36" s="203"/>
    </row>
    <row r="37" spans="1:99" ht="36" customHeight="1">
      <c r="A37" s="503">
        <v>23</v>
      </c>
      <c r="B37" s="304"/>
      <c r="C37" s="304"/>
      <c r="D37" s="304"/>
      <c r="E37" s="304"/>
      <c r="F37" s="304"/>
      <c r="G37" s="304"/>
      <c r="H37" s="304"/>
      <c r="I37" s="304"/>
      <c r="J37" s="304"/>
      <c r="K37" s="304"/>
      <c r="L37" s="304"/>
      <c r="M37" s="304"/>
      <c r="N37" s="304"/>
      <c r="O37" s="605"/>
      <c r="P37" s="261"/>
      <c r="Q37" s="262"/>
      <c r="R37" s="261"/>
      <c r="S37" s="262"/>
      <c r="T37" s="261"/>
      <c r="U37" s="262"/>
      <c r="V37" s="261"/>
      <c r="W37" s="262"/>
      <c r="X37" s="261"/>
      <c r="Y37" s="262"/>
      <c r="Z37" s="261"/>
      <c r="AA37" s="262"/>
      <c r="AB37" s="261"/>
      <c r="AC37" s="262"/>
      <c r="AD37" s="27"/>
      <c r="AE37" s="263"/>
      <c r="AF37" s="263"/>
      <c r="AG37" s="263"/>
      <c r="AH37" s="262"/>
      <c r="AI37" s="262"/>
      <c r="AJ37" s="262"/>
      <c r="AK37" s="262"/>
      <c r="AL37" s="264"/>
      <c r="AM37" s="264"/>
      <c r="AN37" s="264"/>
      <c r="AO37" s="264"/>
      <c r="AP37" s="264"/>
      <c r="AQ37" s="264"/>
      <c r="AR37" s="263"/>
      <c r="AS37" s="263"/>
      <c r="AT37" s="27"/>
      <c r="AU37" s="264"/>
      <c r="AV37" s="264"/>
      <c r="AW37" s="264"/>
      <c r="AX37" s="264"/>
      <c r="AY37" s="263"/>
      <c r="AZ37" s="263"/>
      <c r="BA37" s="263"/>
      <c r="BB37" s="263"/>
      <c r="BC37" s="265"/>
      <c r="BD37" s="264"/>
      <c r="BE37" s="265"/>
      <c r="BF37" s="264"/>
      <c r="BG37" s="263"/>
      <c r="BH37" s="27"/>
      <c r="BI37" s="262"/>
      <c r="BJ37" s="262"/>
      <c r="BK37" s="262"/>
      <c r="BL37" s="262"/>
      <c r="BM37" s="262"/>
      <c r="BN37" s="262"/>
      <c r="BO37" s="262"/>
      <c r="BP37" s="262"/>
      <c r="BQ37" s="262"/>
      <c r="BR37" s="262"/>
      <c r="BS37" s="262"/>
      <c r="BT37" s="27"/>
      <c r="BU37" s="263"/>
      <c r="BV37" s="263"/>
      <c r="BW37" s="263"/>
      <c r="BX37" s="263"/>
      <c r="BY37" s="264"/>
      <c r="BZ37" s="264"/>
      <c r="CA37" s="264"/>
      <c r="CB37" s="264"/>
      <c r="CC37" s="264"/>
      <c r="CD37" s="264"/>
      <c r="CE37" s="264"/>
      <c r="CF37" s="264"/>
      <c r="CG37" s="10"/>
      <c r="CH37" s="273"/>
      <c r="CI37" s="273"/>
      <c r="CJ37" s="278"/>
      <c r="CK37" s="273"/>
      <c r="CL37" s="14"/>
      <c r="CM37" s="273"/>
      <c r="CN37" s="273"/>
      <c r="CO37" s="274"/>
      <c r="CP37" s="273"/>
      <c r="CQ37" s="273"/>
      <c r="CR37" s="273"/>
      <c r="CS37" s="273"/>
      <c r="CT37" s="216"/>
      <c r="CU37" s="216"/>
    </row>
    <row r="38" spans="1:99" ht="36" customHeight="1">
      <c r="A38" s="503">
        <v>24</v>
      </c>
      <c r="B38" s="304"/>
      <c r="C38" s="304"/>
      <c r="D38" s="304"/>
      <c r="E38" s="304"/>
      <c r="F38" s="304"/>
      <c r="G38" s="304"/>
      <c r="H38" s="304"/>
      <c r="I38" s="304"/>
      <c r="J38" s="304"/>
      <c r="K38" s="304"/>
      <c r="L38" s="304"/>
      <c r="M38" s="304"/>
      <c r="N38" s="304"/>
      <c r="O38" s="605"/>
      <c r="P38" s="261"/>
      <c r="Q38" s="262"/>
      <c r="R38" s="261"/>
      <c r="S38" s="262"/>
      <c r="T38" s="261"/>
      <c r="U38" s="262"/>
      <c r="V38" s="261"/>
      <c r="W38" s="262"/>
      <c r="X38" s="261"/>
      <c r="Y38" s="262"/>
      <c r="Z38" s="261"/>
      <c r="AA38" s="262"/>
      <c r="AB38" s="261"/>
      <c r="AC38" s="262"/>
      <c r="AD38" s="27"/>
      <c r="AE38" s="263"/>
      <c r="AF38" s="263"/>
      <c r="AG38" s="263"/>
      <c r="AH38" s="262"/>
      <c r="AI38" s="262"/>
      <c r="AJ38" s="262"/>
      <c r="AK38" s="262"/>
      <c r="AL38" s="264"/>
      <c r="AM38" s="264"/>
      <c r="AN38" s="264"/>
      <c r="AO38" s="264"/>
      <c r="AP38" s="264"/>
      <c r="AQ38" s="264"/>
      <c r="AR38" s="263"/>
      <c r="AS38" s="263"/>
      <c r="AT38" s="27"/>
      <c r="AU38" s="264"/>
      <c r="AV38" s="264"/>
      <c r="AW38" s="264"/>
      <c r="AX38" s="264"/>
      <c r="AY38" s="263"/>
      <c r="AZ38" s="263"/>
      <c r="BA38" s="263"/>
      <c r="BB38" s="263"/>
      <c r="BC38" s="265"/>
      <c r="BD38" s="264"/>
      <c r="BE38" s="265"/>
      <c r="BF38" s="264"/>
      <c r="BG38" s="263"/>
      <c r="BH38" s="27"/>
      <c r="BI38" s="262"/>
      <c r="BJ38" s="262"/>
      <c r="BK38" s="262"/>
      <c r="BL38" s="262"/>
      <c r="BM38" s="262"/>
      <c r="BN38" s="262"/>
      <c r="BO38" s="262"/>
      <c r="BP38" s="262"/>
      <c r="BQ38" s="262"/>
      <c r="BR38" s="262"/>
      <c r="BS38" s="262"/>
      <c r="BT38" s="27"/>
      <c r="BU38" s="263"/>
      <c r="BV38" s="263"/>
      <c r="BW38" s="263"/>
      <c r="BX38" s="263"/>
      <c r="BY38" s="264"/>
      <c r="BZ38" s="264"/>
      <c r="CA38" s="264"/>
      <c r="CB38" s="264"/>
      <c r="CC38" s="264"/>
      <c r="CD38" s="264"/>
      <c r="CE38" s="264"/>
      <c r="CF38" s="264"/>
      <c r="CG38" s="273"/>
      <c r="CH38" s="273"/>
      <c r="CI38" s="273"/>
      <c r="CJ38" s="275"/>
      <c r="CK38" s="274"/>
      <c r="CL38" s="279"/>
      <c r="CM38" s="273"/>
      <c r="CN38" s="273"/>
      <c r="CO38" s="274"/>
      <c r="CP38" s="274"/>
      <c r="CQ38" s="279"/>
      <c r="CR38" s="11"/>
      <c r="CS38" s="273"/>
      <c r="CT38" s="216"/>
      <c r="CU38" s="8"/>
    </row>
    <row r="39" spans="1:99" ht="36" customHeight="1">
      <c r="A39" s="503">
        <v>25</v>
      </c>
      <c r="B39" s="304"/>
      <c r="C39" s="304"/>
      <c r="D39" s="304"/>
      <c r="E39" s="304"/>
      <c r="F39" s="304"/>
      <c r="G39" s="304"/>
      <c r="H39" s="304"/>
      <c r="I39" s="304"/>
      <c r="J39" s="304"/>
      <c r="K39" s="304"/>
      <c r="L39" s="304"/>
      <c r="M39" s="304"/>
      <c r="N39" s="304"/>
      <c r="O39" s="605"/>
      <c r="P39" s="261"/>
      <c r="Q39" s="262"/>
      <c r="R39" s="261"/>
      <c r="S39" s="262"/>
      <c r="T39" s="261"/>
      <c r="U39" s="262"/>
      <c r="V39" s="261"/>
      <c r="W39" s="262"/>
      <c r="X39" s="261"/>
      <c r="Y39" s="262"/>
      <c r="Z39" s="261"/>
      <c r="AA39" s="262"/>
      <c r="AB39" s="261"/>
      <c r="AC39" s="262"/>
      <c r="AD39" s="27"/>
      <c r="AE39" s="263"/>
      <c r="AF39" s="263"/>
      <c r="AG39" s="263"/>
      <c r="AH39" s="262"/>
      <c r="AI39" s="262"/>
      <c r="AJ39" s="262"/>
      <c r="AK39" s="262"/>
      <c r="AL39" s="264"/>
      <c r="AM39" s="264"/>
      <c r="AN39" s="264"/>
      <c r="AO39" s="264"/>
      <c r="AP39" s="264"/>
      <c r="AQ39" s="264"/>
      <c r="AR39" s="263"/>
      <c r="AS39" s="263"/>
      <c r="AT39" s="27"/>
      <c r="AU39" s="264"/>
      <c r="AV39" s="264"/>
      <c r="AW39" s="264"/>
      <c r="AX39" s="264"/>
      <c r="AY39" s="263"/>
      <c r="AZ39" s="263"/>
      <c r="BA39" s="263"/>
      <c r="BB39" s="263"/>
      <c r="BC39" s="265"/>
      <c r="BD39" s="264"/>
      <c r="BE39" s="265"/>
      <c r="BF39" s="264"/>
      <c r="BG39" s="263"/>
      <c r="BH39" s="27"/>
      <c r="BI39" s="262"/>
      <c r="BJ39" s="262"/>
      <c r="BK39" s="262"/>
      <c r="BL39" s="262"/>
      <c r="BM39" s="262"/>
      <c r="BN39" s="262"/>
      <c r="BO39" s="262"/>
      <c r="BP39" s="262"/>
      <c r="BQ39" s="262"/>
      <c r="BR39" s="262"/>
      <c r="BS39" s="262"/>
      <c r="BT39" s="27"/>
      <c r="BU39" s="263"/>
      <c r="BV39" s="263"/>
      <c r="BW39" s="263"/>
      <c r="BX39" s="263"/>
      <c r="BY39" s="264"/>
      <c r="BZ39" s="264"/>
      <c r="CA39" s="264"/>
      <c r="CB39" s="264"/>
      <c r="CC39" s="264"/>
      <c r="CD39" s="264"/>
      <c r="CE39" s="264"/>
      <c r="CF39" s="264"/>
      <c r="CG39" s="216"/>
      <c r="CH39" s="216"/>
      <c r="CI39" s="280"/>
      <c r="CJ39" s="216"/>
      <c r="CK39" s="216"/>
      <c r="CL39" s="281"/>
      <c r="CM39" s="216"/>
      <c r="CN39" s="216"/>
      <c r="CO39" s="216"/>
      <c r="CP39" s="216"/>
      <c r="CQ39" s="216"/>
      <c r="CR39" s="216"/>
      <c r="CS39" s="216"/>
      <c r="CT39" s="216"/>
      <c r="CU39" s="216"/>
    </row>
    <row r="40" spans="1:99" ht="36" customHeight="1">
      <c r="A40" s="503">
        <v>26</v>
      </c>
      <c r="B40" s="304"/>
      <c r="C40" s="304"/>
      <c r="D40" s="304"/>
      <c r="E40" s="304"/>
      <c r="F40" s="304"/>
      <c r="G40" s="304"/>
      <c r="H40" s="304"/>
      <c r="I40" s="304"/>
      <c r="J40" s="304"/>
      <c r="K40" s="304"/>
      <c r="L40" s="304"/>
      <c r="M40" s="304"/>
      <c r="N40" s="304"/>
      <c r="O40" s="605"/>
      <c r="P40" s="261"/>
      <c r="Q40" s="262"/>
      <c r="R40" s="261"/>
      <c r="S40" s="262"/>
      <c r="T40" s="261"/>
      <c r="U40" s="262"/>
      <c r="V40" s="261"/>
      <c r="W40" s="262"/>
      <c r="X40" s="261"/>
      <c r="Y40" s="262"/>
      <c r="Z40" s="261"/>
      <c r="AA40" s="262"/>
      <c r="AB40" s="261"/>
      <c r="AC40" s="262"/>
      <c r="AD40" s="27"/>
      <c r="AE40" s="263"/>
      <c r="AF40" s="263"/>
      <c r="AG40" s="263"/>
      <c r="AH40" s="262"/>
      <c r="AI40" s="262"/>
      <c r="AJ40" s="262"/>
      <c r="AK40" s="262"/>
      <c r="AL40" s="264"/>
      <c r="AM40" s="264"/>
      <c r="AN40" s="264"/>
      <c r="AO40" s="264"/>
      <c r="AP40" s="264"/>
      <c r="AQ40" s="264"/>
      <c r="AR40" s="263"/>
      <c r="AS40" s="263"/>
      <c r="AT40" s="27"/>
      <c r="AU40" s="264"/>
      <c r="AV40" s="264"/>
      <c r="AW40" s="264"/>
      <c r="AX40" s="264"/>
      <c r="AY40" s="263"/>
      <c r="AZ40" s="263"/>
      <c r="BA40" s="263"/>
      <c r="BB40" s="263"/>
      <c r="BC40" s="265"/>
      <c r="BD40" s="264"/>
      <c r="BE40" s="265"/>
      <c r="BF40" s="264"/>
      <c r="BG40" s="263"/>
      <c r="BH40" s="27"/>
      <c r="BI40" s="262"/>
      <c r="BJ40" s="262"/>
      <c r="BK40" s="262"/>
      <c r="BL40" s="262"/>
      <c r="BM40" s="262"/>
      <c r="BN40" s="262"/>
      <c r="BO40" s="262"/>
      <c r="BP40" s="262"/>
      <c r="BQ40" s="262"/>
      <c r="BR40" s="262"/>
      <c r="BS40" s="262"/>
      <c r="BT40" s="27"/>
      <c r="BU40" s="263"/>
      <c r="BV40" s="263"/>
      <c r="BW40" s="263"/>
      <c r="BX40" s="263"/>
      <c r="BY40" s="264"/>
      <c r="BZ40" s="264"/>
      <c r="CA40" s="264"/>
      <c r="CB40" s="264"/>
      <c r="CC40" s="264"/>
      <c r="CD40" s="264"/>
      <c r="CE40" s="264"/>
      <c r="CF40" s="264"/>
      <c r="CG40" s="277"/>
      <c r="CH40" s="277"/>
      <c r="CI40" s="276"/>
      <c r="CJ40" s="277"/>
      <c r="CK40" s="276"/>
      <c r="CL40" s="277"/>
      <c r="CM40" s="277"/>
      <c r="CN40" s="276"/>
      <c r="CO40" s="277"/>
      <c r="CP40" s="276"/>
      <c r="CQ40" s="276"/>
      <c r="CR40" s="276"/>
      <c r="CS40" s="216"/>
      <c r="CT40" s="216"/>
      <c r="CU40" s="216"/>
    </row>
    <row r="41" spans="1:99" ht="36" customHeight="1">
      <c r="A41" s="503">
        <v>27</v>
      </c>
      <c r="B41" s="304"/>
      <c r="C41" s="304"/>
      <c r="D41" s="304"/>
      <c r="E41" s="304"/>
      <c r="F41" s="304"/>
      <c r="G41" s="304"/>
      <c r="H41" s="304"/>
      <c r="I41" s="304"/>
      <c r="J41" s="304"/>
      <c r="K41" s="304"/>
      <c r="L41" s="304"/>
      <c r="M41" s="304"/>
      <c r="N41" s="304"/>
      <c r="O41" s="605"/>
      <c r="P41" s="261"/>
      <c r="Q41" s="262"/>
      <c r="R41" s="261"/>
      <c r="S41" s="262"/>
      <c r="T41" s="261"/>
      <c r="U41" s="262"/>
      <c r="V41" s="261"/>
      <c r="W41" s="262"/>
      <c r="X41" s="261"/>
      <c r="Y41" s="262"/>
      <c r="Z41" s="261"/>
      <c r="AA41" s="262"/>
      <c r="AB41" s="261"/>
      <c r="AC41" s="262"/>
      <c r="AD41" s="27"/>
      <c r="AE41" s="263"/>
      <c r="AF41" s="263"/>
      <c r="AG41" s="263"/>
      <c r="AH41" s="262"/>
      <c r="AI41" s="262"/>
      <c r="AJ41" s="262"/>
      <c r="AK41" s="262"/>
      <c r="AL41" s="264"/>
      <c r="AM41" s="264"/>
      <c r="AN41" s="264"/>
      <c r="AO41" s="264"/>
      <c r="AP41" s="264"/>
      <c r="AQ41" s="264"/>
      <c r="AR41" s="263"/>
      <c r="AS41" s="263"/>
      <c r="AT41" s="27"/>
      <c r="AU41" s="264"/>
      <c r="AV41" s="264"/>
      <c r="AW41" s="264"/>
      <c r="AX41" s="264"/>
      <c r="AY41" s="263"/>
      <c r="AZ41" s="263"/>
      <c r="BA41" s="263"/>
      <c r="BB41" s="263"/>
      <c r="BC41" s="265"/>
      <c r="BD41" s="264"/>
      <c r="BE41" s="265"/>
      <c r="BF41" s="264"/>
      <c r="BG41" s="263"/>
      <c r="BH41" s="27"/>
      <c r="BI41" s="262"/>
      <c r="BJ41" s="262"/>
      <c r="BK41" s="262"/>
      <c r="BL41" s="262"/>
      <c r="BM41" s="262"/>
      <c r="BN41" s="262"/>
      <c r="BO41" s="262"/>
      <c r="BP41" s="262"/>
      <c r="BQ41" s="262"/>
      <c r="BR41" s="262"/>
      <c r="BS41" s="262"/>
      <c r="BT41" s="27"/>
      <c r="BU41" s="263"/>
      <c r="BV41" s="263"/>
      <c r="BW41" s="263"/>
      <c r="BX41" s="263"/>
      <c r="BY41" s="264"/>
      <c r="BZ41" s="264"/>
      <c r="CA41" s="264"/>
      <c r="CB41" s="264"/>
      <c r="CC41" s="264"/>
      <c r="CD41" s="264"/>
      <c r="CE41" s="264"/>
      <c r="CF41" s="264"/>
      <c r="CG41" s="277"/>
      <c r="CH41" s="277"/>
      <c r="CI41" s="276"/>
      <c r="CJ41" s="277"/>
      <c r="CK41" s="276"/>
      <c r="CL41" s="277"/>
      <c r="CM41" s="277"/>
      <c r="CN41" s="276"/>
      <c r="CO41" s="277"/>
      <c r="CP41" s="276"/>
      <c r="CQ41" s="276"/>
      <c r="CR41" s="276"/>
      <c r="CS41" s="216"/>
      <c r="CT41" s="216"/>
      <c r="CU41" s="216"/>
    </row>
    <row r="42" spans="1:99" ht="36" customHeight="1">
      <c r="A42" s="503">
        <v>28</v>
      </c>
      <c r="B42" s="304"/>
      <c r="C42" s="304"/>
      <c r="D42" s="304"/>
      <c r="E42" s="304"/>
      <c r="F42" s="304"/>
      <c r="G42" s="304"/>
      <c r="H42" s="304"/>
      <c r="I42" s="304"/>
      <c r="J42" s="304"/>
      <c r="K42" s="304"/>
      <c r="L42" s="304"/>
      <c r="M42" s="304"/>
      <c r="N42" s="304"/>
      <c r="O42" s="605"/>
      <c r="P42" s="261"/>
      <c r="Q42" s="262"/>
      <c r="R42" s="261"/>
      <c r="S42" s="262"/>
      <c r="T42" s="261"/>
      <c r="U42" s="262"/>
      <c r="V42" s="261"/>
      <c r="W42" s="262"/>
      <c r="X42" s="261"/>
      <c r="Y42" s="262"/>
      <c r="Z42" s="261"/>
      <c r="AA42" s="262"/>
      <c r="AB42" s="261"/>
      <c r="AC42" s="262"/>
      <c r="AD42" s="27"/>
      <c r="AE42" s="263"/>
      <c r="AF42" s="263"/>
      <c r="AG42" s="263"/>
      <c r="AH42" s="262"/>
      <c r="AI42" s="262"/>
      <c r="AJ42" s="262"/>
      <c r="AK42" s="262"/>
      <c r="AL42" s="264"/>
      <c r="AM42" s="264"/>
      <c r="AN42" s="264"/>
      <c r="AO42" s="264"/>
      <c r="AP42" s="264"/>
      <c r="AQ42" s="264"/>
      <c r="AR42" s="263"/>
      <c r="AS42" s="263"/>
      <c r="AT42" s="27"/>
      <c r="AU42" s="264"/>
      <c r="AV42" s="264"/>
      <c r="AW42" s="264"/>
      <c r="AX42" s="264"/>
      <c r="AY42" s="263"/>
      <c r="AZ42" s="263"/>
      <c r="BA42" s="263"/>
      <c r="BB42" s="263"/>
      <c r="BC42" s="265"/>
      <c r="BD42" s="264"/>
      <c r="BE42" s="265"/>
      <c r="BF42" s="264"/>
      <c r="BG42" s="263"/>
      <c r="BH42" s="27"/>
      <c r="BI42" s="262"/>
      <c r="BJ42" s="262"/>
      <c r="BK42" s="262"/>
      <c r="BL42" s="262"/>
      <c r="BM42" s="262"/>
      <c r="BN42" s="262"/>
      <c r="BO42" s="262"/>
      <c r="BP42" s="262"/>
      <c r="BQ42" s="262"/>
      <c r="BR42" s="262"/>
      <c r="BS42" s="262"/>
      <c r="BT42" s="27"/>
      <c r="BU42" s="263"/>
      <c r="BV42" s="263"/>
      <c r="BW42" s="263"/>
      <c r="BX42" s="263"/>
      <c r="BY42" s="264"/>
      <c r="BZ42" s="264"/>
      <c r="CA42" s="264"/>
      <c r="CB42" s="264"/>
      <c r="CC42" s="264"/>
      <c r="CD42" s="264"/>
      <c r="CE42" s="264"/>
      <c r="CF42" s="264"/>
      <c r="CG42" s="12"/>
      <c r="CH42" s="276"/>
      <c r="CI42" s="276"/>
      <c r="CJ42" s="276"/>
      <c r="CK42" s="276"/>
      <c r="CL42" s="12"/>
      <c r="CM42" s="276"/>
      <c r="CN42" s="276"/>
      <c r="CO42" s="276"/>
      <c r="CP42" s="276"/>
      <c r="CQ42" s="276"/>
      <c r="CR42" s="276"/>
      <c r="CS42" s="216"/>
      <c r="CT42" s="216"/>
      <c r="CU42" s="216"/>
    </row>
    <row r="43" spans="1:99" ht="36" customHeight="1">
      <c r="A43" s="503">
        <v>29</v>
      </c>
      <c r="B43" s="304"/>
      <c r="C43" s="304"/>
      <c r="D43" s="304"/>
      <c r="E43" s="304"/>
      <c r="F43" s="304"/>
      <c r="G43" s="304"/>
      <c r="H43" s="304"/>
      <c r="I43" s="304"/>
      <c r="J43" s="304"/>
      <c r="K43" s="304"/>
      <c r="L43" s="304"/>
      <c r="M43" s="304"/>
      <c r="N43" s="304"/>
      <c r="O43" s="605"/>
      <c r="P43" s="261"/>
      <c r="Q43" s="262"/>
      <c r="R43" s="261"/>
      <c r="S43" s="262"/>
      <c r="T43" s="261"/>
      <c r="U43" s="262"/>
      <c r="V43" s="261"/>
      <c r="W43" s="262"/>
      <c r="X43" s="261"/>
      <c r="Y43" s="262"/>
      <c r="Z43" s="261"/>
      <c r="AA43" s="262"/>
      <c r="AB43" s="261"/>
      <c r="AC43" s="262"/>
      <c r="AD43" s="27"/>
      <c r="AE43" s="263"/>
      <c r="AF43" s="263"/>
      <c r="AG43" s="263"/>
      <c r="AH43" s="262"/>
      <c r="AI43" s="262"/>
      <c r="AJ43" s="262"/>
      <c r="AK43" s="262"/>
      <c r="AL43" s="264"/>
      <c r="AM43" s="264"/>
      <c r="AN43" s="264"/>
      <c r="AO43" s="264"/>
      <c r="AP43" s="264"/>
      <c r="AQ43" s="264"/>
      <c r="AR43" s="263"/>
      <c r="AS43" s="263"/>
      <c r="AT43" s="27"/>
      <c r="AU43" s="264"/>
      <c r="AV43" s="264"/>
      <c r="AW43" s="264"/>
      <c r="AX43" s="264"/>
      <c r="AY43" s="263"/>
      <c r="AZ43" s="263"/>
      <c r="BA43" s="263"/>
      <c r="BB43" s="263"/>
      <c r="BC43" s="265"/>
      <c r="BD43" s="264"/>
      <c r="BE43" s="265"/>
      <c r="BF43" s="264"/>
      <c r="BG43" s="263"/>
      <c r="BH43" s="27"/>
      <c r="BI43" s="262"/>
      <c r="BJ43" s="262"/>
      <c r="BK43" s="262"/>
      <c r="BL43" s="262"/>
      <c r="BM43" s="262"/>
      <c r="BN43" s="262"/>
      <c r="BO43" s="262"/>
      <c r="BP43" s="262"/>
      <c r="BQ43" s="262"/>
      <c r="BR43" s="262"/>
      <c r="BS43" s="262"/>
      <c r="BT43" s="27"/>
      <c r="BU43" s="263"/>
      <c r="BV43" s="263"/>
      <c r="BW43" s="263"/>
      <c r="BX43" s="263"/>
      <c r="BY43" s="264"/>
      <c r="BZ43" s="264"/>
      <c r="CA43" s="264"/>
      <c r="CB43" s="264"/>
      <c r="CC43" s="264"/>
      <c r="CD43" s="264"/>
      <c r="CE43" s="264"/>
      <c r="CF43" s="264"/>
      <c r="CG43" s="277"/>
      <c r="CH43" s="277"/>
      <c r="CI43" s="277"/>
      <c r="CJ43" s="277"/>
      <c r="CK43" s="277"/>
      <c r="CL43" s="277"/>
      <c r="CM43" s="277"/>
      <c r="CN43" s="277"/>
      <c r="CO43" s="277"/>
      <c r="CP43" s="277"/>
      <c r="CQ43" s="276"/>
      <c r="CR43" s="276"/>
      <c r="CS43" s="216"/>
      <c r="CT43" s="216"/>
      <c r="CU43" s="216"/>
    </row>
    <row r="44" spans="1:99" ht="36" customHeight="1">
      <c r="A44" s="503">
        <v>30</v>
      </c>
      <c r="B44" s="304"/>
      <c r="C44" s="304"/>
      <c r="D44" s="304"/>
      <c r="E44" s="304"/>
      <c r="F44" s="304"/>
      <c r="G44" s="304"/>
      <c r="H44" s="304"/>
      <c r="I44" s="304"/>
      <c r="J44" s="304"/>
      <c r="K44" s="304"/>
      <c r="L44" s="304"/>
      <c r="M44" s="304"/>
      <c r="N44" s="304"/>
      <c r="O44" s="605"/>
      <c r="P44" s="261"/>
      <c r="Q44" s="262"/>
      <c r="R44" s="261"/>
      <c r="S44" s="262"/>
      <c r="T44" s="261"/>
      <c r="U44" s="262"/>
      <c r="V44" s="261"/>
      <c r="W44" s="262"/>
      <c r="X44" s="261"/>
      <c r="Y44" s="262"/>
      <c r="Z44" s="261"/>
      <c r="AA44" s="262"/>
      <c r="AB44" s="261"/>
      <c r="AC44" s="262"/>
      <c r="AD44" s="27"/>
      <c r="AE44" s="263"/>
      <c r="AF44" s="263"/>
      <c r="AG44" s="263"/>
      <c r="AH44" s="262"/>
      <c r="AI44" s="262"/>
      <c r="AJ44" s="262"/>
      <c r="AK44" s="262"/>
      <c r="AL44" s="264"/>
      <c r="AM44" s="264"/>
      <c r="AN44" s="264"/>
      <c r="AO44" s="264"/>
      <c r="AP44" s="264"/>
      <c r="AQ44" s="264"/>
      <c r="AR44" s="263"/>
      <c r="AS44" s="263"/>
      <c r="AT44" s="27"/>
      <c r="AU44" s="264"/>
      <c r="AV44" s="264"/>
      <c r="AW44" s="264"/>
      <c r="AX44" s="264"/>
      <c r="AY44" s="263"/>
      <c r="AZ44" s="263"/>
      <c r="BA44" s="263"/>
      <c r="BB44" s="263"/>
      <c r="BC44" s="265"/>
      <c r="BD44" s="264"/>
      <c r="BE44" s="265"/>
      <c r="BF44" s="264"/>
      <c r="BG44" s="263"/>
      <c r="BH44" s="27"/>
      <c r="BI44" s="262"/>
      <c r="BJ44" s="262"/>
      <c r="BK44" s="262"/>
      <c r="BL44" s="262"/>
      <c r="BM44" s="262"/>
      <c r="BN44" s="262"/>
      <c r="BO44" s="262"/>
      <c r="BP44" s="262"/>
      <c r="BQ44" s="262"/>
      <c r="BR44" s="262"/>
      <c r="BS44" s="262"/>
      <c r="BT44" s="27"/>
      <c r="BU44" s="263"/>
      <c r="BV44" s="263"/>
      <c r="BW44" s="263"/>
      <c r="BX44" s="263"/>
      <c r="BY44" s="264"/>
      <c r="BZ44" s="264"/>
      <c r="CA44" s="264"/>
      <c r="CB44" s="264"/>
      <c r="CC44" s="264"/>
      <c r="CD44" s="264"/>
      <c r="CE44" s="264"/>
      <c r="CF44" s="264"/>
      <c r="CG44" s="8"/>
      <c r="CH44" s="216"/>
      <c r="CI44" s="216"/>
      <c r="CJ44" s="216"/>
      <c r="CK44" s="216"/>
      <c r="CL44" s="216"/>
      <c r="CM44" s="216"/>
      <c r="CN44" s="216"/>
      <c r="CO44" s="216"/>
      <c r="CP44" s="216"/>
      <c r="CQ44" s="216"/>
      <c r="CR44" s="216"/>
      <c r="CS44" s="216"/>
      <c r="CT44" s="216"/>
      <c r="CU44" s="216"/>
    </row>
    <row r="45" spans="1:99" ht="37.700000000000003" customHeight="1" thickBot="1">
      <c r="A45" s="504">
        <v>31</v>
      </c>
      <c r="B45" s="412"/>
      <c r="C45" s="412"/>
      <c r="D45" s="412"/>
      <c r="E45" s="412"/>
      <c r="F45" s="412"/>
      <c r="G45" s="412"/>
      <c r="H45" s="412"/>
      <c r="I45" s="412"/>
      <c r="J45" s="412"/>
      <c r="K45" s="412"/>
      <c r="L45" s="412"/>
      <c r="M45" s="412"/>
      <c r="N45" s="412"/>
      <c r="O45" s="606"/>
      <c r="P45" s="261"/>
      <c r="Q45" s="262"/>
      <c r="R45" s="261"/>
      <c r="S45" s="262"/>
      <c r="T45" s="261"/>
      <c r="U45" s="262"/>
      <c r="V45" s="261"/>
      <c r="W45" s="262"/>
      <c r="X45" s="261"/>
      <c r="Y45" s="262"/>
      <c r="Z45" s="261"/>
      <c r="AA45" s="262"/>
      <c r="AB45" s="261"/>
      <c r="AC45" s="262"/>
      <c r="AD45" s="27"/>
      <c r="AE45" s="263"/>
      <c r="AF45" s="263"/>
      <c r="AG45" s="263"/>
      <c r="AH45" s="262"/>
      <c r="AI45" s="262"/>
      <c r="AJ45" s="262"/>
      <c r="AK45" s="262"/>
      <c r="AL45" s="264"/>
      <c r="AM45" s="264"/>
      <c r="AN45" s="264"/>
      <c r="AO45" s="264"/>
      <c r="AP45" s="264"/>
      <c r="AQ45" s="264"/>
      <c r="AR45" s="263"/>
      <c r="AS45" s="263"/>
      <c r="AT45" s="27"/>
      <c r="AU45" s="264"/>
      <c r="AV45" s="264"/>
      <c r="AW45" s="264"/>
      <c r="AX45" s="264"/>
      <c r="AY45" s="263"/>
      <c r="AZ45" s="263"/>
      <c r="BA45" s="263"/>
      <c r="BB45" s="263"/>
      <c r="BC45" s="265"/>
      <c r="BD45" s="264"/>
      <c r="BE45" s="265"/>
      <c r="BF45" s="264"/>
      <c r="BG45" s="263"/>
      <c r="BH45" s="27"/>
      <c r="BI45" s="262"/>
      <c r="BJ45" s="262"/>
      <c r="BK45" s="262"/>
      <c r="BL45" s="262"/>
      <c r="BM45" s="262"/>
      <c r="BN45" s="262"/>
      <c r="BO45" s="262"/>
      <c r="BP45" s="262"/>
      <c r="BQ45" s="262"/>
      <c r="BR45" s="262"/>
      <c r="BS45" s="262"/>
      <c r="BT45" s="27"/>
      <c r="BU45" s="263"/>
      <c r="BV45" s="263"/>
      <c r="BW45" s="263"/>
      <c r="BX45" s="263"/>
      <c r="BY45" s="264"/>
      <c r="BZ45" s="264"/>
      <c r="CA45" s="264"/>
      <c r="CB45" s="264"/>
      <c r="CC45" s="264"/>
      <c r="CD45" s="264"/>
      <c r="CE45" s="264"/>
      <c r="CF45" s="264"/>
      <c r="CG45" s="6"/>
      <c r="CH45" s="216"/>
      <c r="CI45" s="216"/>
      <c r="CJ45" s="216"/>
      <c r="CK45" s="216"/>
      <c r="CL45" s="216"/>
      <c r="CM45" s="216"/>
      <c r="CN45" s="216"/>
      <c r="CO45" s="216"/>
      <c r="CP45" s="216"/>
      <c r="CQ45" s="203"/>
      <c r="CR45" s="203"/>
      <c r="CS45" s="203"/>
      <c r="CT45" s="216"/>
      <c r="CU45" s="216"/>
    </row>
    <row r="46" spans="1:99" ht="39" customHeight="1">
      <c r="A46" s="64" t="s">
        <v>18</v>
      </c>
      <c r="B46" s="773">
        <f>SUM(B15:B45)</f>
        <v>0</v>
      </c>
      <c r="C46" s="651"/>
      <c r="D46" s="773">
        <f>SUM(D15:D45)</f>
        <v>0</v>
      </c>
      <c r="E46" s="651"/>
      <c r="F46" s="773">
        <f>SUM(F15:F45)</f>
        <v>0</v>
      </c>
      <c r="G46" s="651"/>
      <c r="H46" s="773">
        <f>SUM(H15:H45)</f>
        <v>0</v>
      </c>
      <c r="I46" s="651"/>
      <c r="J46" s="773">
        <f>SUM(J15:J45)</f>
        <v>0</v>
      </c>
      <c r="K46" s="651"/>
      <c r="L46" s="773">
        <f>SUM(L15:L45)</f>
        <v>0</v>
      </c>
      <c r="M46" s="651"/>
      <c r="N46" s="773">
        <f>SUM(N15:N45)</f>
        <v>0</v>
      </c>
      <c r="O46" s="652"/>
      <c r="P46" s="261"/>
      <c r="Q46" s="282"/>
      <c r="R46" s="261"/>
      <c r="S46" s="282"/>
      <c r="T46" s="261"/>
      <c r="U46" s="282"/>
      <c r="V46" s="261"/>
      <c r="W46" s="282"/>
      <c r="X46" s="261"/>
      <c r="Y46" s="282"/>
      <c r="Z46" s="261"/>
      <c r="AA46" s="282"/>
      <c r="AB46" s="261"/>
      <c r="AC46" s="265"/>
      <c r="AD46" s="27"/>
      <c r="AE46" s="263"/>
      <c r="AF46" s="263"/>
      <c r="AG46" s="263"/>
      <c r="AH46" s="262"/>
      <c r="AI46" s="262"/>
      <c r="AJ46" s="262"/>
      <c r="AK46" s="262"/>
      <c r="AL46" s="264"/>
      <c r="AM46" s="264"/>
      <c r="AN46" s="264"/>
      <c r="AO46" s="264"/>
      <c r="AP46" s="264"/>
      <c r="AQ46" s="264"/>
      <c r="AR46" s="263"/>
      <c r="AS46" s="263"/>
      <c r="AT46" s="27"/>
      <c r="AU46" s="264"/>
      <c r="AV46" s="264"/>
      <c r="AW46" s="264"/>
      <c r="AX46" s="264"/>
      <c r="AY46" s="263"/>
      <c r="AZ46" s="263"/>
      <c r="BA46" s="263"/>
      <c r="BB46" s="263"/>
      <c r="BC46" s="283"/>
      <c r="BD46" s="264"/>
      <c r="BE46" s="284"/>
      <c r="BF46" s="264"/>
      <c r="BG46" s="263"/>
      <c r="BH46" s="27"/>
      <c r="BI46" s="262"/>
      <c r="BJ46" s="262"/>
      <c r="BK46" s="262"/>
      <c r="BL46" s="262"/>
      <c r="BM46" s="262"/>
      <c r="BN46" s="262"/>
      <c r="BO46" s="262"/>
      <c r="BP46" s="262"/>
      <c r="BQ46" s="262"/>
      <c r="BR46" s="262"/>
      <c r="BS46" s="262"/>
      <c r="BT46" s="27"/>
      <c r="BU46" s="263"/>
      <c r="BV46" s="263"/>
      <c r="BW46" s="263"/>
      <c r="BX46" s="263"/>
      <c r="BY46" s="264"/>
      <c r="BZ46" s="264"/>
      <c r="CA46" s="264"/>
      <c r="CB46" s="264"/>
      <c r="CC46" s="264"/>
      <c r="CD46" s="264"/>
      <c r="CE46" s="264"/>
      <c r="CF46" s="264"/>
      <c r="CG46" s="250"/>
      <c r="CH46" s="216"/>
      <c r="CI46" s="216"/>
      <c r="CJ46" s="216"/>
      <c r="CK46" s="216"/>
      <c r="CL46" s="216"/>
      <c r="CM46" s="216"/>
      <c r="CN46" s="216"/>
      <c r="CO46" s="216"/>
      <c r="CP46" s="216"/>
      <c r="CQ46" s="203"/>
      <c r="CR46" s="203"/>
      <c r="CS46" s="203"/>
      <c r="CT46" s="216"/>
      <c r="CU46" s="216"/>
    </row>
    <row r="47" spans="1:99" ht="39" customHeight="1" thickBot="1">
      <c r="A47" s="60" t="s">
        <v>62</v>
      </c>
      <c r="B47" s="772" t="str">
        <f>IFERROR(AVERAGE(B15:B45), " ")</f>
        <v xml:space="preserve"> </v>
      </c>
      <c r="C47" s="772" t="str">
        <f t="shared" ref="C47:O47" si="0">IFERROR(AVERAGE(C15:C45), " ")</f>
        <v xml:space="preserve"> </v>
      </c>
      <c r="D47" s="772" t="str">
        <f t="shared" si="0"/>
        <v xml:space="preserve"> </v>
      </c>
      <c r="E47" s="772" t="str">
        <f t="shared" si="0"/>
        <v xml:space="preserve"> </v>
      </c>
      <c r="F47" s="772" t="str">
        <f t="shared" si="0"/>
        <v xml:space="preserve"> </v>
      </c>
      <c r="G47" s="772" t="str">
        <f t="shared" si="0"/>
        <v xml:space="preserve"> </v>
      </c>
      <c r="H47" s="772" t="str">
        <f t="shared" si="0"/>
        <v xml:space="preserve"> </v>
      </c>
      <c r="I47" s="772" t="str">
        <f t="shared" si="0"/>
        <v xml:space="preserve"> </v>
      </c>
      <c r="J47" s="772" t="str">
        <f>IFERROR(AVERAGE(J15:J45), " ")</f>
        <v xml:space="preserve"> </v>
      </c>
      <c r="K47" s="772" t="str">
        <f t="shared" si="0"/>
        <v xml:space="preserve"> </v>
      </c>
      <c r="L47" s="772" t="str">
        <f t="shared" si="0"/>
        <v xml:space="preserve"> </v>
      </c>
      <c r="M47" s="772" t="str">
        <f t="shared" si="0"/>
        <v xml:space="preserve"> </v>
      </c>
      <c r="N47" s="772" t="str">
        <f>IFERROR(AVERAGE(N15:N45), " ")</f>
        <v xml:space="preserve"> </v>
      </c>
      <c r="O47" s="772" t="str">
        <f t="shared" si="0"/>
        <v xml:space="preserve"> </v>
      </c>
      <c r="P47" s="261"/>
      <c r="Q47" s="263"/>
      <c r="R47" s="261"/>
      <c r="S47" s="262"/>
      <c r="T47" s="261"/>
      <c r="U47" s="262"/>
      <c r="V47" s="261"/>
      <c r="W47" s="262"/>
      <c r="X47" s="261"/>
      <c r="Y47" s="262"/>
      <c r="Z47" s="261"/>
      <c r="AA47" s="262"/>
      <c r="AB47" s="261"/>
      <c r="AC47" s="262"/>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92"/>
      <c r="BD47" s="264"/>
      <c r="BE47" s="292"/>
      <c r="BF47" s="293"/>
      <c r="BG47" s="294"/>
      <c r="BH47" s="242"/>
      <c r="BI47" s="262"/>
      <c r="BJ47" s="262"/>
      <c r="BK47" s="262"/>
      <c r="BL47" s="262"/>
      <c r="BM47" s="262"/>
      <c r="BN47" s="262"/>
      <c r="BO47" s="262"/>
      <c r="BP47" s="262"/>
      <c r="BQ47" s="262"/>
      <c r="BR47" s="262"/>
      <c r="BS47" s="262"/>
      <c r="BT47" s="27"/>
      <c r="BU47" s="263"/>
      <c r="BV47" s="263"/>
      <c r="BW47" s="263"/>
      <c r="BX47" s="263"/>
      <c r="BY47" s="264"/>
      <c r="BZ47" s="264"/>
      <c r="CA47" s="264"/>
      <c r="CB47" s="264"/>
      <c r="CC47" s="264"/>
      <c r="CD47" s="264"/>
      <c r="CE47" s="264"/>
      <c r="CF47" s="264"/>
      <c r="CG47" s="6"/>
      <c r="CH47" s="216"/>
      <c r="CI47" s="216"/>
      <c r="CJ47" s="216"/>
      <c r="CK47" s="216"/>
      <c r="CL47" s="216"/>
      <c r="CM47" s="216"/>
      <c r="CN47" s="216"/>
      <c r="CO47" s="216"/>
      <c r="CP47" s="216"/>
      <c r="CQ47" s="8"/>
      <c r="CR47" s="216"/>
      <c r="CS47" s="216"/>
      <c r="CT47" s="216"/>
      <c r="CU47" s="216"/>
    </row>
    <row r="48" spans="1:99" ht="32.85" customHeight="1">
      <c r="A48" s="295"/>
      <c r="O48" s="295"/>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97"/>
      <c r="AX48" s="201"/>
      <c r="AY48" s="201"/>
      <c r="AZ48" s="201"/>
      <c r="BA48" s="201"/>
      <c r="BB48" s="201"/>
      <c r="BC48" s="201"/>
      <c r="BD48" s="298"/>
      <c r="BE48" s="201"/>
      <c r="BF48" s="201"/>
      <c r="BG48" s="201"/>
      <c r="BH48" s="201"/>
      <c r="BI48" s="201"/>
      <c r="BJ48" s="201"/>
      <c r="BK48" s="201"/>
      <c r="BL48" s="299"/>
      <c r="BM48" s="201"/>
      <c r="BN48" s="201"/>
      <c r="BO48" s="201"/>
      <c r="BP48" s="201"/>
      <c r="BQ48" s="201"/>
      <c r="BR48" s="201"/>
      <c r="BS48" s="201"/>
      <c r="BT48" s="31"/>
      <c r="BU48" s="263"/>
      <c r="BV48" s="263"/>
      <c r="BW48" s="263"/>
      <c r="BX48" s="263"/>
      <c r="BY48" s="264"/>
      <c r="BZ48" s="264"/>
      <c r="CA48" s="264"/>
      <c r="CB48" s="264"/>
      <c r="CC48" s="264"/>
      <c r="CD48" s="264"/>
      <c r="CE48" s="264"/>
      <c r="CF48" s="264"/>
      <c r="CG48" s="6"/>
      <c r="CH48" s="216"/>
      <c r="CI48" s="216"/>
      <c r="CJ48" s="216"/>
      <c r="CK48" s="216"/>
      <c r="CL48" s="216"/>
      <c r="CM48" s="216"/>
      <c r="CN48" s="216"/>
      <c r="CO48" s="216"/>
      <c r="CP48" s="216"/>
      <c r="CQ48" s="216"/>
      <c r="CR48" s="8"/>
      <c r="CS48" s="216"/>
      <c r="CT48" s="216"/>
      <c r="CU48" s="216"/>
    </row>
    <row r="49" spans="1:99" ht="37.15" customHeight="1">
      <c r="A49" s="295"/>
      <c r="O49" s="295"/>
      <c r="AW49" s="295"/>
      <c r="BT49" s="301"/>
      <c r="BU49" s="302"/>
      <c r="BV49" s="302"/>
      <c r="BW49" s="302"/>
      <c r="BX49" s="302"/>
      <c r="BY49" s="302"/>
      <c r="BZ49" s="302"/>
      <c r="CA49" s="302"/>
      <c r="CB49" s="302"/>
      <c r="CC49" s="302"/>
      <c r="CD49" s="302"/>
      <c r="CE49" s="302"/>
      <c r="CF49" s="302"/>
      <c r="CG49" s="203"/>
      <c r="CH49" s="216"/>
      <c r="CI49" s="216"/>
      <c r="CJ49" s="216"/>
      <c r="CK49" s="216"/>
      <c r="CL49" s="216"/>
      <c r="CM49" s="216"/>
      <c r="CN49" s="216"/>
      <c r="CO49" s="216"/>
      <c r="CP49" s="216"/>
      <c r="CQ49" s="203"/>
      <c r="CR49" s="203"/>
      <c r="CS49" s="203"/>
      <c r="CT49" s="203"/>
      <c r="CU49" s="216"/>
    </row>
    <row r="50" spans="1:99">
      <c r="A50" s="295"/>
    </row>
    <row r="51" spans="1:99">
      <c r="A51" s="295"/>
    </row>
  </sheetData>
  <sheetProtection formatCells="0" formatColumns="0" formatRows="0"/>
  <mergeCells count="22">
    <mergeCell ref="J13:K13"/>
    <mergeCell ref="B8:G8"/>
    <mergeCell ref="L4:M4"/>
    <mergeCell ref="N5:O5"/>
    <mergeCell ref="K5:M5"/>
    <mergeCell ref="B3:E4"/>
    <mergeCell ref="L13:M13"/>
    <mergeCell ref="B13:C13"/>
    <mergeCell ref="H13:I13"/>
    <mergeCell ref="H12:I12"/>
    <mergeCell ref="B12:C12"/>
    <mergeCell ref="N2:O2"/>
    <mergeCell ref="N4:O4"/>
    <mergeCell ref="N3:O3"/>
    <mergeCell ref="N11:O12"/>
    <mergeCell ref="B11:C11"/>
    <mergeCell ref="J11:K11"/>
    <mergeCell ref="L11:M11"/>
    <mergeCell ref="D11:E11"/>
    <mergeCell ref="F11:G11"/>
    <mergeCell ref="H11:I11"/>
    <mergeCell ref="L12:M12"/>
  </mergeCells>
  <phoneticPr fontId="0" type="noConversion"/>
  <printOptions horizontalCentered="1" verticalCentered="1"/>
  <pageMargins left="0.5" right="0.5" top="0.75" bottom="0.5" header="0.5" footer="0"/>
  <pageSetup scale="40" orientation="portrait" r:id="rId1"/>
  <headerFooter alignWithMargins="0">
    <oddHeader>&amp;L&amp;"Arial Rounded MT Bold,Regular"&amp;14&amp;UKENTUCKY DIVISION OF WATER  -  DRINKING WATER BRANCH&amp;"Arial,Regular"&amp;10
&amp;14WATER TREATMENT PLANT - MONTHLY OPERATING REPORT</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CN90"/>
  <sheetViews>
    <sheetView showGridLines="0" zoomScale="90" zoomScaleNormal="90" workbookViewId="0">
      <selection activeCell="CI21" sqref="CI21"/>
    </sheetView>
  </sheetViews>
  <sheetFormatPr defaultColWidth="9" defaultRowHeight="12.75"/>
  <cols>
    <col min="1" max="1" width="0.5703125" style="107" customWidth="1"/>
    <col min="2" max="2" width="0.28515625" style="107" customWidth="1"/>
    <col min="3" max="3" width="2.28515625" style="107" customWidth="1"/>
    <col min="4" max="4" width="0.28515625" style="107" customWidth="1"/>
    <col min="5" max="5" width="2.28515625" style="107" customWidth="1"/>
    <col min="6" max="6" width="0.28515625" style="107" customWidth="1"/>
    <col min="7" max="7" width="2.28515625" style="107" customWidth="1"/>
    <col min="8" max="8" width="0.28515625" style="107" customWidth="1"/>
    <col min="9" max="9" width="2.28515625" style="107" customWidth="1"/>
    <col min="10" max="10" width="0.28515625" style="107" customWidth="1"/>
    <col min="11" max="11" width="2.28515625" style="107" customWidth="1"/>
    <col min="12" max="12" width="0.28515625" style="107" customWidth="1"/>
    <col min="13" max="13" width="2.28515625" style="107" customWidth="1"/>
    <col min="14" max="14" width="0.28515625" style="107" customWidth="1"/>
    <col min="15" max="15" width="2.28515625" style="107" customWidth="1"/>
    <col min="16" max="16" width="0.28515625" style="107" customWidth="1"/>
    <col min="17" max="17" width="2.28515625" style="107" customWidth="1"/>
    <col min="18" max="18" width="0.28515625" style="107" customWidth="1"/>
    <col min="19" max="19" width="2.28515625" style="107" customWidth="1"/>
    <col min="20" max="20" width="0.28515625" style="107" customWidth="1"/>
    <col min="21" max="21" width="2.28515625" style="107" customWidth="1"/>
    <col min="22" max="22" width="0.28515625" style="107" customWidth="1"/>
    <col min="23" max="23" width="2.28515625" style="107" customWidth="1"/>
    <col min="24" max="24" width="0.28515625" style="107" customWidth="1"/>
    <col min="25" max="25" width="2.28515625" style="107" customWidth="1"/>
    <col min="26" max="26" width="0.28515625" style="107" customWidth="1"/>
    <col min="27" max="27" width="2.28515625" style="107" customWidth="1"/>
    <col min="28" max="28" width="0.28515625" style="107" customWidth="1"/>
    <col min="29" max="29" width="2.28515625" style="107" customWidth="1"/>
    <col min="30" max="30" width="0.28515625" style="107" customWidth="1"/>
    <col min="31" max="31" width="2.28515625" style="107" customWidth="1"/>
    <col min="32" max="32" width="0.28515625" style="107" customWidth="1"/>
    <col min="33" max="33" width="2.28515625" style="107" customWidth="1"/>
    <col min="34" max="34" width="0.28515625" style="107" customWidth="1"/>
    <col min="35" max="35" width="2.28515625" style="107" customWidth="1"/>
    <col min="36" max="36" width="0.28515625" style="107" customWidth="1"/>
    <col min="37" max="37" width="2.28515625" style="107" customWidth="1"/>
    <col min="38" max="38" width="0.28515625" style="107" customWidth="1"/>
    <col min="39" max="39" width="2.28515625" style="107" customWidth="1"/>
    <col min="40" max="40" width="0.28515625" style="107" customWidth="1"/>
    <col min="41" max="41" width="2.28515625" style="107" customWidth="1"/>
    <col min="42" max="42" width="0.28515625" style="107" customWidth="1"/>
    <col min="43" max="43" width="2.28515625" style="107" customWidth="1"/>
    <col min="44" max="46" width="0.28515625" style="107" customWidth="1"/>
    <col min="47" max="47" width="2.28515625" style="107" customWidth="1"/>
    <col min="48" max="48" width="0.28515625" style="107" customWidth="1"/>
    <col min="49" max="49" width="2.28515625" style="107" customWidth="1"/>
    <col min="50" max="50" width="0.28515625" style="107" customWidth="1"/>
    <col min="51" max="51" width="2.28515625" style="107" customWidth="1"/>
    <col min="52" max="52" width="0.28515625" style="107" customWidth="1"/>
    <col min="53" max="53" width="2.28515625" style="107" customWidth="1"/>
    <col min="54" max="54" width="0.28515625" style="107" customWidth="1"/>
    <col min="55" max="55" width="2.28515625" style="107" customWidth="1"/>
    <col min="56" max="56" width="0.28515625" style="107" customWidth="1"/>
    <col min="57" max="57" width="2.28515625" style="107" customWidth="1"/>
    <col min="58" max="58" width="0.28515625" style="107" customWidth="1"/>
    <col min="59" max="59" width="2.28515625" style="107" customWidth="1"/>
    <col min="60" max="60" width="0.28515625" style="107" customWidth="1"/>
    <col min="61" max="61" width="2.28515625" style="107" customWidth="1"/>
    <col min="62" max="62" width="0.28515625" style="107" customWidth="1"/>
    <col min="63" max="63" width="2.28515625" style="107" customWidth="1"/>
    <col min="64" max="64" width="0.28515625" style="107" customWidth="1"/>
    <col min="65" max="65" width="2.28515625" style="107" customWidth="1"/>
    <col min="66" max="66" width="0.28515625" style="107" customWidth="1"/>
    <col min="67" max="67" width="2.28515625" style="107" customWidth="1"/>
    <col min="68" max="68" width="0.28515625" style="107" customWidth="1"/>
    <col min="69" max="69" width="2.28515625" style="107" customWidth="1"/>
    <col min="70" max="70" width="0.28515625" style="107" customWidth="1"/>
    <col min="71" max="71" width="2.28515625" style="107" customWidth="1"/>
    <col min="72" max="72" width="0.28515625" style="107" customWidth="1"/>
    <col min="73" max="73" width="2.28515625" style="107" customWidth="1"/>
    <col min="74" max="74" width="0.28515625" style="107" customWidth="1"/>
    <col min="75" max="75" width="2.28515625" style="107" customWidth="1"/>
    <col min="76" max="76" width="0.28515625" style="107" customWidth="1"/>
    <col min="77" max="77" width="2.28515625" style="107" customWidth="1"/>
    <col min="78" max="78" width="0.28515625" style="107" customWidth="1"/>
    <col min="79" max="79" width="2.28515625" style="107" customWidth="1"/>
    <col min="80" max="80" width="0.28515625" style="107" customWidth="1"/>
    <col min="81" max="81" width="2.28515625" style="107" customWidth="1"/>
    <col min="82" max="82" width="0.28515625" style="107" customWidth="1"/>
    <col min="83" max="83" width="2.28515625" style="107" customWidth="1"/>
    <col min="84" max="84" width="0.28515625" style="107" customWidth="1"/>
    <col min="85" max="85" width="2.28515625" style="107" customWidth="1"/>
    <col min="86" max="86" width="0.28515625" style="107" customWidth="1"/>
    <col min="87" max="87" width="2.28515625" style="107" customWidth="1"/>
    <col min="88" max="88" width="0.28515625" style="107" customWidth="1"/>
    <col min="89" max="89" width="1.7109375" style="107" customWidth="1"/>
    <col min="90" max="16384" width="9" style="156"/>
  </cols>
  <sheetData>
    <row r="1" spans="1:90" ht="6.75" customHeight="1"/>
    <row r="2" spans="1:90" ht="18.75" customHeight="1" thickBot="1">
      <c r="A2" s="106"/>
      <c r="C2" s="108" t="s">
        <v>182</v>
      </c>
      <c r="D2" s="108"/>
      <c r="E2" s="106"/>
      <c r="F2" s="99"/>
      <c r="G2" s="99"/>
      <c r="H2" s="99"/>
      <c r="I2" s="99"/>
      <c r="J2" s="99"/>
      <c r="K2" s="99"/>
      <c r="L2" s="99"/>
      <c r="M2" s="1040">
        <f>'CoverSheet '!E10</f>
        <v>0</v>
      </c>
      <c r="N2" s="1040"/>
      <c r="O2" s="1040"/>
      <c r="P2" s="1040"/>
      <c r="Q2" s="1040"/>
      <c r="R2" s="1040"/>
      <c r="S2" s="1040"/>
      <c r="T2" s="1040"/>
      <c r="U2" s="1040"/>
      <c r="V2" s="1040"/>
      <c r="W2" s="1040"/>
      <c r="X2" s="1040"/>
      <c r="Y2" s="1040"/>
      <c r="Z2" s="109"/>
      <c r="AA2" s="99"/>
      <c r="AB2" s="103"/>
      <c r="AC2" s="980"/>
      <c r="AD2" s="980"/>
      <c r="AE2" s="980"/>
      <c r="AF2" s="980"/>
      <c r="AG2" s="980"/>
      <c r="AH2" s="980"/>
      <c r="AI2" s="980"/>
      <c r="AJ2" s="109"/>
      <c r="AK2" s="102"/>
      <c r="AL2" s="102"/>
      <c r="AM2" s="157"/>
      <c r="AN2" s="103"/>
      <c r="AO2" s="99"/>
      <c r="AP2" s="99"/>
      <c r="AQ2" s="106"/>
      <c r="AW2" s="106"/>
      <c r="AY2" s="106"/>
      <c r="BA2" s="110" t="s">
        <v>183</v>
      </c>
      <c r="BE2" s="99"/>
      <c r="BI2" s="99"/>
      <c r="BQ2" s="99"/>
      <c r="BR2" s="99"/>
      <c r="BS2" s="99"/>
      <c r="BT2" s="99"/>
      <c r="BU2" s="99"/>
      <c r="BV2" s="99"/>
      <c r="BW2" s="1041">
        <f>'CoverSheet '!G7</f>
        <v>0</v>
      </c>
      <c r="BX2" s="1041"/>
      <c r="BY2" s="1041"/>
      <c r="BZ2" s="1041"/>
      <c r="CA2" s="1041"/>
      <c r="CB2" s="1041"/>
      <c r="CC2" s="1041"/>
      <c r="CD2" s="1041"/>
      <c r="CE2" s="1041"/>
      <c r="CF2" s="1041"/>
      <c r="CG2" s="1041"/>
      <c r="CI2" s="109"/>
      <c r="CJ2" s="109"/>
    </row>
    <row r="3" spans="1:90" ht="18.75" customHeight="1">
      <c r="B3" s="101"/>
      <c r="C3" s="1045"/>
      <c r="D3" s="1045"/>
      <c r="E3" s="1045"/>
      <c r="F3" s="1045"/>
      <c r="G3" s="1045"/>
      <c r="H3" s="1045"/>
      <c r="I3" s="1045"/>
      <c r="J3" s="1045"/>
      <c r="K3" s="1045"/>
      <c r="L3" s="1045"/>
      <c r="M3" s="1045"/>
      <c r="N3" s="1045"/>
      <c r="O3" s="1045"/>
      <c r="P3" s="137"/>
      <c r="Q3" s="1044"/>
      <c r="R3" s="1044"/>
      <c r="S3" s="1044"/>
      <c r="T3" s="1044"/>
      <c r="U3" s="1044"/>
      <c r="V3" s="1044"/>
      <c r="W3" s="1044"/>
      <c r="X3" s="1044"/>
      <c r="Y3" s="1044"/>
      <c r="Z3" s="102"/>
      <c r="AA3" s="674" t="s">
        <v>269</v>
      </c>
      <c r="AB3" s="1046" t="s">
        <v>279</v>
      </c>
      <c r="AC3" s="1047"/>
      <c r="AD3" s="1047"/>
      <c r="AE3" s="1047"/>
      <c r="AF3" s="1047"/>
      <c r="AG3" s="1047"/>
      <c r="AH3" s="1047"/>
      <c r="AI3" s="1047"/>
      <c r="AJ3" s="1047"/>
      <c r="AK3" s="1047"/>
      <c r="AL3" s="1047"/>
      <c r="AM3" s="1047"/>
      <c r="AN3" s="1047"/>
      <c r="AO3" s="1047"/>
      <c r="AP3" s="1047"/>
      <c r="AQ3" s="1047"/>
      <c r="AR3" s="1047"/>
      <c r="AS3" s="1047"/>
      <c r="AT3" s="1047"/>
      <c r="AU3" s="1047"/>
      <c r="AV3" s="1047"/>
      <c r="AW3" s="1047"/>
      <c r="AX3" s="1047"/>
      <c r="AY3" s="1047"/>
      <c r="AZ3" s="1047"/>
      <c r="BA3" s="1047"/>
      <c r="BB3" s="1047"/>
      <c r="BC3" s="1047"/>
      <c r="BD3" s="1047"/>
      <c r="BE3" s="1047"/>
      <c r="BF3" s="1047"/>
      <c r="BG3" s="1047"/>
      <c r="BH3" s="1047"/>
      <c r="BI3" s="1047"/>
      <c r="BJ3" s="1047"/>
      <c r="BK3" s="1047"/>
      <c r="BL3" s="1047"/>
      <c r="BM3" s="1047"/>
      <c r="BN3" s="1047"/>
      <c r="BO3" s="1047"/>
      <c r="BP3" s="1047"/>
      <c r="BQ3" s="1047"/>
      <c r="BR3" s="1047"/>
      <c r="BS3" s="1047"/>
      <c r="BT3" s="1047"/>
      <c r="BU3" s="1047"/>
      <c r="BV3" s="1047"/>
      <c r="BW3" s="1047"/>
      <c r="BX3" s="1047"/>
      <c r="BY3" s="1047"/>
      <c r="BZ3" s="1047"/>
      <c r="CA3" s="1047"/>
      <c r="CB3" s="1047"/>
      <c r="CC3" s="1047"/>
      <c r="CD3" s="1047"/>
      <c r="CE3" s="1047"/>
      <c r="CF3" s="1047"/>
      <c r="CG3" s="1047"/>
      <c r="CH3" s="1047"/>
      <c r="CI3" s="1047"/>
      <c r="CJ3" s="1048"/>
    </row>
    <row r="4" spans="1:90" ht="13.5" thickBot="1">
      <c r="A4" s="99"/>
      <c r="B4" s="99"/>
      <c r="C4" s="99"/>
      <c r="D4" s="99"/>
      <c r="E4" s="99"/>
      <c r="F4" s="99"/>
      <c r="G4" s="99"/>
      <c r="H4" s="99"/>
      <c r="I4" s="99"/>
      <c r="J4" s="99"/>
      <c r="K4" s="99"/>
      <c r="L4" s="99"/>
      <c r="M4" s="99"/>
      <c r="N4" s="99"/>
      <c r="O4" s="99"/>
      <c r="P4" s="99"/>
      <c r="Q4" s="99"/>
      <c r="R4" s="99"/>
      <c r="S4" s="111"/>
      <c r="T4" s="111"/>
      <c r="U4" s="99"/>
      <c r="V4" s="99"/>
      <c r="W4" s="99"/>
      <c r="X4" s="99"/>
      <c r="Y4" s="99"/>
      <c r="Z4" s="99"/>
      <c r="AA4" s="675" t="s">
        <v>274</v>
      </c>
      <c r="AB4" s="1049"/>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1050"/>
      <c r="BA4" s="1050"/>
      <c r="BB4" s="1050"/>
      <c r="BC4" s="1050"/>
      <c r="BD4" s="1050"/>
      <c r="BE4" s="1050"/>
      <c r="BF4" s="1050"/>
      <c r="BG4" s="1050"/>
      <c r="BH4" s="1050"/>
      <c r="BI4" s="1050"/>
      <c r="BJ4" s="1050"/>
      <c r="BK4" s="1050"/>
      <c r="BL4" s="1050"/>
      <c r="BM4" s="1050"/>
      <c r="BN4" s="1050"/>
      <c r="BO4" s="1050"/>
      <c r="BP4" s="1050"/>
      <c r="BQ4" s="1050"/>
      <c r="BR4" s="1050"/>
      <c r="BS4" s="1050"/>
      <c r="BT4" s="1050"/>
      <c r="BU4" s="1050"/>
      <c r="BV4" s="1050"/>
      <c r="BW4" s="1050"/>
      <c r="BX4" s="1050"/>
      <c r="BY4" s="1050"/>
      <c r="BZ4" s="1050"/>
      <c r="CA4" s="1050"/>
      <c r="CB4" s="1050"/>
      <c r="CC4" s="1050"/>
      <c r="CD4" s="1050"/>
      <c r="CE4" s="1050"/>
      <c r="CF4" s="1050"/>
      <c r="CG4" s="1050"/>
      <c r="CH4" s="1050"/>
      <c r="CI4" s="1050"/>
      <c r="CJ4" s="1051"/>
      <c r="CK4" s="99"/>
      <c r="CL4" s="452"/>
    </row>
    <row r="5" spans="1:90">
      <c r="A5" s="99"/>
      <c r="B5" s="1052" t="s">
        <v>184</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4"/>
      <c r="AC5" s="1054"/>
      <c r="AD5" s="1054"/>
      <c r="AE5" s="1054"/>
      <c r="AF5" s="1054"/>
      <c r="AG5" s="1054"/>
      <c r="AH5" s="1054"/>
      <c r="AI5" s="1054"/>
      <c r="AJ5" s="1054"/>
      <c r="AK5" s="1054"/>
      <c r="AL5" s="1054"/>
      <c r="AM5" s="1054"/>
      <c r="AN5" s="1054"/>
      <c r="AO5" s="1054"/>
      <c r="AP5" s="1054"/>
      <c r="AQ5" s="1054"/>
      <c r="AR5" s="1054"/>
      <c r="AS5" s="1054"/>
      <c r="AT5" s="1054"/>
      <c r="AU5" s="1054"/>
      <c r="AV5" s="1054"/>
      <c r="AW5" s="1054"/>
      <c r="AX5" s="1054"/>
      <c r="AY5" s="1054"/>
      <c r="AZ5" s="1054"/>
      <c r="BA5" s="1054"/>
      <c r="BB5" s="1054"/>
      <c r="BC5" s="1054"/>
      <c r="BD5" s="1054"/>
      <c r="BE5" s="1054"/>
      <c r="BF5" s="1054"/>
      <c r="BG5" s="1054"/>
      <c r="BH5" s="1054"/>
      <c r="BI5" s="1054"/>
      <c r="BJ5" s="1054"/>
      <c r="BK5" s="1054"/>
      <c r="BL5" s="1054"/>
      <c r="BM5" s="1054"/>
      <c r="BN5" s="1054"/>
      <c r="BO5" s="1054"/>
      <c r="BP5" s="1054"/>
      <c r="BQ5" s="1054"/>
      <c r="BR5" s="1054"/>
      <c r="BS5" s="1054"/>
      <c r="BT5" s="1054"/>
      <c r="BU5" s="1054"/>
      <c r="BV5" s="1054"/>
      <c r="BW5" s="1054"/>
      <c r="BX5" s="1054"/>
      <c r="BY5" s="1054"/>
      <c r="BZ5" s="1054"/>
      <c r="CA5" s="1054"/>
      <c r="CB5" s="1054"/>
      <c r="CC5" s="1054"/>
      <c r="CD5" s="1054"/>
      <c r="CE5" s="1054"/>
      <c r="CF5" s="1054"/>
      <c r="CG5" s="1054"/>
      <c r="CH5" s="1054"/>
      <c r="CI5" s="1054"/>
      <c r="CJ5" s="1055"/>
      <c r="CK5" s="99"/>
    </row>
    <row r="6" spans="1:90">
      <c r="A6" s="99"/>
      <c r="B6" s="1056" t="s">
        <v>389</v>
      </c>
      <c r="C6" s="1057"/>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c r="AE6" s="1057"/>
      <c r="AF6" s="1057"/>
      <c r="AG6" s="1057"/>
      <c r="AH6" s="1057"/>
      <c r="AI6" s="1057"/>
      <c r="AJ6" s="1057"/>
      <c r="AK6" s="1057"/>
      <c r="AL6" s="1057"/>
      <c r="AM6" s="1057"/>
      <c r="AN6" s="1057"/>
      <c r="AO6" s="1057"/>
      <c r="AP6" s="1057"/>
      <c r="AQ6" s="1057"/>
      <c r="AR6" s="1057"/>
      <c r="AS6" s="1057"/>
      <c r="AT6" s="1057"/>
      <c r="AU6" s="1057"/>
      <c r="AV6" s="1057"/>
      <c r="AW6" s="1057"/>
      <c r="AX6" s="1057"/>
      <c r="AY6" s="1057"/>
      <c r="AZ6" s="1057"/>
      <c r="BA6" s="1057"/>
      <c r="BB6" s="1057"/>
      <c r="BC6" s="1057"/>
      <c r="BD6" s="1057"/>
      <c r="BE6" s="1057"/>
      <c r="BF6" s="1057"/>
      <c r="BG6" s="1057"/>
      <c r="BH6" s="1057"/>
      <c r="BI6" s="1057"/>
      <c r="BJ6" s="1057"/>
      <c r="BK6" s="1057"/>
      <c r="BL6" s="1057"/>
      <c r="BM6" s="1057"/>
      <c r="BN6" s="1057"/>
      <c r="BO6" s="1057"/>
      <c r="BP6" s="1057"/>
      <c r="BQ6" s="1057"/>
      <c r="BR6" s="1057"/>
      <c r="BS6" s="1057"/>
      <c r="BT6" s="1057"/>
      <c r="BU6" s="1057"/>
      <c r="BV6" s="1057"/>
      <c r="BW6" s="1057"/>
      <c r="BX6" s="1057"/>
      <c r="BY6" s="1057"/>
      <c r="BZ6" s="1057"/>
      <c r="CA6" s="1057"/>
      <c r="CB6" s="1057"/>
      <c r="CC6" s="1057"/>
      <c r="CD6" s="1057"/>
      <c r="CE6" s="1057"/>
      <c r="CF6" s="1057"/>
      <c r="CG6" s="1057"/>
      <c r="CH6" s="1057"/>
      <c r="CI6" s="1057"/>
      <c r="CJ6" s="1058"/>
      <c r="CK6" s="99"/>
    </row>
    <row r="7" spans="1:90" ht="2.25" customHeight="1">
      <c r="A7" s="112"/>
      <c r="B7" s="99"/>
      <c r="C7" s="99"/>
      <c r="D7" s="99"/>
      <c r="E7" s="99"/>
      <c r="F7" s="99"/>
      <c r="G7" s="99"/>
      <c r="H7" s="99"/>
      <c r="I7" s="99"/>
      <c r="J7" s="99"/>
      <c r="K7" s="99"/>
      <c r="L7" s="99"/>
      <c r="M7" s="99"/>
      <c r="N7" s="99"/>
      <c r="O7" s="99"/>
      <c r="P7" s="99"/>
      <c r="Q7" s="99"/>
      <c r="R7" s="99"/>
      <c r="S7" s="111"/>
      <c r="T7" s="111"/>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111"/>
      <c r="BB7" s="111"/>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112"/>
      <c r="CK7" s="113"/>
    </row>
    <row r="8" spans="1:90" ht="13.5" thickBot="1">
      <c r="A8" s="114"/>
      <c r="C8" s="108" t="s">
        <v>185</v>
      </c>
      <c r="D8" s="108"/>
      <c r="E8" s="106"/>
      <c r="F8" s="99"/>
      <c r="G8" s="99"/>
      <c r="H8" s="99"/>
      <c r="I8" s="99"/>
      <c r="J8" s="99"/>
      <c r="K8" s="455">
        <f>'CoverSheet '!I10</f>
        <v>0</v>
      </c>
      <c r="L8" s="99"/>
      <c r="M8" s="99"/>
      <c r="N8" s="99"/>
      <c r="O8" s="99"/>
      <c r="P8" s="99"/>
      <c r="Q8" s="99"/>
      <c r="R8" s="99"/>
      <c r="S8" s="99"/>
      <c r="T8" s="99"/>
      <c r="U8" s="99"/>
      <c r="V8" s="99"/>
      <c r="W8" s="99"/>
      <c r="Y8" s="99"/>
      <c r="Z8" s="109"/>
      <c r="AA8" s="99"/>
      <c r="AB8" s="103"/>
      <c r="AC8" s="103"/>
      <c r="AD8" s="103"/>
      <c r="AF8" s="109"/>
      <c r="AI8" s="101"/>
      <c r="AJ8" s="103"/>
      <c r="AL8" s="103"/>
      <c r="AM8" s="103"/>
      <c r="AN8" s="103"/>
      <c r="AO8" s="99"/>
      <c r="AP8" s="99"/>
      <c r="AQ8" s="108" t="s">
        <v>186</v>
      </c>
      <c r="AW8" s="106"/>
      <c r="AY8" s="99"/>
      <c r="BE8" s="99"/>
      <c r="BI8" s="99"/>
      <c r="BQ8" s="1043">
        <f>'Page 1 Chemicals'!B44</f>
        <v>0</v>
      </c>
      <c r="BR8" s="1042"/>
      <c r="BS8" s="1042"/>
      <c r="BT8" s="1042"/>
      <c r="BU8" s="1042"/>
      <c r="BV8" s="1042"/>
      <c r="BW8" s="1042"/>
      <c r="BX8" s="1042"/>
      <c r="BY8" s="1042"/>
      <c r="BZ8" s="1042"/>
      <c r="CA8" s="1042"/>
      <c r="CB8" s="1042"/>
      <c r="CC8" s="1042"/>
      <c r="CD8" s="1042"/>
      <c r="CE8" s="1042"/>
      <c r="CF8" s="1042"/>
      <c r="CG8" s="1042"/>
      <c r="CI8" s="109"/>
      <c r="CJ8" s="109"/>
      <c r="CK8" s="115"/>
    </row>
    <row r="9" spans="1:90" ht="2.25" customHeight="1">
      <c r="A9" s="114"/>
      <c r="B9" s="101"/>
      <c r="C9" s="103"/>
      <c r="D9" s="103"/>
      <c r="E9" s="103"/>
      <c r="F9" s="103"/>
      <c r="G9" s="103"/>
      <c r="H9" s="103"/>
      <c r="I9" s="103"/>
      <c r="J9" s="1059"/>
      <c r="K9" s="1059"/>
      <c r="L9" s="1059"/>
      <c r="M9" s="1059"/>
      <c r="N9" s="1059"/>
      <c r="O9" s="1059"/>
      <c r="P9" s="1059"/>
      <c r="Q9" s="1059"/>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3"/>
      <c r="AP9" s="103"/>
      <c r="AW9" s="101"/>
      <c r="BD9" s="103"/>
      <c r="BE9" s="1060"/>
      <c r="BF9" s="1060"/>
      <c r="BG9" s="1060"/>
      <c r="BH9" s="1060"/>
      <c r="BI9" s="1060"/>
      <c r="BJ9" s="1060"/>
      <c r="BK9" s="1060"/>
      <c r="BL9" s="1060"/>
      <c r="BM9" s="1060"/>
      <c r="BN9" s="1060"/>
      <c r="BO9" s="1060"/>
      <c r="BP9" s="1060"/>
      <c r="BQ9" s="1060"/>
      <c r="BR9" s="1060"/>
      <c r="BS9" s="1060"/>
      <c r="BT9" s="1060"/>
      <c r="BU9" s="1060"/>
      <c r="BV9" s="1060"/>
      <c r="BW9" s="1060"/>
      <c r="BX9" s="1060"/>
      <c r="BY9" s="1060"/>
      <c r="BZ9" s="1060"/>
      <c r="CA9" s="1060"/>
      <c r="CB9" s="1060"/>
      <c r="CC9" s="1060"/>
      <c r="CD9" s="1060"/>
      <c r="CE9" s="1060"/>
      <c r="CF9" s="1060"/>
      <c r="CG9" s="1060"/>
      <c r="CH9" s="1060"/>
      <c r="CK9" s="115"/>
    </row>
    <row r="10" spans="1:90" ht="13.5" thickBot="1">
      <c r="A10" s="114"/>
      <c r="C10" s="110" t="s">
        <v>187</v>
      </c>
      <c r="D10" s="103"/>
      <c r="E10" s="106"/>
      <c r="F10" s="103"/>
      <c r="G10" s="103"/>
      <c r="H10" s="103"/>
      <c r="I10" s="103"/>
      <c r="J10" s="101"/>
      <c r="K10" s="103"/>
      <c r="L10" s="103"/>
      <c r="M10" s="1042">
        <f>'CoverSheet '!L10</f>
        <v>0</v>
      </c>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3"/>
      <c r="AO10" s="103"/>
      <c r="AP10" s="103"/>
      <c r="AQ10" s="110" t="s">
        <v>188</v>
      </c>
      <c r="AW10" s="106"/>
      <c r="BD10" s="103"/>
      <c r="BE10" s="103"/>
      <c r="BF10" s="102"/>
      <c r="BG10" s="103"/>
      <c r="BH10" s="103"/>
      <c r="BI10" s="103"/>
      <c r="BJ10" s="103"/>
      <c r="BK10" s="103"/>
      <c r="BL10" s="103"/>
      <c r="BM10" s="103"/>
      <c r="BN10" s="103"/>
      <c r="BO10" s="103"/>
      <c r="BP10" s="103"/>
      <c r="BQ10" s="1043" t="str">
        <f>'Page 1 Chemicals'!B45</f>
        <v xml:space="preserve"> </v>
      </c>
      <c r="BR10" s="1042"/>
      <c r="BS10" s="1042"/>
      <c r="BT10" s="1042"/>
      <c r="BU10" s="1042"/>
      <c r="BV10" s="1042"/>
      <c r="BW10" s="1042"/>
      <c r="BX10" s="1042"/>
      <c r="BY10" s="1042"/>
      <c r="BZ10" s="1042"/>
      <c r="CA10" s="1042"/>
      <c r="CB10" s="1042"/>
      <c r="CC10" s="1042"/>
      <c r="CD10" s="1042"/>
      <c r="CE10" s="1042"/>
      <c r="CF10" s="1042"/>
      <c r="CG10" s="1042"/>
      <c r="CH10" s="102"/>
      <c r="CI10" s="103"/>
      <c r="CK10" s="115"/>
    </row>
    <row r="11" spans="1:90" ht="2.25" customHeight="1">
      <c r="A11" s="114"/>
      <c r="B11" s="101"/>
      <c r="C11" s="103"/>
      <c r="D11" s="103"/>
      <c r="E11" s="103"/>
      <c r="F11" s="103"/>
      <c r="G11" s="103"/>
      <c r="H11" s="103"/>
      <c r="I11" s="103"/>
      <c r="J11" s="101"/>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9"/>
      <c r="CH11" s="103"/>
      <c r="CI11" s="108"/>
      <c r="CK11" s="115"/>
    </row>
    <row r="12" spans="1:90" ht="13.5" thickBot="1">
      <c r="A12" s="116"/>
      <c r="B12" s="109"/>
      <c r="C12" s="110" t="s">
        <v>335</v>
      </c>
      <c r="G12" s="109"/>
      <c r="H12" s="109"/>
      <c r="I12" s="109"/>
      <c r="J12" s="109"/>
      <c r="K12" s="99"/>
      <c r="L12" s="109"/>
      <c r="M12" s="99"/>
      <c r="N12" s="109"/>
      <c r="O12" s="99"/>
      <c r="P12" s="109"/>
      <c r="Q12" s="1042">
        <f>'CoverSheet '!E12</f>
        <v>0</v>
      </c>
      <c r="R12" s="1081"/>
      <c r="S12" s="1081"/>
      <c r="T12" s="1081"/>
      <c r="U12" s="1081"/>
      <c r="V12" s="1081"/>
      <c r="W12" s="1081"/>
      <c r="X12" s="1081"/>
      <c r="Y12" s="1081"/>
      <c r="Z12" s="1081"/>
      <c r="AA12" s="1081"/>
      <c r="AB12" s="1081"/>
      <c r="AC12" s="1081"/>
      <c r="AD12" s="1081"/>
      <c r="AE12" s="99"/>
      <c r="AF12" s="1045"/>
      <c r="AG12" s="1045"/>
      <c r="AH12" s="1045"/>
      <c r="AI12" s="1045"/>
      <c r="AJ12" s="1045"/>
      <c r="AK12" s="1045"/>
      <c r="AL12" s="1080"/>
      <c r="AM12" s="1080"/>
      <c r="AQ12" s="110" t="s">
        <v>189</v>
      </c>
      <c r="AX12" s="103"/>
      <c r="AY12" s="103"/>
      <c r="AZ12" s="103"/>
      <c r="BA12" s="103"/>
      <c r="BB12" s="103"/>
      <c r="BD12" s="99"/>
      <c r="BE12" s="103"/>
      <c r="BF12" s="101"/>
      <c r="BG12" s="103"/>
      <c r="BH12" s="103"/>
      <c r="BI12" s="103"/>
      <c r="BJ12" s="103"/>
      <c r="BK12" s="103"/>
      <c r="BL12" s="103"/>
      <c r="BM12" s="103"/>
      <c r="BN12" s="103"/>
      <c r="BO12" s="103"/>
      <c r="BP12" s="103"/>
      <c r="BQ12" s="1043" t="str">
        <f>'Page 1 Chemicals'!B46</f>
        <v xml:space="preserve"> </v>
      </c>
      <c r="BR12" s="1042"/>
      <c r="BS12" s="1042"/>
      <c r="BT12" s="1042"/>
      <c r="BU12" s="1042"/>
      <c r="BV12" s="1042"/>
      <c r="BW12" s="1042"/>
      <c r="BX12" s="1042"/>
      <c r="BY12" s="1042"/>
      <c r="BZ12" s="1042"/>
      <c r="CA12" s="1042"/>
      <c r="CB12" s="1042"/>
      <c r="CC12" s="1042"/>
      <c r="CD12" s="1042"/>
      <c r="CE12" s="1042"/>
      <c r="CF12" s="1042"/>
      <c r="CG12" s="1042"/>
      <c r="CH12" s="103"/>
      <c r="CI12" s="103"/>
      <c r="CK12" s="115"/>
    </row>
    <row r="13" spans="1:90" ht="6.75" customHeight="1">
      <c r="A13" s="99"/>
      <c r="B13" s="113"/>
      <c r="C13" s="99"/>
      <c r="D13" s="99"/>
      <c r="E13" s="99"/>
      <c r="F13" s="99"/>
      <c r="G13" s="99"/>
      <c r="H13" s="99"/>
      <c r="I13" s="99"/>
      <c r="J13" s="99"/>
      <c r="K13" s="99"/>
      <c r="L13" s="99"/>
      <c r="M13" s="99"/>
      <c r="N13" s="99"/>
      <c r="O13" s="99"/>
      <c r="P13" s="99"/>
      <c r="Q13" s="99"/>
      <c r="R13" s="99"/>
      <c r="S13" s="111"/>
      <c r="T13" s="111"/>
      <c r="U13" s="99"/>
      <c r="V13" s="99"/>
      <c r="W13" s="99"/>
      <c r="X13" s="99"/>
      <c r="Y13" s="99"/>
      <c r="Z13" s="99"/>
      <c r="AA13" s="99"/>
      <c r="AB13" s="99"/>
      <c r="AC13" s="99"/>
      <c r="AD13" s="99"/>
      <c r="AE13" s="104"/>
      <c r="AF13" s="104"/>
      <c r="AG13" s="104"/>
      <c r="AH13" s="104"/>
      <c r="AI13" s="104"/>
      <c r="AJ13" s="104"/>
      <c r="AK13" s="104"/>
      <c r="AL13" s="104"/>
      <c r="AM13" s="104"/>
      <c r="AN13" s="104"/>
      <c r="AO13" s="104"/>
      <c r="AP13" s="99"/>
      <c r="AQ13" s="104"/>
      <c r="AR13" s="104"/>
      <c r="AS13" s="104"/>
      <c r="AT13" s="104"/>
      <c r="AU13" s="104"/>
      <c r="AV13" s="99"/>
      <c r="AW13" s="99"/>
      <c r="AX13" s="99"/>
      <c r="AY13" s="99"/>
      <c r="AZ13" s="99"/>
      <c r="BA13" s="111"/>
      <c r="BB13" s="111"/>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112"/>
      <c r="CK13" s="113"/>
    </row>
    <row r="14" spans="1:90" ht="6" customHeight="1">
      <c r="A14" s="99"/>
      <c r="B14" s="117"/>
      <c r="C14" s="117"/>
      <c r="D14" s="117"/>
      <c r="E14" s="117"/>
      <c r="F14" s="117"/>
      <c r="G14" s="117"/>
      <c r="H14" s="117"/>
      <c r="I14" s="117"/>
      <c r="J14" s="117"/>
      <c r="K14" s="117"/>
      <c r="L14" s="117"/>
      <c r="M14" s="117"/>
      <c r="N14" s="117"/>
      <c r="O14" s="117"/>
      <c r="P14" s="117"/>
      <c r="Q14" s="117"/>
      <c r="R14" s="117"/>
      <c r="S14" s="118"/>
      <c r="T14" s="118"/>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99"/>
      <c r="AR14" s="99"/>
      <c r="AS14" s="99"/>
      <c r="AT14" s="99"/>
      <c r="AU14" s="99"/>
      <c r="AV14" s="117"/>
      <c r="AW14" s="117"/>
      <c r="AX14" s="117"/>
      <c r="AY14" s="117"/>
      <c r="AZ14" s="117"/>
      <c r="BA14" s="118"/>
      <c r="BB14" s="118"/>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99"/>
    </row>
    <row r="15" spans="1:90" ht="8.25" customHeight="1">
      <c r="A15" s="99"/>
      <c r="B15" s="99"/>
      <c r="C15" s="99"/>
      <c r="D15" s="99"/>
      <c r="E15" s="99"/>
      <c r="F15" s="99"/>
      <c r="G15" s="99"/>
      <c r="H15" s="99"/>
      <c r="I15" s="99"/>
      <c r="J15" s="99"/>
      <c r="K15" s="99"/>
      <c r="L15" s="99"/>
      <c r="M15" s="99"/>
      <c r="N15" s="99"/>
      <c r="O15" s="99"/>
      <c r="P15" s="99"/>
      <c r="Q15" s="99"/>
      <c r="R15" s="99"/>
      <c r="S15" s="111"/>
      <c r="T15" s="111"/>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111"/>
      <c r="BB15" s="111"/>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row>
    <row r="16" spans="1:90">
      <c r="A16" s="99"/>
      <c r="B16" s="1052" t="s">
        <v>190</v>
      </c>
      <c r="C16" s="1053"/>
      <c r="D16" s="1053"/>
      <c r="E16" s="1053"/>
      <c r="F16" s="1053"/>
      <c r="G16" s="1053"/>
      <c r="H16" s="1053"/>
      <c r="I16" s="1053"/>
      <c r="J16" s="1053"/>
      <c r="K16" s="1053"/>
      <c r="L16" s="1053"/>
      <c r="M16" s="1053"/>
      <c r="N16" s="1053"/>
      <c r="O16" s="1053"/>
      <c r="P16" s="1053"/>
      <c r="Q16" s="1053"/>
      <c r="R16" s="1053"/>
      <c r="S16" s="1053"/>
      <c r="T16" s="1053"/>
      <c r="U16" s="1053"/>
      <c r="V16" s="1053"/>
      <c r="W16" s="1053"/>
      <c r="X16" s="1053"/>
      <c r="Y16" s="1053"/>
      <c r="Z16" s="1053"/>
      <c r="AA16" s="1053"/>
      <c r="AB16" s="1053"/>
      <c r="AC16" s="1053"/>
      <c r="AD16" s="1053"/>
      <c r="AE16" s="1053"/>
      <c r="AF16" s="1053"/>
      <c r="AG16" s="1053"/>
      <c r="AH16" s="1053"/>
      <c r="AI16" s="1053"/>
      <c r="AJ16" s="1053"/>
      <c r="AK16" s="1053"/>
      <c r="AL16" s="1053"/>
      <c r="AM16" s="1053"/>
      <c r="AN16" s="1053"/>
      <c r="AO16" s="1053"/>
      <c r="AP16" s="1053"/>
      <c r="AQ16" s="1053"/>
      <c r="AR16" s="1053"/>
      <c r="AS16" s="1053"/>
      <c r="AT16" s="1053"/>
      <c r="AU16" s="1053"/>
      <c r="AV16" s="1053"/>
      <c r="AW16" s="1053"/>
      <c r="AX16" s="1053"/>
      <c r="AY16" s="1053"/>
      <c r="AZ16" s="1053"/>
      <c r="BA16" s="1053"/>
      <c r="BB16" s="1053"/>
      <c r="BC16" s="1053"/>
      <c r="BD16" s="1053"/>
      <c r="BE16" s="1053"/>
      <c r="BF16" s="1053"/>
      <c r="BG16" s="1053"/>
      <c r="BH16" s="1053"/>
      <c r="BI16" s="1053"/>
      <c r="BJ16" s="1053"/>
      <c r="BK16" s="1053"/>
      <c r="BL16" s="1053"/>
      <c r="BM16" s="1053"/>
      <c r="BN16" s="1053"/>
      <c r="BO16" s="1053"/>
      <c r="BP16" s="1053"/>
      <c r="BQ16" s="1053"/>
      <c r="BR16" s="1053"/>
      <c r="BS16" s="1053"/>
      <c r="BT16" s="1053"/>
      <c r="BU16" s="1053"/>
      <c r="BV16" s="1053"/>
      <c r="BW16" s="1053"/>
      <c r="BX16" s="1053"/>
      <c r="BY16" s="1053"/>
      <c r="BZ16" s="1053"/>
      <c r="CA16" s="1053"/>
      <c r="CB16" s="1053"/>
      <c r="CC16" s="1053"/>
      <c r="CD16" s="1053"/>
      <c r="CE16" s="1053"/>
      <c r="CF16" s="1053"/>
      <c r="CG16" s="1053"/>
      <c r="CH16" s="1053"/>
      <c r="CI16" s="1053"/>
      <c r="CJ16" s="1077"/>
      <c r="CK16" s="99"/>
    </row>
    <row r="17" spans="1:89">
      <c r="A17" s="99"/>
      <c r="B17" s="1056" t="s">
        <v>266</v>
      </c>
      <c r="C17" s="1057"/>
      <c r="D17" s="1057"/>
      <c r="E17" s="1057"/>
      <c r="F17" s="1057"/>
      <c r="G17" s="1057"/>
      <c r="H17" s="1057"/>
      <c r="I17" s="1057"/>
      <c r="J17" s="1057"/>
      <c r="K17" s="1057"/>
      <c r="L17" s="1057"/>
      <c r="M17" s="1057"/>
      <c r="N17" s="1057"/>
      <c r="O17" s="1057"/>
      <c r="P17" s="1057"/>
      <c r="Q17" s="1057"/>
      <c r="R17" s="1057"/>
      <c r="S17" s="1057"/>
      <c r="T17" s="1057"/>
      <c r="U17" s="1057"/>
      <c r="V17" s="1057"/>
      <c r="W17" s="1057"/>
      <c r="X17" s="1057"/>
      <c r="Y17" s="1057"/>
      <c r="Z17" s="1057"/>
      <c r="AA17" s="1057"/>
      <c r="AB17" s="1057"/>
      <c r="AC17" s="1057"/>
      <c r="AD17" s="1057"/>
      <c r="AE17" s="1057"/>
      <c r="AF17" s="1057"/>
      <c r="AG17" s="1057"/>
      <c r="AH17" s="1057"/>
      <c r="AI17" s="1057"/>
      <c r="AJ17" s="1057"/>
      <c r="AK17" s="1057"/>
      <c r="AL17" s="1057"/>
      <c r="AM17" s="1057"/>
      <c r="AN17" s="1057"/>
      <c r="AO17" s="1057"/>
      <c r="AP17" s="1057"/>
      <c r="AQ17" s="1057"/>
      <c r="AR17" s="1057"/>
      <c r="AS17" s="1057"/>
      <c r="AT17" s="1057"/>
      <c r="AU17" s="1057"/>
      <c r="AV17" s="1057"/>
      <c r="AW17" s="1057"/>
      <c r="AX17" s="1057"/>
      <c r="AY17" s="1057"/>
      <c r="AZ17" s="1057"/>
      <c r="BA17" s="1057"/>
      <c r="BB17" s="1057"/>
      <c r="BC17" s="1057"/>
      <c r="BD17" s="1057"/>
      <c r="BE17" s="1057"/>
      <c r="BF17" s="1057"/>
      <c r="BG17" s="1057"/>
      <c r="BH17" s="1057"/>
      <c r="BI17" s="1057"/>
      <c r="BJ17" s="1057"/>
      <c r="BK17" s="1057"/>
      <c r="BL17" s="1057"/>
      <c r="BM17" s="1057"/>
      <c r="BN17" s="1057"/>
      <c r="BO17" s="1057"/>
      <c r="BP17" s="1057"/>
      <c r="BQ17" s="1057"/>
      <c r="BR17" s="1057"/>
      <c r="BS17" s="1057"/>
      <c r="BT17" s="1057"/>
      <c r="BU17" s="1057"/>
      <c r="BV17" s="1057"/>
      <c r="BW17" s="1057"/>
      <c r="BX17" s="1057"/>
      <c r="BY17" s="1057"/>
      <c r="BZ17" s="1057"/>
      <c r="CA17" s="1057"/>
      <c r="CB17" s="1057"/>
      <c r="CC17" s="1057"/>
      <c r="CD17" s="1057"/>
      <c r="CE17" s="1057"/>
      <c r="CF17" s="1057"/>
      <c r="CG17" s="1057"/>
      <c r="CH17" s="1057"/>
      <c r="CI17" s="1057"/>
      <c r="CJ17" s="1058"/>
      <c r="CK17" s="99"/>
    </row>
    <row r="18" spans="1:89" ht="9.1999999999999993" customHeight="1">
      <c r="A18" s="99"/>
      <c r="B18" s="113"/>
      <c r="C18" s="99"/>
      <c r="D18" s="99"/>
      <c r="E18" s="99"/>
      <c r="F18" s="99"/>
      <c r="G18" s="99"/>
      <c r="H18" s="99"/>
      <c r="I18" s="99"/>
      <c r="J18" s="99"/>
      <c r="K18" s="99"/>
      <c r="L18" s="99"/>
      <c r="M18" s="99"/>
      <c r="N18" s="99"/>
      <c r="O18" s="99"/>
      <c r="P18" s="99"/>
      <c r="Q18" s="99"/>
      <c r="R18" s="99"/>
      <c r="S18" s="111"/>
      <c r="T18" s="111"/>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111"/>
      <c r="BB18" s="111"/>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112"/>
      <c r="CK18" s="113"/>
    </row>
    <row r="19" spans="1:89" ht="13.5" thickBot="1">
      <c r="A19" s="99"/>
      <c r="B19" s="113"/>
      <c r="C19" s="108" t="s">
        <v>191</v>
      </c>
      <c r="D19" s="99"/>
      <c r="E19" s="99"/>
      <c r="F19" s="99"/>
      <c r="G19" s="99"/>
      <c r="H19" s="99"/>
      <c r="I19" s="99"/>
      <c r="J19" s="99"/>
      <c r="K19" s="99"/>
      <c r="L19" s="99"/>
      <c r="M19" s="99"/>
      <c r="N19" s="99"/>
      <c r="O19" s="1074" t="s">
        <v>270</v>
      </c>
      <c r="P19" s="1075"/>
      <c r="Q19" s="1075"/>
      <c r="R19" s="1075"/>
      <c r="S19" s="1075"/>
      <c r="T19" s="1075"/>
      <c r="U19" s="1075"/>
      <c r="V19" s="99"/>
      <c r="W19" s="99"/>
      <c r="X19" s="99"/>
      <c r="Y19" s="99"/>
      <c r="Z19" s="99"/>
      <c r="AA19" s="99"/>
      <c r="AB19" s="99"/>
      <c r="AC19" s="108"/>
      <c r="AD19" s="99"/>
      <c r="AE19" s="99"/>
      <c r="AF19" s="99"/>
      <c r="AG19" s="99"/>
      <c r="AH19" s="99"/>
      <c r="AI19" s="99"/>
      <c r="AJ19" s="99"/>
      <c r="AK19" s="99"/>
      <c r="AL19" s="99"/>
      <c r="AM19" s="99"/>
      <c r="AN19" s="99"/>
      <c r="AO19" s="108"/>
      <c r="AP19" s="99"/>
      <c r="AQ19" s="111"/>
      <c r="AR19" s="111"/>
      <c r="AS19" s="111"/>
      <c r="AT19" s="111"/>
      <c r="AU19" s="99"/>
      <c r="AV19" s="99"/>
      <c r="AW19" s="99"/>
      <c r="AX19" s="99"/>
      <c r="AY19" s="99"/>
      <c r="AZ19" s="111"/>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112"/>
      <c r="CK19" s="99"/>
    </row>
    <row r="20" spans="1:89" ht="2.25" customHeight="1">
      <c r="A20" s="99"/>
      <c r="B20" s="113"/>
      <c r="C20" s="108"/>
      <c r="D20" s="99"/>
      <c r="E20" s="99"/>
      <c r="F20" s="99"/>
      <c r="G20" s="99"/>
      <c r="H20" s="99"/>
      <c r="I20" s="99"/>
      <c r="J20" s="99"/>
      <c r="K20" s="99"/>
      <c r="L20" s="99"/>
      <c r="M20" s="99"/>
      <c r="N20" s="99"/>
      <c r="O20" s="99"/>
      <c r="P20" s="99"/>
      <c r="Q20" s="99"/>
      <c r="R20" s="111"/>
      <c r="S20" s="99"/>
      <c r="T20" s="99"/>
      <c r="U20" s="99"/>
      <c r="V20" s="99"/>
      <c r="W20" s="99"/>
      <c r="X20" s="99"/>
      <c r="Y20" s="99"/>
      <c r="Z20" s="99"/>
      <c r="AA20" s="99"/>
      <c r="AB20" s="99"/>
      <c r="AC20" s="108"/>
      <c r="AD20" s="99"/>
      <c r="AE20" s="99"/>
      <c r="AF20" s="99"/>
      <c r="AG20" s="99"/>
      <c r="AH20" s="99"/>
      <c r="AI20" s="99"/>
      <c r="AJ20" s="99"/>
      <c r="AK20" s="99"/>
      <c r="AL20" s="99"/>
      <c r="AM20" s="99"/>
      <c r="AN20" s="99"/>
      <c r="AO20" s="108"/>
      <c r="AP20" s="99"/>
      <c r="AQ20" s="111"/>
      <c r="AR20" s="111"/>
      <c r="AS20" s="111"/>
      <c r="AT20" s="111"/>
      <c r="AU20" s="99"/>
      <c r="AV20" s="99"/>
      <c r="AW20" s="99"/>
      <c r="AX20" s="99"/>
      <c r="AY20" s="99"/>
      <c r="AZ20" s="111"/>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112"/>
      <c r="CK20" s="99"/>
    </row>
    <row r="21" spans="1:89">
      <c r="A21" s="99"/>
      <c r="B21" s="113"/>
      <c r="C21" s="108" t="s">
        <v>192</v>
      </c>
      <c r="D21" s="99"/>
      <c r="E21" s="99"/>
      <c r="F21" s="99"/>
      <c r="G21" s="99"/>
      <c r="H21" s="99"/>
      <c r="I21" s="99"/>
      <c r="J21" s="99"/>
      <c r="K21" s="99"/>
      <c r="L21" s="99"/>
      <c r="M21" s="99"/>
      <c r="N21" s="99"/>
      <c r="O21" s="99"/>
      <c r="P21" s="99"/>
      <c r="Q21" s="111"/>
      <c r="R21" s="111"/>
      <c r="S21" s="99"/>
      <c r="T21" s="99"/>
      <c r="U21" s="99"/>
      <c r="V21" s="99"/>
      <c r="W21" s="99"/>
      <c r="X21" s="99"/>
      <c r="Y21" s="99"/>
      <c r="Z21" s="99"/>
      <c r="AA21" s="99"/>
      <c r="AB21" s="99"/>
      <c r="AC21" s="99"/>
      <c r="AD21" s="99"/>
      <c r="AE21" s="99"/>
      <c r="AF21" s="144"/>
      <c r="AG21" s="145"/>
      <c r="AH21" s="144"/>
      <c r="AI21" s="144"/>
      <c r="AJ21" s="144"/>
      <c r="AK21" s="144"/>
      <c r="AL21" s="144"/>
      <c r="AM21" s="144"/>
      <c r="AN21" s="144"/>
      <c r="AO21" s="144"/>
      <c r="AP21" s="144"/>
      <c r="AQ21" s="144"/>
      <c r="AR21" s="144"/>
      <c r="AS21" s="144"/>
      <c r="AT21" s="144"/>
      <c r="AU21" s="144"/>
      <c r="AV21" s="144"/>
      <c r="AW21" s="144"/>
      <c r="AX21" s="144"/>
      <c r="AY21" s="146"/>
      <c r="AZ21" s="146"/>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99"/>
      <c r="CH21" s="99"/>
      <c r="CI21" s="620"/>
      <c r="CJ21" s="112"/>
      <c r="CK21" s="99"/>
    </row>
    <row r="22" spans="1:89" ht="2.25" customHeight="1">
      <c r="A22" s="99"/>
      <c r="B22" s="113"/>
      <c r="C22" s="108"/>
      <c r="D22" s="99"/>
      <c r="E22" s="99"/>
      <c r="F22" s="99"/>
      <c r="G22" s="99"/>
      <c r="H22" s="99"/>
      <c r="I22" s="99"/>
      <c r="J22" s="99"/>
      <c r="K22" s="99"/>
      <c r="L22" s="99"/>
      <c r="M22" s="99"/>
      <c r="N22" s="99"/>
      <c r="O22" s="99"/>
      <c r="P22" s="99"/>
      <c r="Q22" s="111"/>
      <c r="R22" s="111"/>
      <c r="S22" s="99"/>
      <c r="T22" s="99"/>
      <c r="U22" s="99"/>
      <c r="V22" s="99"/>
      <c r="W22" s="99"/>
      <c r="X22" s="99"/>
      <c r="Y22" s="99"/>
      <c r="Z22" s="99"/>
      <c r="AA22" s="99"/>
      <c r="AB22" s="99"/>
      <c r="AC22" s="99"/>
      <c r="AD22" s="99"/>
      <c r="AE22" s="99"/>
      <c r="AF22" s="99"/>
      <c r="AH22" s="99"/>
      <c r="AI22" s="99"/>
      <c r="AJ22" s="99"/>
      <c r="AK22" s="99"/>
      <c r="AL22" s="99"/>
      <c r="AM22" s="99"/>
      <c r="AN22" s="99"/>
      <c r="AO22" s="99"/>
      <c r="AP22" s="99"/>
      <c r="AQ22" s="99"/>
      <c r="AR22" s="99"/>
      <c r="AS22" s="99"/>
      <c r="AT22" s="99"/>
      <c r="AU22" s="99"/>
      <c r="AV22" s="99"/>
      <c r="AW22" s="99"/>
      <c r="AX22" s="99"/>
      <c r="AY22" s="111"/>
      <c r="AZ22" s="111"/>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111"/>
      <c r="CJ22" s="112"/>
      <c r="CK22" s="99"/>
    </row>
    <row r="23" spans="1:89">
      <c r="A23" s="99"/>
      <c r="B23" s="113"/>
      <c r="C23" s="108" t="s">
        <v>193</v>
      </c>
      <c r="D23" s="99"/>
      <c r="E23" s="99"/>
      <c r="F23" s="99"/>
      <c r="G23" s="99"/>
      <c r="H23" s="99"/>
      <c r="I23" s="99"/>
      <c r="J23" s="99"/>
      <c r="K23" s="99"/>
      <c r="L23" s="99"/>
      <c r="M23" s="99"/>
      <c r="N23" s="99"/>
      <c r="O23" s="99"/>
      <c r="P23" s="99"/>
      <c r="Q23" s="111"/>
      <c r="R23" s="111"/>
      <c r="S23" s="99"/>
      <c r="T23" s="99"/>
      <c r="U23" s="99"/>
      <c r="V23" s="99"/>
      <c r="W23" s="99"/>
      <c r="X23" s="99"/>
      <c r="Y23" s="99"/>
      <c r="Z23" s="99"/>
      <c r="AA23" s="99"/>
      <c r="AB23" s="99"/>
      <c r="AC23" s="99"/>
      <c r="AD23" s="99"/>
      <c r="AE23" s="99"/>
      <c r="AF23" s="99"/>
      <c r="AG23" s="99"/>
      <c r="AH23" s="99"/>
      <c r="AI23" s="99"/>
      <c r="AJ23" s="99"/>
      <c r="AK23" s="99"/>
      <c r="AL23" s="144"/>
      <c r="AM23" s="145"/>
      <c r="AN23" s="144"/>
      <c r="AO23" s="144"/>
      <c r="AP23" s="144"/>
      <c r="AQ23" s="144"/>
      <c r="AR23" s="144"/>
      <c r="AS23" s="144"/>
      <c r="AT23" s="144"/>
      <c r="AU23" s="144"/>
      <c r="AV23" s="144"/>
      <c r="AW23" s="144"/>
      <c r="AX23" s="144"/>
      <c r="AY23" s="146"/>
      <c r="AZ23" s="146"/>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99"/>
      <c r="CH23" s="99"/>
      <c r="CI23" s="620"/>
      <c r="CJ23" s="112"/>
      <c r="CK23" s="99"/>
    </row>
    <row r="24" spans="1:89" ht="2.25" customHeight="1">
      <c r="A24" s="99"/>
      <c r="B24" s="113"/>
      <c r="C24" s="108"/>
      <c r="D24" s="99"/>
      <c r="E24" s="99"/>
      <c r="F24" s="99"/>
      <c r="G24" s="99"/>
      <c r="H24" s="99"/>
      <c r="I24" s="99"/>
      <c r="J24" s="99"/>
      <c r="K24" s="99"/>
      <c r="L24" s="99"/>
      <c r="M24" s="99"/>
      <c r="N24" s="99"/>
      <c r="O24" s="99"/>
      <c r="P24" s="99"/>
      <c r="Q24" s="111"/>
      <c r="R24" s="111"/>
      <c r="S24" s="99"/>
      <c r="T24" s="99"/>
      <c r="U24" s="99"/>
      <c r="V24" s="99"/>
      <c r="W24" s="99"/>
      <c r="X24" s="99"/>
      <c r="Y24" s="99"/>
      <c r="Z24" s="99"/>
      <c r="AA24" s="99"/>
      <c r="AB24" s="99"/>
      <c r="AC24" s="99"/>
      <c r="AD24" s="99"/>
      <c r="AE24" s="99"/>
      <c r="AF24" s="99"/>
      <c r="AG24" s="99"/>
      <c r="AH24" s="99"/>
      <c r="AI24" s="99"/>
      <c r="AJ24" s="99"/>
      <c r="AK24" s="99"/>
      <c r="AL24" s="99"/>
      <c r="AM24" s="111"/>
      <c r="AN24" s="99"/>
      <c r="AO24" s="99"/>
      <c r="AP24" s="99"/>
      <c r="AQ24" s="99"/>
      <c r="AR24" s="99"/>
      <c r="AS24" s="99"/>
      <c r="AT24" s="99"/>
      <c r="AU24" s="99"/>
      <c r="AV24" s="99"/>
      <c r="AW24" s="99"/>
      <c r="AX24" s="99"/>
      <c r="AY24" s="111"/>
      <c r="AZ24" s="111"/>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112"/>
      <c r="CK24" s="99"/>
    </row>
    <row r="25" spans="1:89">
      <c r="A25" s="99"/>
      <c r="B25" s="113"/>
      <c r="C25" s="108" t="s">
        <v>254</v>
      </c>
      <c r="D25" s="99"/>
      <c r="E25" s="99"/>
      <c r="F25" s="99"/>
      <c r="G25" s="99"/>
      <c r="H25" s="99"/>
      <c r="I25" s="99"/>
      <c r="J25" s="99"/>
      <c r="K25" s="99"/>
      <c r="L25" s="99"/>
      <c r="M25" s="99"/>
      <c r="N25" s="99"/>
      <c r="O25" s="99"/>
      <c r="P25" s="99"/>
      <c r="Q25" s="111"/>
      <c r="R25" s="111"/>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144"/>
      <c r="AS25" s="144"/>
      <c r="AT25" s="144"/>
      <c r="AU25" s="144"/>
      <c r="AV25" s="144"/>
      <c r="AW25" s="145"/>
      <c r="AX25" s="144"/>
      <c r="AY25" s="146"/>
      <c r="AZ25" s="146"/>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99"/>
      <c r="CH25" s="99"/>
      <c r="CI25" s="620"/>
      <c r="CJ25" s="112"/>
      <c r="CK25" s="99"/>
    </row>
    <row r="26" spans="1:89" ht="2.25" customHeight="1">
      <c r="A26" s="99"/>
      <c r="B26" s="113"/>
      <c r="C26" s="108"/>
      <c r="D26" s="99"/>
      <c r="E26" s="99"/>
      <c r="F26" s="99"/>
      <c r="G26" s="99"/>
      <c r="H26" s="99"/>
      <c r="I26" s="99"/>
      <c r="J26" s="99"/>
      <c r="K26" s="99"/>
      <c r="L26" s="99"/>
      <c r="M26" s="99"/>
      <c r="N26" s="99"/>
      <c r="O26" s="99"/>
      <c r="P26" s="99"/>
      <c r="Q26" s="111"/>
      <c r="R26" s="111"/>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111"/>
      <c r="AX26" s="99"/>
      <c r="AY26" s="111"/>
      <c r="AZ26" s="111"/>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112"/>
      <c r="CK26" s="99"/>
    </row>
    <row r="27" spans="1:89">
      <c r="A27" s="99"/>
      <c r="B27" s="113"/>
      <c r="C27" s="99"/>
      <c r="D27" s="99"/>
      <c r="E27" s="108" t="s">
        <v>194</v>
      </c>
      <c r="F27" s="108"/>
      <c r="G27" s="99"/>
      <c r="H27" s="99"/>
      <c r="I27" s="99"/>
      <c r="J27" s="99"/>
      <c r="K27" s="99"/>
      <c r="L27" s="99"/>
      <c r="M27" s="99"/>
      <c r="N27" s="99"/>
      <c r="O27" s="99"/>
      <c r="P27" s="99"/>
      <c r="Q27" s="111"/>
      <c r="R27" s="111"/>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111"/>
      <c r="AZ27" s="111"/>
      <c r="BA27" s="99"/>
      <c r="BB27" s="99"/>
      <c r="BC27" s="99"/>
      <c r="BD27" s="99"/>
      <c r="BE27" s="99"/>
      <c r="BF27" s="99"/>
      <c r="BG27" s="99"/>
      <c r="BH27" s="99"/>
      <c r="BI27" s="99"/>
      <c r="BJ27" s="99"/>
      <c r="BK27" s="99"/>
      <c r="BL27" s="99"/>
      <c r="BM27" s="99"/>
      <c r="BN27" s="99"/>
      <c r="BO27" s="99"/>
      <c r="BP27" s="99"/>
      <c r="BQ27" s="99"/>
      <c r="BR27" s="99"/>
      <c r="BS27" s="99"/>
      <c r="BT27" s="99"/>
      <c r="BU27" s="145"/>
      <c r="BV27" s="144"/>
      <c r="BW27" s="144"/>
      <c r="BX27" s="144"/>
      <c r="BY27" s="144"/>
      <c r="BZ27" s="144"/>
      <c r="CA27" s="144"/>
      <c r="CB27" s="144"/>
      <c r="CC27" s="144"/>
      <c r="CD27" s="144"/>
      <c r="CE27" s="144"/>
      <c r="CF27" s="144"/>
      <c r="CG27" s="99"/>
      <c r="CH27" s="99"/>
      <c r="CI27" s="620"/>
      <c r="CJ27" s="112"/>
      <c r="CK27" s="99"/>
    </row>
    <row r="28" spans="1:89" ht="2.25" customHeight="1">
      <c r="A28" s="99"/>
      <c r="B28" s="113"/>
      <c r="C28" s="99"/>
      <c r="D28" s="99"/>
      <c r="E28" s="108"/>
      <c r="F28" s="108"/>
      <c r="G28" s="99"/>
      <c r="H28" s="99"/>
      <c r="I28" s="99"/>
      <c r="J28" s="99"/>
      <c r="K28" s="99"/>
      <c r="L28" s="99"/>
      <c r="M28" s="99"/>
      <c r="N28" s="99"/>
      <c r="O28" s="99"/>
      <c r="P28" s="99"/>
      <c r="Q28" s="111"/>
      <c r="R28" s="111"/>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111"/>
      <c r="AZ28" s="111"/>
      <c r="BA28" s="99"/>
      <c r="BB28" s="99"/>
      <c r="BC28" s="99"/>
      <c r="BD28" s="99"/>
      <c r="BE28" s="99"/>
      <c r="BF28" s="99"/>
      <c r="BG28" s="99"/>
      <c r="BH28" s="99"/>
      <c r="BI28" s="99"/>
      <c r="BJ28" s="99"/>
      <c r="BK28" s="99"/>
      <c r="BL28" s="99"/>
      <c r="BM28" s="99"/>
      <c r="BN28" s="99"/>
      <c r="BO28" s="99"/>
      <c r="BP28" s="99"/>
      <c r="BQ28" s="99"/>
      <c r="BR28" s="99"/>
      <c r="BS28" s="99"/>
      <c r="BT28" s="99"/>
      <c r="BU28" s="111"/>
      <c r="BV28" s="99"/>
      <c r="BW28" s="99"/>
      <c r="BX28" s="99"/>
      <c r="BY28" s="99"/>
      <c r="BZ28" s="99"/>
      <c r="CA28" s="99"/>
      <c r="CB28" s="99"/>
      <c r="CC28" s="99"/>
      <c r="CD28" s="99"/>
      <c r="CE28" s="99"/>
      <c r="CF28" s="99"/>
      <c r="CG28" s="99"/>
      <c r="CH28" s="99"/>
      <c r="CI28" s="99"/>
      <c r="CJ28" s="112"/>
      <c r="CK28" s="99"/>
    </row>
    <row r="29" spans="1:89">
      <c r="A29" s="99"/>
      <c r="B29" s="113"/>
      <c r="C29" s="99"/>
      <c r="D29" s="99"/>
      <c r="E29" s="108" t="s">
        <v>195</v>
      </c>
      <c r="F29" s="99"/>
      <c r="G29" s="99"/>
      <c r="H29" s="99"/>
      <c r="I29" s="99"/>
      <c r="J29" s="99"/>
      <c r="K29" s="99"/>
      <c r="L29" s="99"/>
      <c r="M29" s="99"/>
      <c r="N29" s="99"/>
      <c r="O29" s="99"/>
      <c r="P29" s="99"/>
      <c r="Q29" s="111"/>
      <c r="R29" s="111"/>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111"/>
      <c r="AZ29" s="111"/>
      <c r="BA29" s="99"/>
      <c r="BB29" s="99"/>
      <c r="BC29" s="99"/>
      <c r="BD29" s="99"/>
      <c r="BE29" s="99"/>
      <c r="BF29" s="99"/>
      <c r="BG29" s="99"/>
      <c r="BH29" s="99"/>
      <c r="BI29" s="99"/>
      <c r="BJ29" s="99"/>
      <c r="BK29" s="99"/>
      <c r="BL29" s="99"/>
      <c r="BM29" s="145"/>
      <c r="BN29" s="144"/>
      <c r="BO29" s="144"/>
      <c r="BP29" s="144"/>
      <c r="BQ29" s="144"/>
      <c r="BR29" s="144"/>
      <c r="BS29" s="144"/>
      <c r="BT29" s="144"/>
      <c r="BU29" s="144"/>
      <c r="BV29" s="144"/>
      <c r="BW29" s="144"/>
      <c r="BX29" s="144"/>
      <c r="BY29" s="144"/>
      <c r="BZ29" s="144"/>
      <c r="CA29" s="144"/>
      <c r="CB29" s="144"/>
      <c r="CC29" s="144"/>
      <c r="CD29" s="144"/>
      <c r="CE29" s="144"/>
      <c r="CF29" s="144"/>
      <c r="CG29" s="99"/>
      <c r="CH29" s="99"/>
      <c r="CI29" s="620"/>
      <c r="CJ29" s="112"/>
      <c r="CK29" s="99"/>
    </row>
    <row r="30" spans="1:89" ht="2.25" customHeight="1">
      <c r="A30" s="99"/>
      <c r="B30" s="113"/>
      <c r="C30" s="99"/>
      <c r="D30" s="99"/>
      <c r="E30" s="108"/>
      <c r="F30" s="99"/>
      <c r="G30" s="99"/>
      <c r="H30" s="99"/>
      <c r="I30" s="99"/>
      <c r="J30" s="99"/>
      <c r="K30" s="99"/>
      <c r="L30" s="99"/>
      <c r="M30" s="99"/>
      <c r="N30" s="99"/>
      <c r="O30" s="99"/>
      <c r="P30" s="99"/>
      <c r="Q30" s="111"/>
      <c r="R30" s="111"/>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111"/>
      <c r="AZ30" s="111"/>
      <c r="BA30" s="99"/>
      <c r="BB30" s="99"/>
      <c r="BC30" s="99"/>
      <c r="BD30" s="99"/>
      <c r="BE30" s="99"/>
      <c r="BF30" s="99"/>
      <c r="BG30" s="99"/>
      <c r="BH30" s="99"/>
      <c r="BI30" s="99"/>
      <c r="BJ30" s="99"/>
      <c r="BK30" s="99"/>
      <c r="BL30" s="99"/>
      <c r="BM30" s="111"/>
      <c r="BN30" s="99"/>
      <c r="BO30" s="99"/>
      <c r="BP30" s="99"/>
      <c r="BQ30" s="99"/>
      <c r="BR30" s="99"/>
      <c r="BS30" s="99"/>
      <c r="BT30" s="99"/>
      <c r="BU30" s="99"/>
      <c r="BV30" s="99"/>
      <c r="BW30" s="99"/>
      <c r="BX30" s="99"/>
      <c r="BY30" s="99"/>
      <c r="BZ30" s="99"/>
      <c r="CA30" s="99"/>
      <c r="CB30" s="99"/>
      <c r="CC30" s="99"/>
      <c r="CD30" s="99"/>
      <c r="CE30" s="99"/>
      <c r="CF30" s="99"/>
      <c r="CG30" s="99"/>
      <c r="CH30" s="99"/>
      <c r="CI30" s="99"/>
      <c r="CJ30" s="112"/>
      <c r="CK30" s="99"/>
    </row>
    <row r="31" spans="1:89">
      <c r="A31" s="99"/>
      <c r="B31" s="113"/>
      <c r="C31" s="108" t="s">
        <v>196</v>
      </c>
      <c r="D31" s="99"/>
      <c r="E31" s="99"/>
      <c r="F31" s="99"/>
      <c r="G31" s="99"/>
      <c r="H31" s="99"/>
      <c r="I31" s="99"/>
      <c r="J31" s="99"/>
      <c r="K31" s="99"/>
      <c r="L31" s="99"/>
      <c r="M31" s="99"/>
      <c r="N31" s="99"/>
      <c r="O31" s="99"/>
      <c r="P31" s="99"/>
      <c r="Q31" s="111"/>
      <c r="R31" s="111"/>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111"/>
      <c r="AZ31" s="111"/>
      <c r="BA31" s="99"/>
      <c r="BB31" s="99"/>
      <c r="BC31" s="99"/>
      <c r="BD31" s="99"/>
      <c r="BE31" s="99"/>
      <c r="BF31" s="99"/>
      <c r="BG31" s="144"/>
      <c r="BH31" s="144"/>
      <c r="BI31" s="145"/>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99"/>
      <c r="CH31" s="99"/>
      <c r="CI31" s="620"/>
      <c r="CJ31" s="112"/>
      <c r="CK31" s="99"/>
    </row>
    <row r="32" spans="1:89" ht="2.25" customHeight="1">
      <c r="A32" s="99"/>
      <c r="B32" s="113"/>
      <c r="C32" s="108"/>
      <c r="D32" s="99"/>
      <c r="E32" s="99"/>
      <c r="F32" s="99"/>
      <c r="G32" s="99"/>
      <c r="H32" s="99"/>
      <c r="I32" s="99"/>
      <c r="J32" s="99"/>
      <c r="K32" s="99"/>
      <c r="L32" s="99"/>
      <c r="M32" s="99"/>
      <c r="N32" s="99"/>
      <c r="O32" s="99"/>
      <c r="P32" s="99"/>
      <c r="Q32" s="111"/>
      <c r="R32" s="111"/>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111"/>
      <c r="AZ32" s="111"/>
      <c r="BA32" s="99"/>
      <c r="BB32" s="99"/>
      <c r="BC32" s="99"/>
      <c r="BD32" s="99"/>
      <c r="BE32" s="99"/>
      <c r="BF32" s="99"/>
      <c r="BG32" s="99"/>
      <c r="BH32" s="99"/>
      <c r="BI32" s="111"/>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112"/>
      <c r="CK32" s="99"/>
    </row>
    <row r="33" spans="1:89">
      <c r="A33" s="99"/>
      <c r="B33" s="113"/>
      <c r="C33" s="108" t="s">
        <v>197</v>
      </c>
      <c r="D33" s="99"/>
      <c r="E33" s="99"/>
      <c r="F33" s="99"/>
      <c r="G33" s="99"/>
      <c r="H33" s="99"/>
      <c r="I33" s="99"/>
      <c r="J33" s="99"/>
      <c r="K33" s="99"/>
      <c r="L33" s="99"/>
      <c r="M33" s="99"/>
      <c r="N33" s="99"/>
      <c r="O33" s="99"/>
      <c r="P33" s="99"/>
      <c r="Q33" s="111"/>
      <c r="R33" s="111"/>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111"/>
      <c r="AZ33" s="111"/>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44"/>
      <c r="CD33" s="144"/>
      <c r="CE33" s="145"/>
      <c r="CF33" s="144"/>
      <c r="CG33" s="99"/>
      <c r="CH33" s="99"/>
      <c r="CI33" s="620"/>
      <c r="CJ33" s="112"/>
      <c r="CK33" s="99"/>
    </row>
    <row r="34" spans="1:89" ht="2.25" customHeight="1">
      <c r="A34" s="99"/>
      <c r="B34" s="113"/>
      <c r="C34" s="108"/>
      <c r="D34" s="99"/>
      <c r="E34" s="99"/>
      <c r="F34" s="99"/>
      <c r="G34" s="99"/>
      <c r="H34" s="99"/>
      <c r="I34" s="99"/>
      <c r="J34" s="99"/>
      <c r="K34" s="99"/>
      <c r="L34" s="99"/>
      <c r="M34" s="99"/>
      <c r="N34" s="99"/>
      <c r="O34" s="99"/>
      <c r="P34" s="99"/>
      <c r="Q34" s="111"/>
      <c r="R34" s="111"/>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111"/>
      <c r="AZ34" s="111"/>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111"/>
      <c r="CF34" s="99"/>
      <c r="CG34" s="99"/>
      <c r="CH34" s="99"/>
      <c r="CI34" s="99"/>
      <c r="CJ34" s="112"/>
      <c r="CK34" s="99"/>
    </row>
    <row r="35" spans="1:89">
      <c r="A35" s="99"/>
      <c r="B35" s="113"/>
      <c r="C35" s="103" t="s">
        <v>198</v>
      </c>
      <c r="D35" s="99"/>
      <c r="E35" s="99"/>
      <c r="F35" s="99"/>
      <c r="G35" s="99"/>
      <c r="H35" s="99"/>
      <c r="I35" s="99"/>
      <c r="J35" s="99"/>
      <c r="K35" s="99"/>
      <c r="L35" s="99"/>
      <c r="M35" s="99"/>
      <c r="N35" s="99"/>
      <c r="O35" s="99"/>
      <c r="P35" s="99"/>
      <c r="Q35" s="111"/>
      <c r="R35" s="111"/>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111"/>
      <c r="AZ35" s="111"/>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144"/>
      <c r="BZ35" s="144"/>
      <c r="CA35" s="145"/>
      <c r="CB35" s="144"/>
      <c r="CC35" s="144"/>
      <c r="CD35" s="144"/>
      <c r="CE35" s="144"/>
      <c r="CF35" s="144"/>
      <c r="CG35" s="99"/>
      <c r="CH35" s="99"/>
      <c r="CI35" s="620"/>
      <c r="CJ35" s="112"/>
      <c r="CK35" s="99"/>
    </row>
    <row r="36" spans="1:89" ht="2.25" customHeight="1">
      <c r="A36" s="99"/>
      <c r="B36" s="113"/>
      <c r="C36" s="103"/>
      <c r="D36" s="99"/>
      <c r="E36" s="99"/>
      <c r="F36" s="99"/>
      <c r="G36" s="99"/>
      <c r="H36" s="99"/>
      <c r="I36" s="99"/>
      <c r="J36" s="99"/>
      <c r="K36" s="99"/>
      <c r="L36" s="99"/>
      <c r="M36" s="99"/>
      <c r="N36" s="99"/>
      <c r="O36" s="99"/>
      <c r="P36" s="99"/>
      <c r="Q36" s="111"/>
      <c r="R36" s="111"/>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111"/>
      <c r="AZ36" s="111"/>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111"/>
      <c r="CB36" s="99"/>
      <c r="CC36" s="99"/>
      <c r="CD36" s="99"/>
      <c r="CE36" s="99"/>
      <c r="CF36" s="99"/>
      <c r="CG36" s="99"/>
      <c r="CH36" s="99"/>
      <c r="CI36" s="99"/>
      <c r="CJ36" s="112"/>
      <c r="CK36" s="99"/>
    </row>
    <row r="37" spans="1:89">
      <c r="A37" s="99"/>
      <c r="B37" s="113"/>
      <c r="C37" s="108" t="s">
        <v>199</v>
      </c>
      <c r="D37" s="99"/>
      <c r="E37" s="99"/>
      <c r="F37" s="99"/>
      <c r="G37" s="99"/>
      <c r="H37" s="99"/>
      <c r="I37" s="99"/>
      <c r="J37" s="99"/>
      <c r="K37" s="99"/>
      <c r="L37" s="99"/>
      <c r="M37" s="99"/>
      <c r="N37" s="99"/>
      <c r="O37" s="99"/>
      <c r="P37" s="99"/>
      <c r="Q37" s="111"/>
      <c r="R37" s="111"/>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111"/>
      <c r="AZ37" s="111"/>
      <c r="BA37" s="99"/>
      <c r="BB37" s="99"/>
      <c r="BC37" s="99"/>
      <c r="BD37" s="99"/>
      <c r="BE37" s="99"/>
      <c r="BF37" s="99"/>
      <c r="BG37" s="99"/>
      <c r="BH37" s="99"/>
      <c r="BI37" s="99"/>
      <c r="BJ37" s="99"/>
      <c r="BK37" s="99"/>
      <c r="BL37" s="99"/>
      <c r="BM37" s="99"/>
      <c r="BN37" s="99"/>
      <c r="BO37" s="99"/>
      <c r="BP37" s="99"/>
      <c r="BQ37" s="99"/>
      <c r="BR37" s="99"/>
      <c r="BS37" s="99"/>
      <c r="BT37" s="99"/>
      <c r="BU37" s="99"/>
      <c r="BV37" s="99"/>
      <c r="BW37" s="144"/>
      <c r="BX37" s="144"/>
      <c r="BY37" s="145"/>
      <c r="BZ37" s="144"/>
      <c r="CA37" s="144"/>
      <c r="CB37" s="144"/>
      <c r="CC37" s="144"/>
      <c r="CD37" s="144"/>
      <c r="CE37" s="144"/>
      <c r="CF37" s="144"/>
      <c r="CG37" s="99"/>
      <c r="CH37" s="99"/>
      <c r="CI37" s="620"/>
      <c r="CJ37" s="112"/>
      <c r="CK37" s="99"/>
    </row>
    <row r="38" spans="1:89" ht="2.25" customHeight="1">
      <c r="A38" s="99"/>
      <c r="B38" s="113"/>
      <c r="C38" s="108"/>
      <c r="D38" s="99"/>
      <c r="E38" s="99"/>
      <c r="F38" s="99"/>
      <c r="G38" s="99"/>
      <c r="H38" s="99"/>
      <c r="I38" s="99"/>
      <c r="J38" s="99"/>
      <c r="K38" s="99"/>
      <c r="L38" s="99"/>
      <c r="M38" s="99"/>
      <c r="N38" s="99"/>
      <c r="O38" s="99"/>
      <c r="P38" s="99"/>
      <c r="Q38" s="111"/>
      <c r="R38" s="111"/>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111"/>
      <c r="AZ38" s="111"/>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Z38" s="99"/>
      <c r="CA38" s="99"/>
      <c r="CB38" s="99"/>
      <c r="CC38" s="99"/>
      <c r="CD38" s="99"/>
      <c r="CE38" s="99"/>
      <c r="CF38" s="99"/>
      <c r="CG38" s="99"/>
      <c r="CH38" s="99"/>
      <c r="CI38" s="111"/>
      <c r="CJ38" s="112"/>
      <c r="CK38" s="99"/>
    </row>
    <row r="39" spans="1:89">
      <c r="A39" s="99"/>
      <c r="B39" s="113"/>
      <c r="C39" s="141" t="s">
        <v>275</v>
      </c>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99"/>
      <c r="BW39" s="99"/>
      <c r="BX39" s="99"/>
      <c r="BY39" s="99"/>
      <c r="BZ39" s="99"/>
      <c r="CA39" s="99"/>
      <c r="CB39" s="99"/>
      <c r="CC39" s="99"/>
      <c r="CD39" s="99"/>
      <c r="CE39" s="99"/>
      <c r="CF39" s="99"/>
      <c r="CG39" s="99"/>
      <c r="CH39" s="99"/>
      <c r="CI39" s="99"/>
      <c r="CJ39" s="112"/>
      <c r="CK39" s="113"/>
    </row>
    <row r="40" spans="1:89" ht="7.5" customHeight="1">
      <c r="A40" s="99"/>
      <c r="B40" s="117"/>
      <c r="C40" s="117"/>
      <c r="D40" s="117"/>
      <c r="E40" s="117"/>
      <c r="F40" s="117"/>
      <c r="G40" s="117"/>
      <c r="H40" s="117"/>
      <c r="I40" s="117"/>
      <c r="J40" s="117"/>
      <c r="K40" s="117"/>
      <c r="L40" s="117"/>
      <c r="M40" s="117"/>
      <c r="N40" s="117"/>
      <c r="O40" s="117"/>
      <c r="P40" s="117"/>
      <c r="Q40" s="117"/>
      <c r="R40" s="117"/>
      <c r="S40" s="118"/>
      <c r="T40" s="118"/>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99"/>
      <c r="AR40" s="99"/>
      <c r="AS40" s="99"/>
      <c r="AT40" s="99"/>
      <c r="AU40" s="99"/>
      <c r="AV40" s="117"/>
      <c r="AW40" s="117"/>
      <c r="AX40" s="117"/>
      <c r="AY40" s="787"/>
      <c r="AZ40" s="117"/>
      <c r="BA40" s="118"/>
      <c r="BB40" s="118"/>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99"/>
    </row>
    <row r="41" spans="1:89">
      <c r="A41" s="99"/>
      <c r="B41" s="1052" t="s">
        <v>200</v>
      </c>
      <c r="C41" s="1053"/>
      <c r="D41" s="1053"/>
      <c r="E41" s="1053"/>
      <c r="F41" s="1053"/>
      <c r="G41" s="1053"/>
      <c r="H41" s="1053"/>
      <c r="I41" s="1053"/>
      <c r="J41" s="1053"/>
      <c r="K41" s="1053"/>
      <c r="L41" s="1053"/>
      <c r="M41" s="1053"/>
      <c r="N41" s="1053"/>
      <c r="O41" s="1053"/>
      <c r="P41" s="1053"/>
      <c r="Q41" s="1053"/>
      <c r="R41" s="1053"/>
      <c r="S41" s="1053"/>
      <c r="T41" s="1053"/>
      <c r="U41" s="1053"/>
      <c r="V41" s="1053"/>
      <c r="W41" s="1053"/>
      <c r="X41" s="1053"/>
      <c r="Y41" s="1053"/>
      <c r="Z41" s="1053"/>
      <c r="AA41" s="1053"/>
      <c r="AB41" s="1053"/>
      <c r="AC41" s="1053"/>
      <c r="AD41" s="1053"/>
      <c r="AE41" s="1053"/>
      <c r="AF41" s="1053"/>
      <c r="AG41" s="1053"/>
      <c r="AH41" s="1053"/>
      <c r="AI41" s="1053"/>
      <c r="AJ41" s="1053"/>
      <c r="AK41" s="1053"/>
      <c r="AL41" s="1053"/>
      <c r="AM41" s="1053"/>
      <c r="AN41" s="1053"/>
      <c r="AO41" s="1053"/>
      <c r="AP41" s="1053"/>
      <c r="AQ41" s="1053"/>
      <c r="AR41" s="100"/>
      <c r="AS41" s="119"/>
      <c r="AT41" s="105"/>
      <c r="AU41" s="1053" t="s">
        <v>201</v>
      </c>
      <c r="AV41" s="1053"/>
      <c r="AW41" s="1053"/>
      <c r="AX41" s="1053"/>
      <c r="AY41" s="1053"/>
      <c r="AZ41" s="1053"/>
      <c r="BA41" s="1053"/>
      <c r="BB41" s="1053"/>
      <c r="BC41" s="1053"/>
      <c r="BD41" s="1053"/>
      <c r="BE41" s="1053"/>
      <c r="BF41" s="1053"/>
      <c r="BG41" s="1053"/>
      <c r="BH41" s="1053"/>
      <c r="BI41" s="1053"/>
      <c r="BJ41" s="1053"/>
      <c r="BK41" s="1053"/>
      <c r="BL41" s="1053"/>
      <c r="BM41" s="1053"/>
      <c r="BN41" s="1053"/>
      <c r="BO41" s="1053"/>
      <c r="BP41" s="1053"/>
      <c r="BQ41" s="1053"/>
      <c r="BR41" s="1053"/>
      <c r="BS41" s="1053"/>
      <c r="BT41" s="1053"/>
      <c r="BU41" s="1053"/>
      <c r="BV41" s="1053"/>
      <c r="BW41" s="1053"/>
      <c r="BX41" s="1053"/>
      <c r="BY41" s="1053"/>
      <c r="BZ41" s="1053"/>
      <c r="CA41" s="1053"/>
      <c r="CB41" s="1053"/>
      <c r="CC41" s="1053"/>
      <c r="CD41" s="1053"/>
      <c r="CE41" s="1053"/>
      <c r="CF41" s="1053"/>
      <c r="CG41" s="1053"/>
      <c r="CH41" s="1053"/>
      <c r="CI41" s="1053"/>
      <c r="CJ41" s="1077"/>
      <c r="CK41" s="113"/>
    </row>
    <row r="42" spans="1:89">
      <c r="A42" s="99"/>
      <c r="B42" s="1056" t="s">
        <v>266</v>
      </c>
      <c r="C42" s="1076"/>
      <c r="D42" s="1076"/>
      <c r="E42" s="1076"/>
      <c r="F42" s="1076"/>
      <c r="G42" s="1076"/>
      <c r="H42" s="1076"/>
      <c r="I42" s="1076"/>
      <c r="J42" s="1076"/>
      <c r="K42" s="1076"/>
      <c r="L42" s="1076"/>
      <c r="M42" s="1076"/>
      <c r="N42" s="1076"/>
      <c r="O42" s="1076"/>
      <c r="P42" s="1076"/>
      <c r="Q42" s="1076"/>
      <c r="R42" s="1076"/>
      <c r="S42" s="1076"/>
      <c r="T42" s="1076"/>
      <c r="U42" s="1076"/>
      <c r="V42" s="1076"/>
      <c r="W42" s="1076"/>
      <c r="X42" s="1076"/>
      <c r="Y42" s="1076"/>
      <c r="Z42" s="1076"/>
      <c r="AA42" s="1076"/>
      <c r="AB42" s="1076"/>
      <c r="AC42" s="1076"/>
      <c r="AD42" s="1076"/>
      <c r="AE42" s="1076"/>
      <c r="AF42" s="1076"/>
      <c r="AG42" s="1076"/>
      <c r="AH42" s="1076"/>
      <c r="AI42" s="1076"/>
      <c r="AJ42" s="1076"/>
      <c r="AK42" s="1076"/>
      <c r="AL42" s="1076"/>
      <c r="AM42" s="1076"/>
      <c r="AN42" s="1076"/>
      <c r="AO42" s="1076"/>
      <c r="AP42" s="1076"/>
      <c r="AQ42" s="1076"/>
      <c r="AR42" s="100"/>
      <c r="AS42" s="119"/>
      <c r="AT42" s="105"/>
      <c r="AU42" s="1057" t="s">
        <v>265</v>
      </c>
      <c r="AV42" s="1076"/>
      <c r="AW42" s="1076"/>
      <c r="AX42" s="1076"/>
      <c r="AY42" s="1076"/>
      <c r="AZ42" s="1076"/>
      <c r="BA42" s="1076"/>
      <c r="BB42" s="1076"/>
      <c r="BC42" s="1076"/>
      <c r="BD42" s="1076"/>
      <c r="BE42" s="1076"/>
      <c r="BF42" s="1076"/>
      <c r="BG42" s="1076"/>
      <c r="BH42" s="1076"/>
      <c r="BI42" s="1076"/>
      <c r="BJ42" s="1076"/>
      <c r="BK42" s="1076"/>
      <c r="BL42" s="1076"/>
      <c r="BM42" s="1076"/>
      <c r="BN42" s="1076"/>
      <c r="BO42" s="1076"/>
      <c r="BP42" s="1076"/>
      <c r="BQ42" s="1076"/>
      <c r="BR42" s="1076"/>
      <c r="BS42" s="1076"/>
      <c r="BT42" s="1076"/>
      <c r="BU42" s="1076"/>
      <c r="BV42" s="1076"/>
      <c r="BW42" s="1076"/>
      <c r="BX42" s="1076"/>
      <c r="BY42" s="1076"/>
      <c r="BZ42" s="1076"/>
      <c r="CA42" s="1076"/>
      <c r="CB42" s="1076"/>
      <c r="CC42" s="1076"/>
      <c r="CD42" s="1076"/>
      <c r="CE42" s="1076"/>
      <c r="CF42" s="1076"/>
      <c r="CG42" s="1076"/>
      <c r="CH42" s="1076"/>
      <c r="CI42" s="1076"/>
      <c r="CJ42" s="1079"/>
      <c r="CK42" s="113"/>
    </row>
    <row r="43" spans="1:89">
      <c r="A43" s="99"/>
      <c r="B43" s="120"/>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2"/>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3"/>
      <c r="CK43" s="113"/>
    </row>
    <row r="44" spans="1:89" ht="12.75" customHeight="1" thickBot="1">
      <c r="A44" s="99"/>
      <c r="B44" s="120"/>
      <c r="C44" s="124" t="s">
        <v>202</v>
      </c>
      <c r="D44" s="121"/>
      <c r="E44" s="121"/>
      <c r="F44" s="121"/>
      <c r="G44" s="121"/>
      <c r="H44" s="121"/>
      <c r="I44" s="121"/>
      <c r="J44" s="121"/>
      <c r="K44" s="121"/>
      <c r="L44" s="121"/>
      <c r="M44" s="121"/>
      <c r="N44" s="121"/>
      <c r="O44" s="1074" t="s">
        <v>270</v>
      </c>
      <c r="P44" s="1075"/>
      <c r="Q44" s="1075"/>
      <c r="R44" s="1075"/>
      <c r="S44" s="1075"/>
      <c r="T44" s="1075"/>
      <c r="U44" s="1075"/>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2"/>
      <c r="AT44" s="121"/>
      <c r="AU44" s="124" t="s">
        <v>202</v>
      </c>
      <c r="AV44" s="121"/>
      <c r="AW44" s="121"/>
      <c r="AX44" s="121"/>
      <c r="AY44" s="121"/>
      <c r="AZ44" s="121"/>
      <c r="BA44" s="121"/>
      <c r="BB44" s="121"/>
      <c r="BC44" s="121"/>
      <c r="BD44" s="121"/>
      <c r="BE44" s="121"/>
      <c r="BF44" s="121"/>
      <c r="BG44" s="1074" t="s">
        <v>271</v>
      </c>
      <c r="BH44" s="1075"/>
      <c r="BI44" s="1075"/>
      <c r="BJ44" s="1075"/>
      <c r="BK44" s="1075"/>
      <c r="BL44" s="1075"/>
      <c r="BM44" s="1075"/>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3"/>
      <c r="CK44" s="113"/>
    </row>
    <row r="45" spans="1:89" ht="2.25" customHeight="1">
      <c r="A45" s="99"/>
      <c r="B45" s="120"/>
      <c r="C45" s="124"/>
      <c r="D45" s="121"/>
      <c r="E45" s="121"/>
      <c r="F45" s="121"/>
      <c r="G45" s="121"/>
      <c r="H45" s="121"/>
      <c r="I45" s="121"/>
      <c r="J45" s="121"/>
      <c r="K45" s="121"/>
      <c r="L45" s="121"/>
      <c r="M45" s="121"/>
      <c r="N45" s="121"/>
      <c r="O45" s="99"/>
      <c r="P45" s="99"/>
      <c r="Q45" s="99"/>
      <c r="R45" s="111"/>
      <c r="S45" s="99"/>
      <c r="T45" s="99"/>
      <c r="U45" s="99"/>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2"/>
      <c r="AT45" s="121"/>
      <c r="AU45" s="124"/>
      <c r="AV45" s="121"/>
      <c r="AW45" s="121"/>
      <c r="AX45" s="121"/>
      <c r="AY45" s="121"/>
      <c r="AZ45" s="121"/>
      <c r="BA45" s="121"/>
      <c r="BB45" s="121"/>
      <c r="BC45" s="121"/>
      <c r="BD45" s="121"/>
      <c r="BE45" s="121"/>
      <c r="BF45" s="121"/>
      <c r="BG45" s="99"/>
      <c r="BH45" s="99"/>
      <c r="BI45" s="99"/>
      <c r="BJ45" s="111"/>
      <c r="BK45" s="99"/>
      <c r="BL45" s="99"/>
      <c r="BM45" s="99"/>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3"/>
      <c r="CK45" s="113"/>
    </row>
    <row r="46" spans="1:89" ht="12" customHeight="1" thickBot="1">
      <c r="A46" s="99"/>
      <c r="B46" s="113"/>
      <c r="C46" s="108" t="s">
        <v>203</v>
      </c>
      <c r="D46" s="99"/>
      <c r="E46" s="99"/>
      <c r="F46" s="99"/>
      <c r="G46" s="99"/>
      <c r="H46" s="99"/>
      <c r="I46" s="99"/>
      <c r="J46" s="99"/>
      <c r="K46" s="99"/>
      <c r="L46" s="99"/>
      <c r="M46" s="99"/>
      <c r="N46" s="99"/>
      <c r="O46" s="99"/>
      <c r="P46" s="99"/>
      <c r="Q46" s="99"/>
      <c r="R46" s="99"/>
      <c r="S46" s="111"/>
      <c r="T46" s="111"/>
      <c r="U46" s="99"/>
      <c r="V46" s="99"/>
      <c r="W46" s="99"/>
      <c r="X46" s="99"/>
      <c r="Y46" s="145"/>
      <c r="Z46" s="145"/>
      <c r="AA46" s="145"/>
      <c r="AB46" s="145"/>
      <c r="AC46" s="145"/>
      <c r="AD46" s="144"/>
      <c r="AE46" s="144"/>
      <c r="AF46" s="144"/>
      <c r="AG46" s="144"/>
      <c r="AH46" s="144"/>
      <c r="AI46" s="144"/>
      <c r="AJ46" s="144"/>
      <c r="AK46" s="144"/>
      <c r="AL46" s="144"/>
      <c r="AM46" s="1073">
        <f>'Page 8 4-Hr Turbidity'!B40</f>
        <v>0</v>
      </c>
      <c r="AN46" s="1073"/>
      <c r="AO46" s="1073"/>
      <c r="AP46" s="1073"/>
      <c r="AQ46" s="1073"/>
      <c r="AR46" s="99"/>
      <c r="AS46" s="119"/>
      <c r="AT46" s="108"/>
      <c r="AU46" s="108" t="s">
        <v>204</v>
      </c>
      <c r="AV46" s="99"/>
      <c r="AW46" s="99"/>
      <c r="AX46" s="99"/>
      <c r="AY46" s="99"/>
      <c r="AZ46" s="99"/>
      <c r="BA46" s="111"/>
      <c r="BB46" s="111"/>
      <c r="BC46" s="99"/>
      <c r="BD46" s="99"/>
      <c r="BE46" s="99"/>
      <c r="BF46" s="99"/>
      <c r="BG46" s="99"/>
      <c r="BH46" s="99"/>
      <c r="BI46" s="99"/>
      <c r="BJ46" s="99"/>
      <c r="BK46" s="99"/>
      <c r="BL46" s="99"/>
      <c r="BM46" s="99"/>
      <c r="BN46" s="99"/>
      <c r="BO46" s="99"/>
      <c r="BP46" s="144"/>
      <c r="BQ46" s="145"/>
      <c r="BR46" s="145"/>
      <c r="BS46" s="145"/>
      <c r="BT46" s="146"/>
      <c r="BU46" s="146"/>
      <c r="BV46" s="144"/>
      <c r="BW46" s="144"/>
      <c r="BX46" s="144"/>
      <c r="BY46" s="144"/>
      <c r="BZ46" s="144"/>
      <c r="CA46" s="144"/>
      <c r="CB46" s="144"/>
      <c r="CC46" s="144"/>
      <c r="CD46" s="144"/>
      <c r="CE46" s="99"/>
      <c r="CF46" s="99"/>
      <c r="CG46" s="1072">
        <f>'Page 1 Chemicals'!C47</f>
        <v>0</v>
      </c>
      <c r="CH46" s="1072"/>
      <c r="CI46" s="1072"/>
      <c r="CJ46" s="112"/>
      <c r="CK46" s="113"/>
    </row>
    <row r="47" spans="1:89" ht="2.25" customHeight="1">
      <c r="A47" s="99"/>
      <c r="B47" s="113"/>
      <c r="C47" s="108"/>
      <c r="D47" s="99"/>
      <c r="E47" s="99"/>
      <c r="F47" s="99"/>
      <c r="G47" s="99"/>
      <c r="H47" s="99"/>
      <c r="I47" s="99"/>
      <c r="J47" s="99"/>
      <c r="K47" s="99"/>
      <c r="L47" s="99"/>
      <c r="M47" s="99"/>
      <c r="N47" s="99"/>
      <c r="O47" s="99"/>
      <c r="P47" s="99"/>
      <c r="Q47" s="99"/>
      <c r="R47" s="99"/>
      <c r="S47" s="111"/>
      <c r="T47" s="111"/>
      <c r="U47" s="99"/>
      <c r="V47" s="99"/>
      <c r="W47" s="99"/>
      <c r="X47" s="99"/>
      <c r="AD47" s="99"/>
      <c r="AE47" s="99"/>
      <c r="AF47" s="99"/>
      <c r="AG47" s="99"/>
      <c r="AH47" s="99"/>
      <c r="AI47" s="99"/>
      <c r="AJ47" s="99"/>
      <c r="AK47" s="99"/>
      <c r="AL47" s="99"/>
      <c r="AO47" s="147"/>
      <c r="AP47" s="147"/>
      <c r="AQ47" s="147"/>
      <c r="AR47" s="99"/>
      <c r="AS47" s="119"/>
      <c r="AT47" s="108"/>
      <c r="AU47" s="108"/>
      <c r="AV47" s="99"/>
      <c r="AW47" s="99"/>
      <c r="AX47" s="99"/>
      <c r="AY47" s="99"/>
      <c r="AZ47" s="99"/>
      <c r="BA47" s="111"/>
      <c r="BB47" s="111"/>
      <c r="BC47" s="99"/>
      <c r="BD47" s="99"/>
      <c r="BE47" s="99"/>
      <c r="BF47" s="99"/>
      <c r="BG47" s="99"/>
      <c r="BH47" s="99"/>
      <c r="BI47" s="99"/>
      <c r="BJ47" s="99"/>
      <c r="BK47" s="99"/>
      <c r="BL47" s="99"/>
      <c r="BM47" s="99"/>
      <c r="BN47" s="99"/>
      <c r="BO47" s="99"/>
      <c r="BP47" s="99"/>
      <c r="BT47" s="111"/>
      <c r="BU47" s="111"/>
      <c r="BV47" s="99"/>
      <c r="BW47" s="99"/>
      <c r="BX47" s="99"/>
      <c r="BY47" s="99"/>
      <c r="BZ47" s="99"/>
      <c r="CA47" s="99"/>
      <c r="CB47" s="99"/>
      <c r="CC47" s="99"/>
      <c r="CD47" s="99"/>
      <c r="CE47" s="99"/>
      <c r="CF47" s="99"/>
      <c r="CG47" s="148"/>
      <c r="CH47" s="148"/>
      <c r="CI47" s="148"/>
      <c r="CJ47" s="112"/>
      <c r="CK47" s="113"/>
    </row>
    <row r="48" spans="1:89">
      <c r="A48" s="99"/>
      <c r="B48" s="113"/>
      <c r="C48" s="108" t="s">
        <v>234</v>
      </c>
      <c r="D48" s="99"/>
      <c r="E48" s="99"/>
      <c r="F48" s="99"/>
      <c r="G48" s="99"/>
      <c r="H48" s="99"/>
      <c r="I48" s="99"/>
      <c r="J48" s="99"/>
      <c r="K48" s="99"/>
      <c r="L48" s="99"/>
      <c r="M48" s="99"/>
      <c r="N48" s="99"/>
      <c r="O48" s="99"/>
      <c r="P48" s="99"/>
      <c r="Q48" s="99"/>
      <c r="R48" s="99"/>
      <c r="S48" s="111"/>
      <c r="T48" s="111"/>
      <c r="U48" s="99"/>
      <c r="V48" s="99"/>
      <c r="W48" s="99"/>
      <c r="X48" s="99"/>
      <c r="Y48" s="99"/>
      <c r="Z48" s="99"/>
      <c r="AA48" s="99"/>
      <c r="AB48" s="99"/>
      <c r="AC48" s="99"/>
      <c r="AD48" s="99"/>
      <c r="AE48" s="99"/>
      <c r="AF48" s="99"/>
      <c r="AG48" s="99"/>
      <c r="AH48" s="99"/>
      <c r="AI48" s="99"/>
      <c r="AJ48" s="99"/>
      <c r="AK48" s="788"/>
      <c r="AL48" s="99"/>
      <c r="AM48" s="99"/>
      <c r="AN48" s="99"/>
      <c r="AP48" s="99"/>
      <c r="AQ48" s="620"/>
      <c r="AR48" s="99"/>
      <c r="AS48" s="119"/>
      <c r="AT48" s="108"/>
      <c r="AU48" s="108" t="s">
        <v>231</v>
      </c>
      <c r="AV48" s="99"/>
      <c r="AW48" s="99"/>
      <c r="AX48" s="99"/>
      <c r="AY48" s="99"/>
      <c r="AZ48" s="99"/>
      <c r="BA48" s="111"/>
      <c r="BB48" s="111"/>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144"/>
      <c r="CA48" s="152"/>
      <c r="CB48" s="144"/>
      <c r="CC48" s="145"/>
      <c r="CD48" s="144"/>
      <c r="CE48" s="99"/>
      <c r="CF48" s="99"/>
      <c r="CG48" s="99"/>
      <c r="CH48" s="99"/>
      <c r="CI48" s="620"/>
      <c r="CJ48" s="112"/>
      <c r="CK48" s="113"/>
    </row>
    <row r="49" spans="1:89" ht="2.25" customHeight="1">
      <c r="A49" s="99"/>
      <c r="B49" s="113"/>
      <c r="C49" s="108"/>
      <c r="D49" s="99"/>
      <c r="E49" s="99"/>
      <c r="F49" s="99"/>
      <c r="G49" s="99"/>
      <c r="H49" s="99"/>
      <c r="I49" s="99"/>
      <c r="J49" s="99"/>
      <c r="K49" s="99"/>
      <c r="L49" s="99"/>
      <c r="M49" s="99"/>
      <c r="N49" s="99"/>
      <c r="O49" s="99"/>
      <c r="P49" s="99"/>
      <c r="Q49" s="99"/>
      <c r="R49" s="99"/>
      <c r="S49" s="111"/>
      <c r="T49" s="111"/>
      <c r="U49" s="99"/>
      <c r="V49" s="99"/>
      <c r="W49" s="99"/>
      <c r="X49" s="99"/>
      <c r="Y49" s="99"/>
      <c r="Z49" s="99"/>
      <c r="AA49" s="99"/>
      <c r="AB49" s="99"/>
      <c r="AC49" s="99"/>
      <c r="AD49" s="99"/>
      <c r="AE49" s="99"/>
      <c r="AF49" s="99"/>
      <c r="AG49" s="99"/>
      <c r="AH49" s="99"/>
      <c r="AI49" s="99"/>
      <c r="AJ49" s="99"/>
      <c r="AK49" s="99"/>
      <c r="AL49" s="99"/>
      <c r="AM49" s="99"/>
      <c r="AN49" s="99"/>
      <c r="AP49" s="99"/>
      <c r="AQ49" s="111"/>
      <c r="AR49" s="99"/>
      <c r="AS49" s="119"/>
      <c r="AT49" s="108"/>
      <c r="AU49" s="108"/>
      <c r="AV49" s="99"/>
      <c r="AW49" s="99"/>
      <c r="AX49" s="99"/>
      <c r="AY49" s="99"/>
      <c r="AZ49" s="99"/>
      <c r="BA49" s="111"/>
      <c r="BB49" s="111"/>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125"/>
      <c r="CB49" s="99"/>
      <c r="CD49" s="99"/>
      <c r="CE49" s="99"/>
      <c r="CF49" s="99"/>
      <c r="CG49" s="99"/>
      <c r="CH49" s="99"/>
      <c r="CI49" s="111"/>
      <c r="CJ49" s="112"/>
      <c r="CK49" s="113"/>
    </row>
    <row r="50" spans="1:89" ht="12.75" customHeight="1" thickBot="1">
      <c r="A50" s="99"/>
      <c r="B50" s="113"/>
      <c r="C50" s="108" t="s">
        <v>205</v>
      </c>
      <c r="D50" s="99"/>
      <c r="E50" s="108"/>
      <c r="F50" s="99"/>
      <c r="G50" s="99"/>
      <c r="H50" s="99"/>
      <c r="I50" s="99"/>
      <c r="J50" s="99"/>
      <c r="K50" s="99"/>
      <c r="L50" s="99"/>
      <c r="M50" s="99"/>
      <c r="N50" s="99"/>
      <c r="O50" s="99"/>
      <c r="P50" s="99"/>
      <c r="Q50" s="99"/>
      <c r="R50" s="99"/>
      <c r="S50" s="111"/>
      <c r="T50" s="111"/>
      <c r="U50" s="145"/>
      <c r="V50" s="145"/>
      <c r="W50" s="145"/>
      <c r="X50" s="145"/>
      <c r="Y50" s="145"/>
      <c r="Z50" s="144"/>
      <c r="AA50" s="144"/>
      <c r="AB50" s="144"/>
      <c r="AC50" s="144"/>
      <c r="AD50" s="144"/>
      <c r="AE50" s="144"/>
      <c r="AF50" s="144"/>
      <c r="AG50" s="144"/>
      <c r="AH50" s="144"/>
      <c r="AI50" s="144"/>
      <c r="AJ50" s="144"/>
      <c r="AK50" s="144"/>
      <c r="AL50" s="144"/>
      <c r="AO50" s="1078">
        <f>'Page 8 4-Hr Turbidity'!I40</f>
        <v>0</v>
      </c>
      <c r="AP50" s="1070"/>
      <c r="AQ50" s="1070"/>
      <c r="AR50" s="99"/>
      <c r="AS50" s="119"/>
      <c r="AT50" s="108"/>
      <c r="AU50" s="108" t="s">
        <v>260</v>
      </c>
      <c r="AV50" s="99"/>
      <c r="AW50" s="99"/>
      <c r="AX50" s="99"/>
      <c r="AY50" s="99"/>
      <c r="AZ50" s="99"/>
      <c r="BA50" s="111"/>
      <c r="BB50" s="111"/>
      <c r="BC50" s="99"/>
      <c r="BD50" s="99"/>
      <c r="BE50" s="99"/>
      <c r="BF50" s="99"/>
      <c r="BG50" s="99"/>
      <c r="BH50" s="99"/>
      <c r="BI50" s="99"/>
      <c r="BJ50" s="99"/>
      <c r="BK50" s="99"/>
      <c r="BL50" s="99"/>
      <c r="BM50" s="125"/>
      <c r="BN50" s="125"/>
      <c r="BO50" s="125"/>
      <c r="BP50" s="125"/>
      <c r="BQ50" s="125"/>
      <c r="BR50" s="99"/>
      <c r="BS50" s="99"/>
      <c r="BT50" s="99"/>
      <c r="BU50" s="99"/>
      <c r="BV50" s="144"/>
      <c r="BW50" s="144"/>
      <c r="BX50" s="144"/>
      <c r="BY50" s="145"/>
      <c r="BZ50" s="145"/>
      <c r="CA50" s="145"/>
      <c r="CB50" s="146"/>
      <c r="CC50" s="146"/>
      <c r="CD50" s="144"/>
      <c r="CE50" s="99"/>
      <c r="CF50" s="99"/>
      <c r="CG50" s="1062">
        <f>'Page 5 Water Quality'!J49</f>
        <v>0</v>
      </c>
      <c r="CH50" s="1062"/>
      <c r="CI50" s="1062"/>
      <c r="CJ50" s="112"/>
      <c r="CK50" s="113"/>
    </row>
    <row r="51" spans="1:89" ht="2.25" customHeight="1">
      <c r="A51" s="99"/>
      <c r="B51" s="113"/>
      <c r="C51" s="108"/>
      <c r="D51" s="99"/>
      <c r="E51" s="108"/>
      <c r="F51" s="99"/>
      <c r="G51" s="99"/>
      <c r="H51" s="99"/>
      <c r="I51" s="99"/>
      <c r="J51" s="99"/>
      <c r="K51" s="99"/>
      <c r="L51" s="99"/>
      <c r="M51" s="99"/>
      <c r="N51" s="99"/>
      <c r="O51" s="99"/>
      <c r="P51" s="99"/>
      <c r="Q51" s="99"/>
      <c r="R51" s="99"/>
      <c r="S51" s="111"/>
      <c r="T51" s="111"/>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119"/>
      <c r="AT51" s="108"/>
      <c r="AU51" s="99"/>
      <c r="AV51" s="99"/>
      <c r="AW51" s="99"/>
      <c r="AX51" s="99"/>
      <c r="AY51" s="99"/>
      <c r="AZ51" s="99"/>
      <c r="BA51" s="111"/>
      <c r="BB51" s="111"/>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112"/>
      <c r="CK51" s="113"/>
    </row>
    <row r="52" spans="1:89" ht="12" customHeight="1" thickBot="1">
      <c r="A52" s="99"/>
      <c r="B52" s="113"/>
      <c r="C52" s="108" t="s">
        <v>206</v>
      </c>
      <c r="D52" s="99"/>
      <c r="E52" s="108"/>
      <c r="F52" s="99"/>
      <c r="G52" s="99"/>
      <c r="H52" s="99"/>
      <c r="I52" s="99"/>
      <c r="J52" s="99"/>
      <c r="K52" s="99"/>
      <c r="L52" s="99"/>
      <c r="M52" s="99"/>
      <c r="N52" s="99"/>
      <c r="O52" s="99"/>
      <c r="P52" s="99"/>
      <c r="Q52" s="99"/>
      <c r="R52" s="99"/>
      <c r="S52" s="111"/>
      <c r="T52" s="111"/>
      <c r="U52" s="99"/>
      <c r="V52" s="99"/>
      <c r="W52" s="144"/>
      <c r="X52" s="144"/>
      <c r="Y52" s="145"/>
      <c r="Z52" s="145"/>
      <c r="AA52" s="145"/>
      <c r="AB52" s="145"/>
      <c r="AC52" s="145"/>
      <c r="AD52" s="145"/>
      <c r="AE52" s="145"/>
      <c r="AF52" s="145"/>
      <c r="AG52" s="145"/>
      <c r="AH52" s="146"/>
      <c r="AI52" s="145"/>
      <c r="AJ52" s="145"/>
      <c r="AK52" s="145"/>
      <c r="AL52" s="151"/>
      <c r="AM52" s="149"/>
      <c r="AN52" s="149"/>
      <c r="AO52" s="1061">
        <f>'Page 8 4-Hr Turbidity'!J40</f>
        <v>0</v>
      </c>
      <c r="AP52" s="1061"/>
      <c r="AQ52" s="1061"/>
      <c r="AR52" s="99"/>
      <c r="AS52" s="119"/>
      <c r="AT52" s="99"/>
      <c r="AU52" s="108" t="s">
        <v>207</v>
      </c>
      <c r="AV52" s="99"/>
      <c r="AW52" s="108"/>
      <c r="AX52" s="99"/>
      <c r="AY52" s="99"/>
      <c r="AZ52" s="99"/>
      <c r="BA52" s="99"/>
      <c r="BB52" s="99"/>
      <c r="BC52" s="99"/>
      <c r="BD52" s="99"/>
      <c r="BE52" s="99"/>
      <c r="BF52" s="99"/>
      <c r="BG52" s="99"/>
      <c r="BH52" s="99"/>
      <c r="BI52" s="99"/>
      <c r="BJ52" s="99"/>
      <c r="BK52" s="111"/>
      <c r="BL52" s="111"/>
      <c r="BM52" s="99"/>
      <c r="BN52" s="144"/>
      <c r="BO52" s="144"/>
      <c r="BP52" s="144"/>
      <c r="BQ52" s="145"/>
      <c r="BR52" s="145"/>
      <c r="BS52" s="145"/>
      <c r="BT52" s="146"/>
      <c r="BU52" s="146"/>
      <c r="BV52" s="146"/>
      <c r="BW52" s="146"/>
      <c r="BX52" s="146"/>
      <c r="BY52" s="146"/>
      <c r="BZ52" s="144"/>
      <c r="CA52" s="144"/>
      <c r="CB52" s="144"/>
      <c r="CC52" s="144"/>
      <c r="CD52" s="144"/>
      <c r="CE52" s="99"/>
      <c r="CF52" s="99"/>
      <c r="CG52" s="1061">
        <f>'Page 5 Water Quality'!J48</f>
        <v>0</v>
      </c>
      <c r="CH52" s="1062"/>
      <c r="CI52" s="1062"/>
      <c r="CJ52" s="112"/>
      <c r="CK52" s="113"/>
    </row>
    <row r="53" spans="1:89" ht="2.25" customHeight="1">
      <c r="A53" s="99"/>
      <c r="B53" s="113"/>
      <c r="C53" s="108"/>
      <c r="D53" s="99"/>
      <c r="E53" s="108"/>
      <c r="F53" s="99"/>
      <c r="G53" s="99"/>
      <c r="H53" s="99"/>
      <c r="I53" s="99"/>
      <c r="J53" s="99"/>
      <c r="K53" s="99"/>
      <c r="L53" s="99"/>
      <c r="M53" s="99"/>
      <c r="N53" s="99"/>
      <c r="O53" s="99"/>
      <c r="P53" s="99"/>
      <c r="Q53" s="99"/>
      <c r="R53" s="99"/>
      <c r="S53" s="111"/>
      <c r="T53" s="111"/>
      <c r="U53" s="99"/>
      <c r="V53" s="99"/>
      <c r="W53" s="99"/>
      <c r="X53" s="99"/>
      <c r="AH53" s="111"/>
      <c r="AL53" s="149"/>
      <c r="AM53" s="149"/>
      <c r="AN53" s="149"/>
      <c r="AO53" s="150"/>
      <c r="AP53" s="150"/>
      <c r="AQ53" s="150"/>
      <c r="AR53" s="99"/>
      <c r="AS53" s="119"/>
      <c r="AT53" s="99"/>
      <c r="AU53" s="108"/>
      <c r="AV53" s="99"/>
      <c r="AW53" s="108"/>
      <c r="AX53" s="99"/>
      <c r="AY53" s="99"/>
      <c r="AZ53" s="99"/>
      <c r="BA53" s="99"/>
      <c r="BB53" s="99"/>
      <c r="BC53" s="99"/>
      <c r="BD53" s="99"/>
      <c r="BE53" s="99"/>
      <c r="BF53" s="99"/>
      <c r="BG53" s="99"/>
      <c r="BH53" s="99"/>
      <c r="BI53" s="99"/>
      <c r="BJ53" s="99"/>
      <c r="BK53" s="111"/>
      <c r="BL53" s="111"/>
      <c r="BM53" s="99"/>
      <c r="BN53" s="99"/>
      <c r="BO53" s="99"/>
      <c r="BP53" s="99"/>
      <c r="BT53" s="111"/>
      <c r="BU53" s="111"/>
      <c r="BV53" s="111"/>
      <c r="BW53" s="111"/>
      <c r="BX53" s="111"/>
      <c r="BY53" s="111"/>
      <c r="BZ53" s="99"/>
      <c r="CA53" s="99"/>
      <c r="CB53" s="99"/>
      <c r="CC53" s="99"/>
      <c r="CD53" s="99"/>
      <c r="CE53" s="99"/>
      <c r="CF53" s="99"/>
      <c r="CG53" s="148"/>
      <c r="CH53" s="148"/>
      <c r="CI53" s="148"/>
      <c r="CJ53" s="112"/>
      <c r="CK53" s="113"/>
    </row>
    <row r="54" spans="1:89" ht="12" customHeight="1">
      <c r="A54" s="99"/>
      <c r="B54" s="113"/>
      <c r="C54" s="108" t="s">
        <v>208</v>
      </c>
      <c r="D54" s="99"/>
      <c r="E54" s="108"/>
      <c r="F54" s="99"/>
      <c r="G54" s="99"/>
      <c r="H54" s="99"/>
      <c r="I54" s="99"/>
      <c r="J54" s="99"/>
      <c r="K54" s="99"/>
      <c r="L54" s="99"/>
      <c r="M54" s="99"/>
      <c r="N54" s="99"/>
      <c r="O54" s="99"/>
      <c r="P54" s="99"/>
      <c r="Q54" s="99"/>
      <c r="R54" s="99"/>
      <c r="S54" s="111"/>
      <c r="T54" s="111"/>
      <c r="U54" s="99"/>
      <c r="V54" s="99"/>
      <c r="W54" s="99"/>
      <c r="X54" s="99"/>
      <c r="Y54" s="111"/>
      <c r="Z54" s="111"/>
      <c r="AA54" s="111"/>
      <c r="AB54" s="111"/>
      <c r="AC54" s="111"/>
      <c r="AD54" s="111"/>
      <c r="AE54" s="111"/>
      <c r="AF54" s="111"/>
      <c r="AG54" s="111"/>
      <c r="AH54" s="111"/>
      <c r="AI54" s="111"/>
      <c r="AJ54" s="99"/>
      <c r="AK54" s="99"/>
      <c r="AL54" s="99"/>
      <c r="AM54" s="99"/>
      <c r="AN54" s="99"/>
      <c r="AO54" s="99"/>
      <c r="AP54" s="99"/>
      <c r="AQ54" s="99"/>
      <c r="AR54" s="99"/>
      <c r="AS54" s="119"/>
      <c r="AT54" s="99"/>
      <c r="AU54" s="108" t="s">
        <v>209</v>
      </c>
      <c r="AV54" s="99"/>
      <c r="AW54" s="108"/>
      <c r="AX54" s="99"/>
      <c r="AY54" s="99"/>
      <c r="AZ54" s="99"/>
      <c r="BA54" s="111"/>
      <c r="BB54" s="111"/>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112"/>
      <c r="CK54" s="113"/>
    </row>
    <row r="55" spans="1:89" ht="2.25" customHeight="1">
      <c r="A55" s="99"/>
      <c r="B55" s="113"/>
      <c r="C55" s="108"/>
      <c r="D55" s="99"/>
      <c r="E55" s="108"/>
      <c r="F55" s="99"/>
      <c r="G55" s="99"/>
      <c r="H55" s="99"/>
      <c r="I55" s="99"/>
      <c r="J55" s="99"/>
      <c r="K55" s="99"/>
      <c r="L55" s="99"/>
      <c r="M55" s="99"/>
      <c r="N55" s="99"/>
      <c r="O55" s="99"/>
      <c r="P55" s="99"/>
      <c r="Q55" s="99"/>
      <c r="R55" s="99"/>
      <c r="S55" s="111"/>
      <c r="T55" s="111"/>
      <c r="U55" s="99"/>
      <c r="V55" s="99"/>
      <c r="W55" s="99"/>
      <c r="X55" s="99"/>
      <c r="Y55" s="111"/>
      <c r="Z55" s="111"/>
      <c r="AA55" s="111"/>
      <c r="AB55" s="111"/>
      <c r="AC55" s="111"/>
      <c r="AD55" s="111"/>
      <c r="AE55" s="111"/>
      <c r="AF55" s="111"/>
      <c r="AG55" s="111"/>
      <c r="AH55" s="111"/>
      <c r="AI55" s="111"/>
      <c r="AJ55" s="99"/>
      <c r="AK55" s="99"/>
      <c r="AL55" s="99"/>
      <c r="AM55" s="99"/>
      <c r="AN55" s="99"/>
      <c r="AO55" s="99"/>
      <c r="AP55" s="99"/>
      <c r="AQ55" s="99"/>
      <c r="AR55" s="99"/>
      <c r="AS55" s="119"/>
      <c r="AT55" s="99"/>
      <c r="AU55" s="108"/>
      <c r="AV55" s="99"/>
      <c r="AW55" s="108"/>
      <c r="AX55" s="99"/>
      <c r="AY55" s="99"/>
      <c r="AZ55" s="99"/>
      <c r="BA55" s="111"/>
      <c r="BB55" s="111"/>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112"/>
      <c r="CK55" s="113"/>
    </row>
    <row r="56" spans="1:89" ht="13.5" thickBot="1">
      <c r="A56" s="99"/>
      <c r="B56" s="113"/>
      <c r="C56" s="108"/>
      <c r="D56" s="99"/>
      <c r="E56" s="108" t="s">
        <v>210</v>
      </c>
      <c r="F56" s="99"/>
      <c r="G56" s="108"/>
      <c r="H56" s="99"/>
      <c r="I56" s="99"/>
      <c r="J56" s="99"/>
      <c r="K56" s="99"/>
      <c r="L56" s="99"/>
      <c r="M56" s="99"/>
      <c r="N56" s="99"/>
      <c r="O56" s="99"/>
      <c r="P56" s="99"/>
      <c r="Q56" s="99"/>
      <c r="R56" s="99"/>
      <c r="S56" s="99"/>
      <c r="T56" s="99"/>
      <c r="U56" s="111"/>
      <c r="V56" s="111"/>
      <c r="W56" s="99"/>
      <c r="X56" s="99"/>
      <c r="Y56" s="111"/>
      <c r="Z56" s="111"/>
      <c r="AA56" s="111"/>
      <c r="AB56" s="111"/>
      <c r="AC56" s="145"/>
      <c r="AD56" s="145"/>
      <c r="AE56" s="145"/>
      <c r="AF56" s="145"/>
      <c r="AG56" s="145"/>
      <c r="AH56" s="146"/>
      <c r="AI56" s="146"/>
      <c r="AJ56" s="144"/>
      <c r="AK56" s="144"/>
      <c r="AL56" s="144"/>
      <c r="AO56" s="1062" t="str">
        <f>'Page 8 4-Hr Turbidity'!E43</f>
        <v>0</v>
      </c>
      <c r="AP56" s="1062"/>
      <c r="AQ56" s="1062"/>
      <c r="AR56" s="99"/>
      <c r="AS56" s="119"/>
      <c r="AT56" s="99"/>
      <c r="AU56" s="108" t="s">
        <v>211</v>
      </c>
      <c r="AV56" s="99"/>
      <c r="AW56" s="108"/>
      <c r="AX56" s="99"/>
      <c r="AY56" s="99"/>
      <c r="AZ56" s="99"/>
      <c r="BA56" s="111"/>
      <c r="BB56" s="111"/>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H56" s="99"/>
      <c r="CI56" s="620"/>
      <c r="CJ56" s="112"/>
      <c r="CK56" s="113"/>
    </row>
    <row r="57" spans="1:89" ht="2.25" customHeight="1">
      <c r="A57" s="99"/>
      <c r="B57" s="113"/>
      <c r="C57" s="108"/>
      <c r="D57" s="99"/>
      <c r="E57" s="108"/>
      <c r="F57" s="99"/>
      <c r="G57" s="108"/>
      <c r="H57" s="99"/>
      <c r="I57" s="99"/>
      <c r="J57" s="99"/>
      <c r="K57" s="99"/>
      <c r="L57" s="99"/>
      <c r="M57" s="99"/>
      <c r="N57" s="99"/>
      <c r="O57" s="99"/>
      <c r="P57" s="99"/>
      <c r="Q57" s="99"/>
      <c r="R57" s="99"/>
      <c r="S57" s="99"/>
      <c r="T57" s="99"/>
      <c r="U57" s="111"/>
      <c r="V57" s="111"/>
      <c r="W57" s="99"/>
      <c r="X57" s="99"/>
      <c r="Y57" s="111"/>
      <c r="Z57" s="111"/>
      <c r="AA57" s="111"/>
      <c r="AB57" s="111"/>
      <c r="AC57" s="111"/>
      <c r="AD57" s="111"/>
      <c r="AE57" s="111"/>
      <c r="AF57" s="111"/>
      <c r="AG57" s="111"/>
      <c r="AH57" s="111"/>
      <c r="AI57" s="111"/>
      <c r="AJ57" s="99"/>
      <c r="AK57" s="99"/>
      <c r="AL57" s="99"/>
      <c r="AM57" s="99"/>
      <c r="AN57" s="99"/>
      <c r="AO57" s="99"/>
      <c r="AP57" s="99"/>
      <c r="AQ57" s="99"/>
      <c r="AR57" s="99"/>
      <c r="AS57" s="119"/>
      <c r="AT57" s="99"/>
      <c r="AU57" s="99"/>
      <c r="AV57" s="99"/>
      <c r="AW57" s="108"/>
      <c r="AX57" s="99"/>
      <c r="AY57" s="99"/>
      <c r="AZ57" s="99"/>
      <c r="BA57" s="111"/>
      <c r="BB57" s="111"/>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112"/>
      <c r="CK57" s="113"/>
    </row>
    <row r="58" spans="1:89" ht="12" customHeight="1" thickBot="1">
      <c r="A58" s="99"/>
      <c r="B58" s="113"/>
      <c r="C58" s="108"/>
      <c r="D58" s="99"/>
      <c r="E58" s="108" t="s">
        <v>290</v>
      </c>
      <c r="F58" s="99"/>
      <c r="G58" s="108"/>
      <c r="H58" s="99"/>
      <c r="I58" s="99"/>
      <c r="J58" s="99"/>
      <c r="K58" s="99"/>
      <c r="L58" s="99"/>
      <c r="M58" s="99"/>
      <c r="N58" s="99"/>
      <c r="O58" s="99"/>
      <c r="P58" s="99"/>
      <c r="Q58" s="99"/>
      <c r="R58" s="99"/>
      <c r="S58" s="99"/>
      <c r="T58" s="99"/>
      <c r="U58" s="111"/>
      <c r="V58" s="111"/>
      <c r="W58" s="99"/>
      <c r="X58" s="99"/>
      <c r="Y58" s="111"/>
      <c r="Z58" s="111"/>
      <c r="AA58" s="111"/>
      <c r="AB58" s="146"/>
      <c r="AC58" s="145"/>
      <c r="AD58" s="145"/>
      <c r="AE58" s="145"/>
      <c r="AF58" s="145"/>
      <c r="AG58" s="145"/>
      <c r="AH58" s="146"/>
      <c r="AI58" s="146"/>
      <c r="AJ58" s="144"/>
      <c r="AK58" s="144"/>
      <c r="AL58" s="144"/>
      <c r="AO58" s="1062" t="str">
        <f>'Page 8 4-Hr Turbidity'!G43</f>
        <v>0</v>
      </c>
      <c r="AP58" s="1062"/>
      <c r="AQ58" s="1062"/>
      <c r="AR58" s="99"/>
      <c r="AS58" s="119"/>
      <c r="AT58" s="99"/>
      <c r="AU58" s="126" t="s">
        <v>223</v>
      </c>
      <c r="AV58" s="99"/>
      <c r="AW58" s="99"/>
      <c r="AX58" s="99"/>
      <c r="AY58" s="99"/>
      <c r="AZ58" s="99"/>
      <c r="BA58" s="111"/>
      <c r="BB58" s="111"/>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127"/>
      <c r="CC58" s="127"/>
      <c r="CD58" s="127"/>
      <c r="CE58" s="127"/>
      <c r="CF58" s="127"/>
      <c r="CG58" s="127"/>
      <c r="CH58" s="99"/>
      <c r="CI58" s="99"/>
      <c r="CJ58" s="112"/>
      <c r="CK58" s="113"/>
    </row>
    <row r="59" spans="1:89" ht="2.25" customHeight="1">
      <c r="A59" s="99"/>
      <c r="B59" s="113"/>
      <c r="C59" s="108"/>
      <c r="D59" s="99"/>
      <c r="E59" s="108"/>
      <c r="F59" s="99"/>
      <c r="G59" s="108"/>
      <c r="H59" s="99"/>
      <c r="I59" s="99"/>
      <c r="J59" s="99"/>
      <c r="K59" s="99"/>
      <c r="L59" s="99"/>
      <c r="M59" s="99"/>
      <c r="N59" s="99"/>
      <c r="O59" s="99"/>
      <c r="P59" s="99"/>
      <c r="Q59" s="99"/>
      <c r="R59" s="99"/>
      <c r="S59" s="99"/>
      <c r="T59" s="99"/>
      <c r="U59" s="111"/>
      <c r="V59" s="111"/>
      <c r="W59" s="99"/>
      <c r="X59" s="99"/>
      <c r="Y59" s="111"/>
      <c r="Z59" s="111"/>
      <c r="AA59" s="111"/>
      <c r="AB59" s="111"/>
      <c r="AC59" s="111"/>
      <c r="AD59" s="111"/>
      <c r="AE59" s="111"/>
      <c r="AF59" s="111"/>
      <c r="AG59" s="111"/>
      <c r="AH59" s="111"/>
      <c r="AI59" s="111"/>
      <c r="AJ59" s="99"/>
      <c r="AK59" s="99"/>
      <c r="AL59" s="99"/>
      <c r="AM59" s="99"/>
      <c r="AN59" s="99"/>
      <c r="AO59" s="99"/>
      <c r="AP59" s="99"/>
      <c r="AQ59" s="99"/>
      <c r="AR59" s="99"/>
      <c r="AS59" s="119"/>
      <c r="AT59" s="99"/>
      <c r="AU59" s="99"/>
      <c r="AV59" s="99"/>
      <c r="AW59" s="108"/>
      <c r="AX59" s="99"/>
      <c r="AY59" s="99"/>
      <c r="AZ59" s="99"/>
      <c r="BA59" s="111"/>
      <c r="BB59" s="111"/>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112"/>
      <c r="CK59" s="113"/>
    </row>
    <row r="60" spans="1:89" ht="12" customHeight="1" thickBot="1">
      <c r="A60" s="99"/>
      <c r="B60" s="113"/>
      <c r="C60" s="99"/>
      <c r="D60" s="99"/>
      <c r="E60" s="108" t="s">
        <v>291</v>
      </c>
      <c r="F60" s="99"/>
      <c r="G60" s="108"/>
      <c r="H60" s="99"/>
      <c r="I60" s="99"/>
      <c r="J60" s="99"/>
      <c r="K60" s="99"/>
      <c r="L60" s="99"/>
      <c r="M60" s="99"/>
      <c r="N60" s="99"/>
      <c r="O60" s="99"/>
      <c r="P60" s="99"/>
      <c r="Q60" s="99"/>
      <c r="R60" s="99"/>
      <c r="S60" s="99"/>
      <c r="T60" s="99"/>
      <c r="U60" s="111"/>
      <c r="V60" s="111"/>
      <c r="W60" s="99"/>
      <c r="X60" s="99"/>
      <c r="Y60" s="111"/>
      <c r="Z60" s="111"/>
      <c r="AA60" s="111"/>
      <c r="AB60" s="111"/>
      <c r="AC60" s="146"/>
      <c r="AD60" s="146"/>
      <c r="AE60" s="145"/>
      <c r="AF60" s="145"/>
      <c r="AG60" s="145"/>
      <c r="AH60" s="145"/>
      <c r="AI60" s="145"/>
      <c r="AJ60" s="144"/>
      <c r="AK60" s="144"/>
      <c r="AL60" s="144"/>
      <c r="AO60" s="1062">
        <f>'Page 8 4-Hr Turbidity'!I43</f>
        <v>0</v>
      </c>
      <c r="AP60" s="1062"/>
      <c r="AQ60" s="1062"/>
      <c r="AR60" s="99"/>
      <c r="AS60" s="119"/>
      <c r="AT60" s="99"/>
      <c r="AU60" s="99"/>
      <c r="AV60" s="99"/>
      <c r="AW60" s="108" t="s">
        <v>213</v>
      </c>
      <c r="AX60" s="99"/>
      <c r="AY60" s="99"/>
      <c r="AZ60" s="99"/>
      <c r="BA60" s="111"/>
      <c r="BB60" s="111"/>
      <c r="BC60" s="99"/>
      <c r="BD60" s="99"/>
      <c r="BE60" s="99"/>
      <c r="BF60" s="99"/>
      <c r="BG60" s="99"/>
      <c r="BH60" s="99"/>
      <c r="BI60" s="99"/>
      <c r="BJ60" s="99"/>
      <c r="BK60" s="99"/>
      <c r="BL60" s="99"/>
      <c r="BM60" s="99"/>
      <c r="BN60" s="99"/>
      <c r="BO60" s="99"/>
      <c r="BP60" s="99"/>
      <c r="BQ60" s="99"/>
      <c r="BR60" s="99"/>
      <c r="BS60" s="99"/>
      <c r="BT60" s="144"/>
      <c r="BU60" s="145"/>
      <c r="BV60" s="145"/>
      <c r="BW60" s="145"/>
      <c r="BX60" s="146"/>
      <c r="BY60" s="146"/>
      <c r="BZ60" s="144"/>
      <c r="CA60" s="144"/>
      <c r="CB60" s="144"/>
      <c r="CC60" s="144"/>
      <c r="CD60" s="144"/>
      <c r="CE60" s="99"/>
      <c r="CF60" s="99"/>
      <c r="CG60" s="1062" t="str">
        <f>'Page 5 Water Quality'!J50</f>
        <v/>
      </c>
      <c r="CH60" s="1062"/>
      <c r="CI60" s="1062"/>
      <c r="CJ60" s="112"/>
      <c r="CK60" s="113"/>
    </row>
    <row r="61" spans="1:89" ht="2.25" customHeight="1">
      <c r="A61" s="99"/>
      <c r="B61" s="113"/>
      <c r="C61" s="99"/>
      <c r="D61" s="99"/>
      <c r="E61" s="108"/>
      <c r="F61" s="99"/>
      <c r="G61" s="108"/>
      <c r="H61" s="99"/>
      <c r="I61" s="99"/>
      <c r="J61" s="99"/>
      <c r="K61" s="99"/>
      <c r="L61" s="99"/>
      <c r="M61" s="99"/>
      <c r="N61" s="99"/>
      <c r="O61" s="99"/>
      <c r="P61" s="99"/>
      <c r="Q61" s="99"/>
      <c r="R61" s="99"/>
      <c r="S61" s="99"/>
      <c r="T61" s="99"/>
      <c r="U61" s="111"/>
      <c r="V61" s="111"/>
      <c r="W61" s="99"/>
      <c r="X61" s="99"/>
      <c r="Y61" s="111"/>
      <c r="Z61" s="111"/>
      <c r="AA61" s="111"/>
      <c r="AB61" s="111"/>
      <c r="AC61" s="111"/>
      <c r="AD61" s="111"/>
      <c r="AJ61" s="99"/>
      <c r="AK61" s="99"/>
      <c r="AL61" s="99"/>
      <c r="AO61" s="148"/>
      <c r="AP61" s="148"/>
      <c r="AQ61" s="148"/>
      <c r="AR61" s="99"/>
      <c r="AS61" s="119"/>
      <c r="AT61" s="99"/>
      <c r="AU61" s="99"/>
      <c r="AV61" s="99"/>
      <c r="AW61" s="108"/>
      <c r="AX61" s="99"/>
      <c r="AY61" s="99"/>
      <c r="AZ61" s="99"/>
      <c r="BA61" s="111"/>
      <c r="BB61" s="111"/>
      <c r="BC61" s="99"/>
      <c r="BD61" s="99"/>
      <c r="BE61" s="99"/>
      <c r="BF61" s="99"/>
      <c r="BG61" s="99"/>
      <c r="BH61" s="99"/>
      <c r="BI61" s="99"/>
      <c r="BJ61" s="99"/>
      <c r="BK61" s="99"/>
      <c r="BL61" s="99"/>
      <c r="BM61" s="99"/>
      <c r="BN61" s="99"/>
      <c r="BO61" s="99"/>
      <c r="BP61" s="99"/>
      <c r="BQ61" s="99"/>
      <c r="BR61" s="99"/>
      <c r="BS61" s="99"/>
      <c r="BT61" s="99"/>
      <c r="BX61" s="111"/>
      <c r="BY61" s="111"/>
      <c r="BZ61" s="99"/>
      <c r="CA61" s="99"/>
      <c r="CB61" s="99"/>
      <c r="CC61" s="99"/>
      <c r="CD61" s="99"/>
      <c r="CE61" s="99"/>
      <c r="CF61" s="99"/>
      <c r="CG61" s="148"/>
      <c r="CH61" s="148"/>
      <c r="CI61" s="148"/>
      <c r="CJ61" s="112"/>
      <c r="CK61" s="113"/>
    </row>
    <row r="62" spans="1:89" ht="12" customHeight="1">
      <c r="A62" s="99"/>
      <c r="B62" s="113"/>
      <c r="C62" s="108" t="s">
        <v>214</v>
      </c>
      <c r="D62" s="99"/>
      <c r="E62" s="99"/>
      <c r="F62" s="99"/>
      <c r="G62" s="99"/>
      <c r="H62" s="99"/>
      <c r="I62" s="99"/>
      <c r="J62" s="99"/>
      <c r="K62" s="99"/>
      <c r="L62" s="99"/>
      <c r="M62" s="99"/>
      <c r="N62" s="99"/>
      <c r="O62" s="99"/>
      <c r="P62" s="99"/>
      <c r="Q62" s="99"/>
      <c r="R62" s="99"/>
      <c r="S62" s="111"/>
      <c r="T62" s="111"/>
      <c r="U62" s="99"/>
      <c r="V62" s="99"/>
      <c r="W62" s="99"/>
      <c r="X62" s="99"/>
      <c r="Y62" s="111"/>
      <c r="Z62" s="111"/>
      <c r="AA62" s="111"/>
      <c r="AB62" s="111"/>
      <c r="AC62" s="111"/>
      <c r="AD62" s="111"/>
      <c r="AE62" s="111"/>
      <c r="AF62" s="111"/>
      <c r="AG62" s="111"/>
      <c r="AH62" s="111"/>
      <c r="AI62" s="111"/>
      <c r="AJ62" s="99"/>
      <c r="AK62" s="99"/>
      <c r="AL62" s="99"/>
      <c r="AM62" s="99"/>
      <c r="AN62" s="99"/>
      <c r="AO62" s="99"/>
      <c r="AP62" s="99"/>
      <c r="AQ62" s="99"/>
      <c r="AR62" s="99"/>
      <c r="AS62" s="119"/>
      <c r="AT62" s="99"/>
      <c r="AU62" s="126" t="s">
        <v>224</v>
      </c>
      <c r="AV62" s="99"/>
      <c r="AW62" s="99"/>
      <c r="AX62" s="99"/>
      <c r="AY62" s="99"/>
      <c r="AZ62" s="99"/>
      <c r="BA62" s="111"/>
      <c r="BB62" s="111"/>
      <c r="BC62" s="99"/>
      <c r="BD62" s="99"/>
      <c r="BE62" s="99"/>
      <c r="BF62" s="99"/>
      <c r="BG62" s="99"/>
      <c r="BH62" s="99"/>
      <c r="BI62" s="99"/>
      <c r="BJ62" s="99"/>
      <c r="BK62" s="99"/>
      <c r="BL62" s="99"/>
      <c r="BM62" s="99"/>
      <c r="BN62" s="99"/>
      <c r="BO62" s="99"/>
      <c r="BP62" s="99"/>
      <c r="BQ62" s="99"/>
      <c r="BR62" s="99"/>
      <c r="BS62" s="99"/>
      <c r="BT62" s="99"/>
      <c r="BU62" s="111"/>
      <c r="BV62" s="111"/>
      <c r="BW62" s="111"/>
      <c r="BX62" s="111"/>
      <c r="BY62" s="111"/>
      <c r="BZ62" s="99"/>
      <c r="CA62" s="99"/>
      <c r="CB62" s="99"/>
      <c r="CC62" s="99"/>
      <c r="CD62" s="99"/>
      <c r="CE62" s="99"/>
      <c r="CF62" s="99"/>
      <c r="CG62" s="99"/>
      <c r="CH62" s="99"/>
      <c r="CI62" s="99"/>
      <c r="CJ62" s="112"/>
      <c r="CK62" s="113"/>
    </row>
    <row r="63" spans="1:89" ht="2.25" customHeight="1">
      <c r="A63" s="99"/>
      <c r="B63" s="113"/>
      <c r="C63" s="108"/>
      <c r="D63" s="99"/>
      <c r="E63" s="99"/>
      <c r="F63" s="99"/>
      <c r="G63" s="99"/>
      <c r="H63" s="99"/>
      <c r="I63" s="99"/>
      <c r="J63" s="99"/>
      <c r="K63" s="99"/>
      <c r="L63" s="99"/>
      <c r="M63" s="99"/>
      <c r="N63" s="99"/>
      <c r="O63" s="99"/>
      <c r="P63" s="99"/>
      <c r="Q63" s="99"/>
      <c r="R63" s="99"/>
      <c r="S63" s="111"/>
      <c r="T63" s="111"/>
      <c r="U63" s="99"/>
      <c r="V63" s="99"/>
      <c r="W63" s="99"/>
      <c r="X63" s="99"/>
      <c r="Y63" s="111"/>
      <c r="Z63" s="111"/>
      <c r="AA63" s="111"/>
      <c r="AB63" s="111"/>
      <c r="AC63" s="111"/>
      <c r="AD63" s="111"/>
      <c r="AE63" s="111"/>
      <c r="AF63" s="111"/>
      <c r="AG63" s="111"/>
      <c r="AH63" s="111"/>
      <c r="AI63" s="111"/>
      <c r="AJ63" s="99"/>
      <c r="AK63" s="99"/>
      <c r="AL63" s="99"/>
      <c r="AM63" s="99"/>
      <c r="AN63" s="99"/>
      <c r="AO63" s="99"/>
      <c r="AP63" s="99"/>
      <c r="AQ63" s="99"/>
      <c r="AR63" s="99"/>
      <c r="AS63" s="119"/>
      <c r="AT63" s="99"/>
      <c r="AU63" s="126"/>
      <c r="AV63" s="99"/>
      <c r="AW63" s="99"/>
      <c r="AX63" s="99"/>
      <c r="AY63" s="99"/>
      <c r="AZ63" s="99"/>
      <c r="BA63" s="111"/>
      <c r="BB63" s="111"/>
      <c r="BC63" s="99"/>
      <c r="BD63" s="99"/>
      <c r="BE63" s="99"/>
      <c r="BF63" s="99"/>
      <c r="BG63" s="99"/>
      <c r="BH63" s="99"/>
      <c r="BI63" s="99"/>
      <c r="BJ63" s="99"/>
      <c r="BK63" s="99"/>
      <c r="BL63" s="99"/>
      <c r="BM63" s="99"/>
      <c r="BN63" s="99"/>
      <c r="BO63" s="99"/>
      <c r="BP63" s="99"/>
      <c r="BQ63" s="99"/>
      <c r="BR63" s="99"/>
      <c r="BS63" s="99"/>
      <c r="BT63" s="99"/>
      <c r="BU63" s="111"/>
      <c r="BV63" s="111"/>
      <c r="BW63" s="111"/>
      <c r="BX63" s="111"/>
      <c r="BY63" s="111"/>
      <c r="BZ63" s="99"/>
      <c r="CA63" s="99"/>
      <c r="CB63" s="99"/>
      <c r="CC63" s="99"/>
      <c r="CD63" s="99"/>
      <c r="CE63" s="99"/>
      <c r="CF63" s="99"/>
      <c r="CG63" s="99"/>
      <c r="CH63" s="99"/>
      <c r="CI63" s="99"/>
      <c r="CJ63" s="112"/>
      <c r="CK63" s="113"/>
    </row>
    <row r="64" spans="1:89" ht="12" customHeight="1" thickBot="1">
      <c r="A64" s="99"/>
      <c r="B64" s="113"/>
      <c r="C64" s="108"/>
      <c r="D64" s="99"/>
      <c r="E64" s="108" t="s">
        <v>212</v>
      </c>
      <c r="F64" s="99"/>
      <c r="G64" s="108"/>
      <c r="H64" s="99"/>
      <c r="I64" s="99"/>
      <c r="J64" s="99"/>
      <c r="K64" s="99"/>
      <c r="L64" s="99"/>
      <c r="M64" s="99"/>
      <c r="N64" s="99"/>
      <c r="O64" s="99"/>
      <c r="P64" s="99"/>
      <c r="Q64" s="99"/>
      <c r="R64" s="99"/>
      <c r="S64" s="99"/>
      <c r="T64" s="99"/>
      <c r="U64" s="111"/>
      <c r="V64" s="111"/>
      <c r="W64" s="99"/>
      <c r="X64" s="99"/>
      <c r="Y64" s="111"/>
      <c r="Z64" s="111"/>
      <c r="AA64" s="111"/>
      <c r="AB64" s="146"/>
      <c r="AC64" s="145"/>
      <c r="AD64" s="145"/>
      <c r="AE64" s="145"/>
      <c r="AF64" s="145"/>
      <c r="AG64" s="145"/>
      <c r="AH64" s="146"/>
      <c r="AI64" s="146"/>
      <c r="AJ64" s="144"/>
      <c r="AK64" s="144"/>
      <c r="AL64" s="144"/>
      <c r="AO64" s="1062" t="str">
        <f>'Page 8 4-Hr Turbidity'!I45</f>
        <v>0</v>
      </c>
      <c r="AP64" s="1062"/>
      <c r="AQ64" s="1062"/>
      <c r="AR64" s="99"/>
      <c r="AS64" s="119"/>
      <c r="AT64" s="99"/>
      <c r="AU64" s="127"/>
      <c r="AV64" s="127"/>
      <c r="AW64" s="108" t="s">
        <v>215</v>
      </c>
      <c r="AX64" s="99"/>
      <c r="AY64" s="99"/>
      <c r="AZ64" s="99"/>
      <c r="BA64" s="111"/>
      <c r="BB64" s="111"/>
      <c r="BC64" s="99"/>
      <c r="BD64" s="99"/>
      <c r="BE64" s="99"/>
      <c r="BF64" s="99"/>
      <c r="BG64" s="99"/>
      <c r="BH64" s="99"/>
      <c r="BI64" s="99"/>
      <c r="BJ64" s="99"/>
      <c r="BK64" s="99"/>
      <c r="BL64" s="99"/>
      <c r="BM64" s="99"/>
      <c r="BN64" s="99"/>
      <c r="BO64" s="99"/>
      <c r="BP64" s="99"/>
      <c r="BQ64" s="99"/>
      <c r="BR64" s="99"/>
      <c r="BS64" s="99"/>
      <c r="BT64" s="144"/>
      <c r="BU64" s="145"/>
      <c r="BV64" s="145"/>
      <c r="BW64" s="145"/>
      <c r="BX64" s="158"/>
      <c r="BY64" s="158"/>
      <c r="BZ64" s="144"/>
      <c r="CA64" s="144"/>
      <c r="CB64" s="144"/>
      <c r="CC64" s="144"/>
      <c r="CD64" s="99"/>
      <c r="CE64" s="99"/>
      <c r="CF64" s="99"/>
      <c r="CG64" s="1062" t="str">
        <f>'Page 5 Water Quality'!J51</f>
        <v/>
      </c>
      <c r="CH64" s="1062"/>
      <c r="CI64" s="1062"/>
      <c r="CJ64" s="112"/>
      <c r="CK64" s="113"/>
    </row>
    <row r="65" spans="1:89" ht="2.25" customHeight="1">
      <c r="A65" s="99"/>
      <c r="B65" s="113"/>
      <c r="C65" s="108"/>
      <c r="D65" s="99"/>
      <c r="E65" s="108"/>
      <c r="F65" s="99"/>
      <c r="G65" s="108"/>
      <c r="H65" s="99"/>
      <c r="I65" s="99"/>
      <c r="J65" s="99"/>
      <c r="K65" s="99"/>
      <c r="L65" s="99"/>
      <c r="M65" s="99"/>
      <c r="N65" s="99"/>
      <c r="O65" s="99"/>
      <c r="P65" s="99"/>
      <c r="Q65" s="99"/>
      <c r="R65" s="99"/>
      <c r="S65" s="99"/>
      <c r="T65" s="99"/>
      <c r="U65" s="111"/>
      <c r="V65" s="111"/>
      <c r="W65" s="99"/>
      <c r="X65" s="99"/>
      <c r="Y65" s="111"/>
      <c r="Z65" s="111"/>
      <c r="AA65" s="111"/>
      <c r="AB65" s="111"/>
      <c r="AC65" s="111"/>
      <c r="AD65" s="111"/>
      <c r="AE65" s="111"/>
      <c r="AF65" s="111"/>
      <c r="AG65" s="111"/>
      <c r="AH65" s="111"/>
      <c r="AI65" s="111"/>
      <c r="AJ65" s="99"/>
      <c r="AK65" s="99"/>
      <c r="AL65" s="99"/>
      <c r="AM65" s="99"/>
      <c r="AN65" s="99"/>
      <c r="AO65" s="99"/>
      <c r="AP65" s="99"/>
      <c r="AQ65" s="99"/>
      <c r="AR65" s="99"/>
      <c r="AS65" s="119"/>
      <c r="AT65" s="99"/>
      <c r="AU65" s="126"/>
      <c r="AV65" s="99"/>
      <c r="AW65" s="99"/>
      <c r="AX65" s="99"/>
      <c r="AY65" s="99"/>
      <c r="AZ65" s="99"/>
      <c r="BA65" s="111"/>
      <c r="BB65" s="111"/>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112"/>
      <c r="CK65" s="113"/>
    </row>
    <row r="66" spans="1:89" ht="12" customHeight="1" thickBot="1">
      <c r="A66" s="99"/>
      <c r="B66" s="113"/>
      <c r="C66" s="99"/>
      <c r="D66" s="99"/>
      <c r="E66" s="108" t="s">
        <v>292</v>
      </c>
      <c r="F66" s="99"/>
      <c r="G66" s="108"/>
      <c r="H66" s="99"/>
      <c r="I66" s="99"/>
      <c r="J66" s="99"/>
      <c r="K66" s="99"/>
      <c r="L66" s="99"/>
      <c r="M66" s="99"/>
      <c r="N66" s="99"/>
      <c r="O66" s="99"/>
      <c r="P66" s="99"/>
      <c r="Q66" s="99"/>
      <c r="R66" s="99"/>
      <c r="S66" s="99"/>
      <c r="T66" s="99"/>
      <c r="U66" s="111"/>
      <c r="V66" s="111"/>
      <c r="W66" s="99"/>
      <c r="X66" s="99"/>
      <c r="Y66" s="111"/>
      <c r="Z66" s="111"/>
      <c r="AA66" s="111"/>
      <c r="AB66" s="146"/>
      <c r="AC66" s="145"/>
      <c r="AD66" s="145"/>
      <c r="AE66" s="145"/>
      <c r="AF66" s="145"/>
      <c r="AG66" s="145"/>
      <c r="AH66" s="146"/>
      <c r="AI66" s="146"/>
      <c r="AJ66" s="144"/>
      <c r="AK66" s="144"/>
      <c r="AL66" s="144"/>
      <c r="AO66" s="1062" t="str">
        <f>'Page 8 4-Hr Turbidity'!G45</f>
        <v>0</v>
      </c>
      <c r="AP66" s="1062"/>
      <c r="AQ66" s="1062"/>
      <c r="AR66" s="99"/>
      <c r="AS66" s="119"/>
      <c r="AT66" s="99"/>
      <c r="AU66" s="99"/>
      <c r="AV66" s="99"/>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99"/>
      <c r="CD66" s="99"/>
      <c r="CE66" s="99"/>
      <c r="CF66" s="99"/>
      <c r="CG66" s="99"/>
      <c r="CH66" s="99"/>
      <c r="CI66" s="99"/>
      <c r="CJ66" s="112"/>
      <c r="CK66" s="113"/>
    </row>
    <row r="67" spans="1:89" ht="6" customHeight="1">
      <c r="A67" s="99"/>
      <c r="B67" s="113"/>
      <c r="C67" s="99"/>
      <c r="D67" s="99"/>
      <c r="E67" s="99"/>
      <c r="F67" s="99"/>
      <c r="G67" s="99"/>
      <c r="H67" s="99"/>
      <c r="I67" s="99"/>
      <c r="J67" s="99"/>
      <c r="K67" s="99"/>
      <c r="L67" s="99"/>
      <c r="M67" s="99"/>
      <c r="N67" s="99"/>
      <c r="O67" s="99"/>
      <c r="P67" s="99"/>
      <c r="Q67" s="99"/>
      <c r="R67" s="99"/>
      <c r="S67" s="111"/>
      <c r="T67" s="111"/>
      <c r="U67" s="99"/>
      <c r="V67" s="99"/>
      <c r="W67" s="99"/>
      <c r="X67" s="99"/>
      <c r="Y67" s="99"/>
      <c r="Z67" s="99"/>
      <c r="AA67" s="99"/>
      <c r="AB67" s="99"/>
      <c r="AC67" s="99"/>
      <c r="AD67" s="99"/>
      <c r="AE67" s="99"/>
      <c r="AF67" s="99"/>
      <c r="AG67" s="99"/>
      <c r="AH67" s="99"/>
      <c r="AI67" s="99"/>
      <c r="AJ67" s="99"/>
      <c r="AK67" s="99"/>
      <c r="AL67" s="99"/>
      <c r="AM67" s="99"/>
      <c r="AN67" s="99"/>
      <c r="AO67" s="99"/>
      <c r="AP67" s="99"/>
      <c r="AQ67" s="104"/>
      <c r="AR67" s="104"/>
      <c r="AS67" s="119"/>
      <c r="AT67" s="104"/>
      <c r="AU67" s="104"/>
      <c r="AV67" s="99"/>
      <c r="AW67" s="99"/>
      <c r="AX67" s="99"/>
      <c r="AY67" s="99"/>
      <c r="AZ67" s="99"/>
      <c r="BA67" s="111"/>
      <c r="BB67" s="111"/>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112"/>
      <c r="CK67" s="113"/>
    </row>
    <row r="68" spans="1:89" ht="9.1999999999999993" customHeight="1">
      <c r="A68" s="99"/>
      <c r="B68" s="117"/>
      <c r="C68" s="117"/>
      <c r="D68" s="117"/>
      <c r="E68" s="117"/>
      <c r="F68" s="117"/>
      <c r="G68" s="117"/>
      <c r="H68" s="117"/>
      <c r="I68" s="117"/>
      <c r="J68" s="117"/>
      <c r="K68" s="117"/>
      <c r="L68" s="117"/>
      <c r="M68" s="117"/>
      <c r="N68" s="117"/>
      <c r="O68" s="117"/>
      <c r="P68" s="117"/>
      <c r="Q68" s="117"/>
      <c r="R68" s="117"/>
      <c r="S68" s="118"/>
      <c r="T68" s="118"/>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99"/>
      <c r="AR68" s="99"/>
      <c r="AS68" s="99"/>
      <c r="AT68" s="99"/>
      <c r="AU68" s="99"/>
      <c r="AV68" s="117"/>
      <c r="AW68" s="117"/>
      <c r="AX68" s="117"/>
      <c r="AY68" s="117"/>
      <c r="AZ68" s="117"/>
      <c r="BA68" s="118"/>
      <c r="BB68" s="118"/>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99"/>
    </row>
    <row r="69" spans="1:89">
      <c r="A69" s="99"/>
      <c r="B69" s="1052" t="s">
        <v>216</v>
      </c>
      <c r="C69" s="1053"/>
      <c r="D69" s="1053"/>
      <c r="E69" s="1053"/>
      <c r="F69" s="1053"/>
      <c r="G69" s="1053"/>
      <c r="H69" s="1053"/>
      <c r="I69" s="1053"/>
      <c r="J69" s="1053"/>
      <c r="K69" s="1053"/>
      <c r="L69" s="1053"/>
      <c r="M69" s="1053"/>
      <c r="N69" s="1053"/>
      <c r="O69" s="1053"/>
      <c r="P69" s="1053"/>
      <c r="Q69" s="1053"/>
      <c r="R69" s="1053"/>
      <c r="S69" s="1053"/>
      <c r="T69" s="1053"/>
      <c r="U69" s="1053"/>
      <c r="V69" s="1053"/>
      <c r="W69" s="1053"/>
      <c r="X69" s="1053"/>
      <c r="Y69" s="1053"/>
      <c r="Z69" s="1053"/>
      <c r="AA69" s="1053"/>
      <c r="AB69" s="1053"/>
      <c r="AC69" s="1053"/>
      <c r="AD69" s="1053"/>
      <c r="AE69" s="1053"/>
      <c r="AF69" s="1053"/>
      <c r="AG69" s="1053"/>
      <c r="AH69" s="1053"/>
      <c r="AI69" s="1053"/>
      <c r="AJ69" s="1053"/>
      <c r="AK69" s="1053"/>
      <c r="AL69" s="1053"/>
      <c r="AM69" s="1053"/>
      <c r="AN69" s="1053"/>
      <c r="AO69" s="1053"/>
      <c r="AP69" s="1053"/>
      <c r="AQ69" s="1053"/>
      <c r="AR69" s="100"/>
      <c r="AS69" s="119"/>
      <c r="AT69" s="105"/>
      <c r="AU69" s="1053" t="s">
        <v>217</v>
      </c>
      <c r="AV69" s="1053"/>
      <c r="AW69" s="1053"/>
      <c r="AX69" s="1053"/>
      <c r="AY69" s="1053"/>
      <c r="AZ69" s="1053"/>
      <c r="BA69" s="1053"/>
      <c r="BB69" s="1053"/>
      <c r="BC69" s="1053"/>
      <c r="BD69" s="1053"/>
      <c r="BE69" s="1053"/>
      <c r="BF69" s="1053"/>
      <c r="BG69" s="1053"/>
      <c r="BH69" s="1053"/>
      <c r="BI69" s="1053"/>
      <c r="BJ69" s="1053"/>
      <c r="BK69" s="1053"/>
      <c r="BL69" s="1053"/>
      <c r="BM69" s="1053"/>
      <c r="BN69" s="1053"/>
      <c r="BO69" s="1053"/>
      <c r="BP69" s="1053"/>
      <c r="BQ69" s="1053"/>
      <c r="BR69" s="1053"/>
      <c r="BS69" s="1053"/>
      <c r="BT69" s="1053"/>
      <c r="BU69" s="1053"/>
      <c r="BV69" s="1053"/>
      <c r="BW69" s="1053"/>
      <c r="BX69" s="1053"/>
      <c r="BY69" s="1053"/>
      <c r="BZ69" s="1053"/>
      <c r="CA69" s="1053"/>
      <c r="CB69" s="1053"/>
      <c r="CC69" s="1053"/>
      <c r="CD69" s="1053"/>
      <c r="CE69" s="1053"/>
      <c r="CF69" s="1053"/>
      <c r="CG69" s="1053"/>
      <c r="CH69" s="1053"/>
      <c r="CI69" s="1053"/>
      <c r="CJ69" s="1077"/>
      <c r="CK69" s="113"/>
    </row>
    <row r="70" spans="1:89">
      <c r="A70" s="99"/>
      <c r="B70" s="1056" t="s">
        <v>268</v>
      </c>
      <c r="C70" s="1076"/>
      <c r="D70" s="1076"/>
      <c r="E70" s="1076"/>
      <c r="F70" s="1076"/>
      <c r="G70" s="1076"/>
      <c r="H70" s="1076"/>
      <c r="I70" s="1076"/>
      <c r="J70" s="1076"/>
      <c r="K70" s="1076"/>
      <c r="L70" s="1076"/>
      <c r="M70" s="1076"/>
      <c r="N70" s="1076"/>
      <c r="O70" s="1076"/>
      <c r="P70" s="1076"/>
      <c r="Q70" s="1076"/>
      <c r="R70" s="1076"/>
      <c r="S70" s="1076"/>
      <c r="T70" s="1076"/>
      <c r="U70" s="1076"/>
      <c r="V70" s="1076"/>
      <c r="W70" s="1076"/>
      <c r="X70" s="1076"/>
      <c r="Y70" s="1076"/>
      <c r="Z70" s="1076"/>
      <c r="AA70" s="1076"/>
      <c r="AB70" s="1076"/>
      <c r="AC70" s="1076"/>
      <c r="AD70" s="1076"/>
      <c r="AE70" s="1076"/>
      <c r="AF70" s="1076"/>
      <c r="AG70" s="1076"/>
      <c r="AH70" s="1076"/>
      <c r="AI70" s="1076"/>
      <c r="AJ70" s="1076"/>
      <c r="AK70" s="1076"/>
      <c r="AL70" s="1076"/>
      <c r="AM70" s="1076"/>
      <c r="AN70" s="1076"/>
      <c r="AO70" s="1076"/>
      <c r="AP70" s="1076"/>
      <c r="AQ70" s="1076"/>
      <c r="AR70" s="100"/>
      <c r="AS70" s="119"/>
      <c r="AT70" s="105"/>
      <c r="AU70" s="1056" t="s">
        <v>268</v>
      </c>
      <c r="AV70" s="1076"/>
      <c r="AW70" s="1076"/>
      <c r="AX70" s="1076"/>
      <c r="AY70" s="1076"/>
      <c r="AZ70" s="1076"/>
      <c r="BA70" s="1076"/>
      <c r="BB70" s="1076"/>
      <c r="BC70" s="1076"/>
      <c r="BD70" s="1076"/>
      <c r="BE70" s="1076"/>
      <c r="BF70" s="1076"/>
      <c r="BG70" s="1076"/>
      <c r="BH70" s="1076"/>
      <c r="BI70" s="1076"/>
      <c r="BJ70" s="1076"/>
      <c r="BK70" s="1076"/>
      <c r="BL70" s="1076"/>
      <c r="BM70" s="1076"/>
      <c r="BN70" s="1076"/>
      <c r="BO70" s="1076"/>
      <c r="BP70" s="1076"/>
      <c r="BQ70" s="1076"/>
      <c r="BR70" s="1076"/>
      <c r="BS70" s="1076"/>
      <c r="BT70" s="1076"/>
      <c r="BU70" s="1076"/>
      <c r="BV70" s="1076"/>
      <c r="BW70" s="1076"/>
      <c r="BX70" s="1076"/>
      <c r="BY70" s="1076"/>
      <c r="BZ70" s="1076"/>
      <c r="CA70" s="1076"/>
      <c r="CB70" s="1076"/>
      <c r="CC70" s="1076"/>
      <c r="CD70" s="1076"/>
      <c r="CE70" s="1076"/>
      <c r="CF70" s="1076"/>
      <c r="CG70" s="1076"/>
      <c r="CH70" s="1076"/>
      <c r="CI70" s="1076"/>
      <c r="CJ70" s="1076"/>
      <c r="CK70" s="113"/>
    </row>
    <row r="71" spans="1:89" ht="8.25" customHeight="1">
      <c r="A71" s="99"/>
      <c r="B71" s="115"/>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8"/>
      <c r="CJ71" s="114"/>
      <c r="CK71" s="113"/>
    </row>
    <row r="72" spans="1:89" ht="12" customHeight="1" thickBot="1">
      <c r="A72" s="99"/>
      <c r="B72" s="113"/>
      <c r="C72" s="124" t="s">
        <v>202</v>
      </c>
      <c r="D72" s="121"/>
      <c r="E72" s="121"/>
      <c r="F72" s="121"/>
      <c r="G72" s="121"/>
      <c r="H72" s="121"/>
      <c r="I72" s="121"/>
      <c r="J72" s="121"/>
      <c r="K72" s="121"/>
      <c r="L72" s="121"/>
      <c r="M72" s="121"/>
      <c r="N72" s="121"/>
      <c r="O72" s="1074" t="s">
        <v>272</v>
      </c>
      <c r="P72" s="1075"/>
      <c r="Q72" s="1075"/>
      <c r="R72" s="1075"/>
      <c r="S72" s="1075"/>
      <c r="T72" s="1075"/>
      <c r="U72" s="1075"/>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19"/>
      <c r="AT72" s="99"/>
      <c r="AU72" s="124" t="s">
        <v>202</v>
      </c>
      <c r="AV72" s="121"/>
      <c r="AW72" s="121"/>
      <c r="AX72" s="121"/>
      <c r="AY72" s="121"/>
      <c r="AZ72" s="121"/>
      <c r="BA72" s="121"/>
      <c r="BB72" s="121"/>
      <c r="BC72" s="121"/>
      <c r="BD72" s="121"/>
      <c r="BE72" s="121"/>
      <c r="BF72" s="121"/>
      <c r="BG72" s="1074" t="s">
        <v>273</v>
      </c>
      <c r="BH72" s="1075"/>
      <c r="BI72" s="1075"/>
      <c r="BJ72" s="1075"/>
      <c r="BK72" s="1075"/>
      <c r="BL72" s="1075"/>
      <c r="BM72" s="1075"/>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12"/>
      <c r="CK72" s="113"/>
    </row>
    <row r="73" spans="1:89" ht="2.25" customHeight="1">
      <c r="A73" s="99"/>
      <c r="B73" s="113"/>
      <c r="C73" s="124"/>
      <c r="D73" s="121"/>
      <c r="E73" s="121"/>
      <c r="F73" s="121"/>
      <c r="G73" s="121"/>
      <c r="H73" s="121"/>
      <c r="I73" s="121"/>
      <c r="J73" s="121"/>
      <c r="K73" s="121"/>
      <c r="L73" s="121"/>
      <c r="M73" s="121"/>
      <c r="N73" s="121"/>
      <c r="O73" s="99"/>
      <c r="P73" s="99"/>
      <c r="Q73" s="99"/>
      <c r="R73" s="111"/>
      <c r="S73" s="99"/>
      <c r="T73" s="99"/>
      <c r="U73" s="99"/>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19"/>
      <c r="AT73" s="99"/>
      <c r="AU73" s="124"/>
      <c r="AV73" s="121"/>
      <c r="AW73" s="121"/>
      <c r="AX73" s="121"/>
      <c r="AY73" s="121"/>
      <c r="AZ73" s="121"/>
      <c r="BA73" s="121"/>
      <c r="BB73" s="121"/>
      <c r="BC73" s="121"/>
      <c r="BD73" s="121"/>
      <c r="BE73" s="121"/>
      <c r="BF73" s="121"/>
      <c r="BG73" s="99"/>
      <c r="BH73" s="99"/>
      <c r="BI73" s="99"/>
      <c r="BJ73" s="111"/>
      <c r="BK73" s="99"/>
      <c r="BL73" s="99"/>
      <c r="BM73" s="99"/>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12"/>
      <c r="CK73" s="113"/>
    </row>
    <row r="74" spans="1:89" ht="12" customHeight="1" thickBot="1">
      <c r="A74" s="99"/>
      <c r="B74" s="113"/>
      <c r="C74" s="103" t="s">
        <v>204</v>
      </c>
      <c r="D74" s="99"/>
      <c r="E74" s="125"/>
      <c r="F74" s="99"/>
      <c r="G74" s="99"/>
      <c r="H74" s="99"/>
      <c r="I74" s="99"/>
      <c r="J74" s="99"/>
      <c r="K74" s="99"/>
      <c r="L74" s="99"/>
      <c r="M74" s="99"/>
      <c r="N74" s="99"/>
      <c r="O74" s="99"/>
      <c r="P74" s="99"/>
      <c r="Q74" s="99"/>
      <c r="R74" s="99"/>
      <c r="S74" s="111"/>
      <c r="T74" s="111"/>
      <c r="U74" s="99"/>
      <c r="V74" s="99"/>
      <c r="W74" s="99"/>
      <c r="X74" s="144"/>
      <c r="Y74" s="144"/>
      <c r="Z74" s="144"/>
      <c r="AA74" s="145"/>
      <c r="AB74" s="145"/>
      <c r="AC74" s="145"/>
      <c r="AD74" s="144"/>
      <c r="AE74" s="144"/>
      <c r="AF74" s="144"/>
      <c r="AG74" s="144"/>
      <c r="AH74" s="144"/>
      <c r="AI74" s="144"/>
      <c r="AJ74" s="144"/>
      <c r="AK74" s="144"/>
      <c r="AL74" s="144"/>
      <c r="AM74" s="99"/>
      <c r="AN74" s="99"/>
      <c r="AO74" s="1062">
        <f>+CG46</f>
        <v>0</v>
      </c>
      <c r="AP74" s="1062"/>
      <c r="AQ74" s="1062"/>
      <c r="AR74" s="99"/>
      <c r="AS74" s="119"/>
      <c r="AT74" s="99"/>
      <c r="AU74" s="108" t="s">
        <v>204</v>
      </c>
      <c r="AV74" s="99"/>
      <c r="AW74" s="99"/>
      <c r="AX74" s="99"/>
      <c r="AY74" s="99"/>
      <c r="AZ74" s="99"/>
      <c r="BA74" s="111"/>
      <c r="BB74" s="111"/>
      <c r="BC74" s="99"/>
      <c r="BD74" s="99"/>
      <c r="BE74" s="99"/>
      <c r="BF74" s="99"/>
      <c r="BG74" s="99"/>
      <c r="BH74" s="99"/>
      <c r="BI74" s="99"/>
      <c r="BJ74" s="99"/>
      <c r="BK74" s="99"/>
      <c r="BL74" s="99"/>
      <c r="BM74" s="99"/>
      <c r="BN74" s="99"/>
      <c r="BO74" s="99"/>
      <c r="BP74" s="144"/>
      <c r="BQ74" s="144"/>
      <c r="BR74" s="144"/>
      <c r="BS74" s="145"/>
      <c r="BT74" s="145"/>
      <c r="BU74" s="145"/>
      <c r="BV74" s="144"/>
      <c r="BW74" s="144"/>
      <c r="BX74" s="144"/>
      <c r="BY74" s="144"/>
      <c r="BZ74" s="144"/>
      <c r="CA74" s="144"/>
      <c r="CB74" s="144"/>
      <c r="CC74" s="144"/>
      <c r="CD74" s="144"/>
      <c r="CE74" s="99"/>
      <c r="CF74" s="99"/>
      <c r="CG74" s="1062">
        <f>+CG46</f>
        <v>0</v>
      </c>
      <c r="CH74" s="1062"/>
      <c r="CI74" s="1062"/>
      <c r="CJ74" s="112"/>
      <c r="CK74" s="113"/>
    </row>
    <row r="75" spans="1:89" ht="2.25" customHeight="1">
      <c r="A75" s="99"/>
      <c r="B75" s="113"/>
      <c r="C75" s="103"/>
      <c r="D75" s="99"/>
      <c r="E75" s="125"/>
      <c r="F75" s="99"/>
      <c r="G75" s="99"/>
      <c r="H75" s="99"/>
      <c r="I75" s="99"/>
      <c r="J75" s="99"/>
      <c r="K75" s="99"/>
      <c r="L75" s="99"/>
      <c r="M75" s="99"/>
      <c r="N75" s="99"/>
      <c r="O75" s="99"/>
      <c r="P75" s="99"/>
      <c r="Q75" s="99"/>
      <c r="R75" s="99"/>
      <c r="S75" s="111"/>
      <c r="T75" s="111"/>
      <c r="U75" s="99"/>
      <c r="V75" s="99"/>
      <c r="W75" s="99"/>
      <c r="X75" s="99"/>
      <c r="Y75" s="99"/>
      <c r="Z75" s="99"/>
      <c r="AD75" s="99"/>
      <c r="AE75" s="99"/>
      <c r="AF75" s="99"/>
      <c r="AG75" s="99"/>
      <c r="AH75" s="99"/>
      <c r="AI75" s="99"/>
      <c r="AJ75" s="99"/>
      <c r="AK75" s="99"/>
      <c r="AL75" s="99"/>
      <c r="AM75" s="99"/>
      <c r="AN75" s="99"/>
      <c r="AO75" s="148"/>
      <c r="AP75" s="148"/>
      <c r="AQ75" s="148"/>
      <c r="AR75" s="99"/>
      <c r="AS75" s="119"/>
      <c r="AT75" s="99"/>
      <c r="AU75" s="108"/>
      <c r="AV75" s="99"/>
      <c r="AW75" s="99"/>
      <c r="AX75" s="99"/>
      <c r="AY75" s="99"/>
      <c r="AZ75" s="99"/>
      <c r="BA75" s="111"/>
      <c r="BB75" s="111"/>
      <c r="BC75" s="99"/>
      <c r="BD75" s="99"/>
      <c r="BE75" s="99"/>
      <c r="BF75" s="99"/>
      <c r="BG75" s="99"/>
      <c r="BH75" s="99"/>
      <c r="BI75" s="99"/>
      <c r="BJ75" s="99"/>
      <c r="BK75" s="99"/>
      <c r="BL75" s="99"/>
      <c r="BM75" s="99"/>
      <c r="BN75" s="99"/>
      <c r="BO75" s="99"/>
      <c r="BP75" s="99"/>
      <c r="BQ75" s="99"/>
      <c r="BR75" s="99"/>
      <c r="BV75" s="99"/>
      <c r="BW75" s="99"/>
      <c r="BX75" s="99"/>
      <c r="BY75" s="99"/>
      <c r="BZ75" s="99"/>
      <c r="CA75" s="99"/>
      <c r="CB75" s="99"/>
      <c r="CC75" s="99"/>
      <c r="CD75" s="99"/>
      <c r="CE75" s="99"/>
      <c r="CF75" s="99"/>
      <c r="CG75" s="148"/>
      <c r="CH75" s="148"/>
      <c r="CI75" s="148"/>
      <c r="CJ75" s="112"/>
      <c r="CK75" s="113"/>
    </row>
    <row r="76" spans="1:89" ht="12" customHeight="1">
      <c r="A76" s="99"/>
      <c r="B76" s="113"/>
      <c r="C76" s="103" t="s">
        <v>231</v>
      </c>
      <c r="D76" s="99"/>
      <c r="E76" s="108"/>
      <c r="F76" s="99"/>
      <c r="G76" s="99"/>
      <c r="H76" s="99"/>
      <c r="I76" s="99"/>
      <c r="J76" s="99"/>
      <c r="K76" s="99"/>
      <c r="L76" s="99"/>
      <c r="M76" s="99"/>
      <c r="N76" s="99"/>
      <c r="O76" s="99"/>
      <c r="P76" s="99"/>
      <c r="Q76" s="99"/>
      <c r="R76" s="99"/>
      <c r="S76" s="111"/>
      <c r="T76" s="111"/>
      <c r="U76" s="99"/>
      <c r="V76" s="99"/>
      <c r="W76" s="99"/>
      <c r="X76" s="99"/>
      <c r="Y76" s="99"/>
      <c r="Z76" s="99"/>
      <c r="AA76" s="99"/>
      <c r="AB76" s="99"/>
      <c r="AC76" s="99"/>
      <c r="AD76" s="99"/>
      <c r="AE76" s="99"/>
      <c r="AF76" s="99"/>
      <c r="AG76" s="99"/>
      <c r="AH76" s="144"/>
      <c r="AI76" s="144"/>
      <c r="AJ76" s="144"/>
      <c r="AK76" s="145"/>
      <c r="AL76" s="144"/>
      <c r="AM76" s="99"/>
      <c r="AN76" s="99"/>
      <c r="AO76" s="99"/>
      <c r="AP76" s="99"/>
      <c r="AQ76" s="620"/>
      <c r="AR76" s="112"/>
      <c r="AS76" s="119"/>
      <c r="AT76" s="99"/>
      <c r="AU76" s="108" t="s">
        <v>231</v>
      </c>
      <c r="AV76" s="99"/>
      <c r="AW76" s="99"/>
      <c r="AX76" s="99"/>
      <c r="AY76" s="99"/>
      <c r="AZ76" s="99"/>
      <c r="BA76" s="111"/>
      <c r="BB76" s="111"/>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144"/>
      <c r="CA76" s="144"/>
      <c r="CB76" s="144"/>
      <c r="CC76" s="145"/>
      <c r="CD76" s="144"/>
      <c r="CE76" s="99"/>
      <c r="CF76" s="99"/>
      <c r="CG76" s="99"/>
      <c r="CH76" s="99"/>
      <c r="CI76" s="620"/>
      <c r="CJ76" s="112"/>
      <c r="CK76" s="113"/>
    </row>
    <row r="77" spans="1:89" ht="2.25" customHeight="1">
      <c r="A77" s="99"/>
      <c r="B77" s="113"/>
      <c r="C77" s="103"/>
      <c r="D77" s="99"/>
      <c r="E77" s="108"/>
      <c r="F77" s="99"/>
      <c r="G77" s="99"/>
      <c r="H77" s="99"/>
      <c r="I77" s="99"/>
      <c r="J77" s="99"/>
      <c r="K77" s="99"/>
      <c r="L77" s="99"/>
      <c r="M77" s="99"/>
      <c r="N77" s="99"/>
      <c r="O77" s="99"/>
      <c r="P77" s="99"/>
      <c r="Q77" s="99"/>
      <c r="R77" s="99"/>
      <c r="S77" s="111"/>
      <c r="T77" s="111"/>
      <c r="U77" s="99"/>
      <c r="V77" s="99"/>
      <c r="W77" s="99"/>
      <c r="X77" s="99"/>
      <c r="Y77" s="99"/>
      <c r="Z77" s="99"/>
      <c r="AA77" s="99"/>
      <c r="AB77" s="99"/>
      <c r="AC77" s="99"/>
      <c r="AD77" s="99"/>
      <c r="AE77" s="99"/>
      <c r="AF77" s="99"/>
      <c r="AG77" s="99"/>
      <c r="AH77" s="99"/>
      <c r="AI77" s="99"/>
      <c r="AJ77" s="99"/>
      <c r="AL77" s="99"/>
      <c r="AM77" s="99"/>
      <c r="AN77" s="99"/>
      <c r="AO77" s="99"/>
      <c r="AP77" s="99"/>
      <c r="AQ77" s="111"/>
      <c r="AR77" s="99"/>
      <c r="AS77" s="119"/>
      <c r="AT77" s="99"/>
      <c r="AU77" s="108"/>
      <c r="AV77" s="99"/>
      <c r="AW77" s="99"/>
      <c r="AX77" s="99"/>
      <c r="AY77" s="99"/>
      <c r="AZ77" s="99"/>
      <c r="BA77" s="111"/>
      <c r="BB77" s="111"/>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D77" s="99"/>
      <c r="CE77" s="99"/>
      <c r="CF77" s="99"/>
      <c r="CG77" s="99"/>
      <c r="CH77" s="99"/>
      <c r="CI77" s="111"/>
      <c r="CJ77" s="112"/>
      <c r="CK77" s="113"/>
    </row>
    <row r="78" spans="1:89" ht="12" customHeight="1" thickBot="1">
      <c r="A78" s="99"/>
      <c r="B78" s="113"/>
      <c r="C78" s="103" t="s">
        <v>205</v>
      </c>
      <c r="D78" s="99"/>
      <c r="E78" s="108"/>
      <c r="F78" s="99"/>
      <c r="G78" s="99"/>
      <c r="H78" s="99"/>
      <c r="I78" s="99"/>
      <c r="J78" s="99"/>
      <c r="K78" s="99"/>
      <c r="L78" s="99"/>
      <c r="M78" s="99"/>
      <c r="N78" s="99"/>
      <c r="O78" s="99"/>
      <c r="P78" s="99"/>
      <c r="Q78" s="99"/>
      <c r="R78" s="99"/>
      <c r="S78" s="111"/>
      <c r="T78" s="146"/>
      <c r="U78" s="145"/>
      <c r="V78" s="145"/>
      <c r="W78" s="145"/>
      <c r="X78" s="146"/>
      <c r="Y78" s="146"/>
      <c r="Z78" s="144"/>
      <c r="AA78" s="144"/>
      <c r="AB78" s="144"/>
      <c r="AC78" s="144"/>
      <c r="AD78" s="144"/>
      <c r="AE78" s="144"/>
      <c r="AF78" s="144"/>
      <c r="AG78" s="144"/>
      <c r="AH78" s="144"/>
      <c r="AI78" s="144"/>
      <c r="AJ78" s="144"/>
      <c r="AK78" s="144"/>
      <c r="AL78" s="144"/>
      <c r="AM78" s="99"/>
      <c r="AN78" s="99"/>
      <c r="AO78" s="1062">
        <f>'Page10 Chlorite&amp;ChlorineDioxide'!C41</f>
        <v>0</v>
      </c>
      <c r="AP78" s="1062"/>
      <c r="AQ78" s="1062"/>
      <c r="AR78" s="99"/>
      <c r="AS78" s="119"/>
      <c r="AT78" s="99"/>
      <c r="AU78" s="108" t="s">
        <v>205</v>
      </c>
      <c r="AV78" s="99"/>
      <c r="AW78" s="99"/>
      <c r="AX78" s="99"/>
      <c r="AY78" s="99"/>
      <c r="AZ78" s="99"/>
      <c r="BA78" s="111"/>
      <c r="BB78" s="111"/>
      <c r="BC78" s="99"/>
      <c r="BD78" s="99"/>
      <c r="BE78" s="99"/>
      <c r="BF78" s="99"/>
      <c r="BG78" s="99"/>
      <c r="BH78" s="99"/>
      <c r="BI78" s="99"/>
      <c r="BJ78" s="99"/>
      <c r="BK78" s="99"/>
      <c r="BL78" s="144"/>
      <c r="BM78" s="145"/>
      <c r="BN78" s="145"/>
      <c r="BO78" s="145"/>
      <c r="BP78" s="146"/>
      <c r="BQ78" s="146"/>
      <c r="BR78" s="144"/>
      <c r="BS78" s="144"/>
      <c r="BT78" s="144"/>
      <c r="BU78" s="144"/>
      <c r="BV78" s="144"/>
      <c r="BW78" s="144"/>
      <c r="BX78" s="144"/>
      <c r="BY78" s="144"/>
      <c r="BZ78" s="144"/>
      <c r="CA78" s="144"/>
      <c r="CB78" s="144"/>
      <c r="CC78" s="144"/>
      <c r="CD78" s="144"/>
      <c r="CE78" s="99"/>
      <c r="CF78" s="99"/>
      <c r="CG78" s="1062">
        <f>'Page10 Chlorite&amp;ChlorineDioxide'!F41</f>
        <v>0</v>
      </c>
      <c r="CH78" s="1062"/>
      <c r="CI78" s="1062"/>
      <c r="CJ78" s="112"/>
      <c r="CK78" s="113"/>
    </row>
    <row r="79" spans="1:89" ht="2.25" customHeight="1">
      <c r="A79" s="99"/>
      <c r="B79" s="113"/>
      <c r="C79" s="103"/>
      <c r="D79" s="99"/>
      <c r="E79" s="108"/>
      <c r="F79" s="99"/>
      <c r="G79" s="99"/>
      <c r="H79" s="99"/>
      <c r="I79" s="99"/>
      <c r="J79" s="99"/>
      <c r="K79" s="99"/>
      <c r="L79" s="99"/>
      <c r="M79" s="99"/>
      <c r="N79" s="99"/>
      <c r="O79" s="99"/>
      <c r="P79" s="99"/>
      <c r="Q79" s="99"/>
      <c r="R79" s="99"/>
      <c r="S79" s="111"/>
      <c r="T79" s="111"/>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119"/>
      <c r="AT79" s="99"/>
      <c r="AU79" s="108"/>
      <c r="AV79" s="99"/>
      <c r="AW79" s="99"/>
      <c r="AX79" s="99"/>
      <c r="AY79" s="99"/>
      <c r="AZ79" s="99"/>
      <c r="BA79" s="111"/>
      <c r="BB79" s="111"/>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112"/>
      <c r="CK79" s="113"/>
    </row>
    <row r="80" spans="1:89" ht="12" customHeight="1" thickBot="1">
      <c r="A80" s="99"/>
      <c r="B80" s="113"/>
      <c r="C80" s="108" t="s">
        <v>218</v>
      </c>
      <c r="D80" s="99"/>
      <c r="E80" s="108"/>
      <c r="F80" s="99"/>
      <c r="G80" s="99"/>
      <c r="H80" s="99"/>
      <c r="I80" s="99"/>
      <c r="J80" s="99"/>
      <c r="K80" s="99"/>
      <c r="L80" s="99"/>
      <c r="M80" s="99"/>
      <c r="N80" s="99"/>
      <c r="O80" s="99"/>
      <c r="P80" s="99"/>
      <c r="Q80" s="99"/>
      <c r="R80" s="99"/>
      <c r="S80" s="111"/>
      <c r="T80" s="111"/>
      <c r="U80" s="99"/>
      <c r="V80" s="99"/>
      <c r="W80" s="99"/>
      <c r="X80" s="99"/>
      <c r="Y80" s="99"/>
      <c r="Z80" s="99"/>
      <c r="AA80" s="111"/>
      <c r="AB80" s="144"/>
      <c r="AC80" s="145"/>
      <c r="AD80" s="145"/>
      <c r="AE80" s="145"/>
      <c r="AF80" s="146"/>
      <c r="AG80" s="146"/>
      <c r="AH80" s="146"/>
      <c r="AI80" s="146"/>
      <c r="AJ80" s="146"/>
      <c r="AK80" s="146"/>
      <c r="AL80" s="144"/>
      <c r="AM80" s="99"/>
      <c r="AN80" s="99"/>
      <c r="AO80" s="1061">
        <f>'Page10 Chlorite&amp;ChlorineDioxide'!C42</f>
        <v>0</v>
      </c>
      <c r="AP80" s="1070"/>
      <c r="AQ80" s="1070"/>
      <c r="AR80" s="99"/>
      <c r="AS80" s="119"/>
      <c r="AT80" s="99"/>
      <c r="AU80" s="108" t="s">
        <v>219</v>
      </c>
      <c r="AV80" s="99"/>
      <c r="AW80" s="108"/>
      <c r="AX80" s="99"/>
      <c r="AY80" s="99"/>
      <c r="AZ80" s="99"/>
      <c r="BA80" s="99"/>
      <c r="BB80" s="99"/>
      <c r="BC80" s="99"/>
      <c r="BD80" s="99"/>
      <c r="BE80" s="99"/>
      <c r="BF80" s="99"/>
      <c r="BG80" s="99"/>
      <c r="BH80" s="99"/>
      <c r="BI80" s="99"/>
      <c r="BJ80" s="99"/>
      <c r="BK80" s="111"/>
      <c r="BL80" s="111"/>
      <c r="BM80" s="99"/>
      <c r="BN80" s="144"/>
      <c r="BO80" s="144"/>
      <c r="BP80" s="144"/>
      <c r="BQ80" s="145"/>
      <c r="BR80" s="145"/>
      <c r="BS80" s="145"/>
      <c r="BT80" s="146"/>
      <c r="BU80" s="146"/>
      <c r="BV80" s="146"/>
      <c r="BW80" s="146"/>
      <c r="BX80" s="146"/>
      <c r="BY80" s="146"/>
      <c r="BZ80" s="146"/>
      <c r="CA80" s="144"/>
      <c r="CB80" s="144"/>
      <c r="CC80" s="144"/>
      <c r="CD80" s="144"/>
      <c r="CE80" s="99"/>
      <c r="CF80" s="99"/>
      <c r="CG80" s="1069">
        <f>'Page10 Chlorite&amp;ChlorineDioxide'!F42</f>
        <v>0</v>
      </c>
      <c r="CH80" s="1070"/>
      <c r="CI80" s="1070"/>
      <c r="CJ80" s="112"/>
      <c r="CK80" s="113"/>
    </row>
    <row r="81" spans="1:92" ht="2.25" customHeight="1">
      <c r="A81" s="99"/>
      <c r="B81" s="113"/>
      <c r="C81" s="103"/>
      <c r="D81" s="99"/>
      <c r="E81" s="108"/>
      <c r="F81" s="99"/>
      <c r="G81" s="99"/>
      <c r="H81" s="99"/>
      <c r="I81" s="99"/>
      <c r="J81" s="99"/>
      <c r="K81" s="99"/>
      <c r="L81" s="99"/>
      <c r="M81" s="99"/>
      <c r="N81" s="99"/>
      <c r="O81" s="99"/>
      <c r="P81" s="99"/>
      <c r="Q81" s="99"/>
      <c r="R81" s="99"/>
      <c r="S81" s="111"/>
      <c r="T81" s="111"/>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119"/>
      <c r="AT81" s="99"/>
      <c r="AU81" s="108"/>
      <c r="AV81" s="99"/>
      <c r="AW81" s="99"/>
      <c r="AX81" s="99"/>
      <c r="AY81" s="99"/>
      <c r="AZ81" s="99"/>
      <c r="BA81" s="111"/>
      <c r="BB81" s="111"/>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112"/>
      <c r="CK81" s="113"/>
    </row>
    <row r="82" spans="1:92" ht="12" customHeight="1" thickBot="1">
      <c r="A82" s="99"/>
      <c r="B82" s="113"/>
      <c r="C82" s="103" t="s">
        <v>220</v>
      </c>
      <c r="D82" s="99"/>
      <c r="E82" s="108"/>
      <c r="F82" s="99"/>
      <c r="G82" s="99"/>
      <c r="H82" s="99"/>
      <c r="I82" s="99"/>
      <c r="J82" s="99"/>
      <c r="K82" s="99"/>
      <c r="L82" s="99"/>
      <c r="M82" s="99"/>
      <c r="N82" s="99"/>
      <c r="O82" s="99"/>
      <c r="P82" s="99"/>
      <c r="Q82" s="99"/>
      <c r="R82" s="99"/>
      <c r="S82" s="111"/>
      <c r="T82" s="111"/>
      <c r="U82" s="99"/>
      <c r="V82" s="99"/>
      <c r="W82" s="99"/>
      <c r="X82" s="99"/>
      <c r="Y82" s="99"/>
      <c r="Z82" s="99"/>
      <c r="AA82" s="99"/>
      <c r="AB82" s="99"/>
      <c r="AC82" s="99"/>
      <c r="AD82" s="99"/>
      <c r="AE82" s="99"/>
      <c r="AF82" s="99"/>
      <c r="AG82" s="99"/>
      <c r="AH82" s="99"/>
      <c r="AI82" s="99"/>
      <c r="AJ82" s="99"/>
      <c r="AK82" s="99"/>
      <c r="AL82" s="144"/>
      <c r="AO82" s="1062">
        <f>'Page10 Chlorite&amp;ChlorineDioxide'!C43</f>
        <v>0</v>
      </c>
      <c r="AP82" s="1062"/>
      <c r="AQ82" s="1062"/>
      <c r="AR82" s="99"/>
      <c r="AS82" s="119"/>
      <c r="AT82" s="99"/>
      <c r="AU82" s="108" t="s">
        <v>221</v>
      </c>
      <c r="AV82" s="99"/>
      <c r="AW82" s="99"/>
      <c r="AX82" s="99"/>
      <c r="AY82" s="99"/>
      <c r="AZ82" s="99"/>
      <c r="BA82" s="111"/>
      <c r="BB82" s="111"/>
      <c r="BC82" s="99"/>
      <c r="BD82" s="99"/>
      <c r="BE82" s="99"/>
      <c r="BF82" s="99"/>
      <c r="BG82" s="99"/>
      <c r="BH82" s="99"/>
      <c r="BI82" s="99"/>
      <c r="BJ82" s="99"/>
      <c r="BK82" s="99"/>
      <c r="BL82" s="99"/>
      <c r="BM82" s="99"/>
      <c r="BN82" s="99"/>
      <c r="BO82" s="99"/>
      <c r="BP82" s="99"/>
      <c r="BQ82" s="99"/>
      <c r="BR82" s="99"/>
      <c r="BS82" s="99"/>
      <c r="BT82" s="99"/>
      <c r="BU82" s="99"/>
      <c r="BV82" s="99"/>
      <c r="BW82" s="99"/>
      <c r="BX82" s="144"/>
      <c r="BY82" s="145"/>
      <c r="BZ82" s="145"/>
      <c r="CA82" s="145"/>
      <c r="CB82" s="146"/>
      <c r="CC82" s="146"/>
      <c r="CD82" s="144"/>
      <c r="CE82" s="99"/>
      <c r="CF82" s="99"/>
      <c r="CG82" s="1062">
        <f>'Page10 Chlorite&amp;ChlorineDioxide'!F43</f>
        <v>0</v>
      </c>
      <c r="CH82" s="1062"/>
      <c r="CI82" s="1062"/>
      <c r="CJ82" s="112"/>
      <c r="CK82" s="113"/>
    </row>
    <row r="83" spans="1:92" ht="5.45" customHeight="1">
      <c r="A83" s="99"/>
      <c r="B83" s="113"/>
      <c r="C83" s="99"/>
      <c r="D83" s="99"/>
      <c r="E83" s="99"/>
      <c r="F83" s="99"/>
      <c r="G83" s="99"/>
      <c r="H83" s="99"/>
      <c r="I83" s="99"/>
      <c r="J83" s="99"/>
      <c r="K83" s="99"/>
      <c r="L83" s="99"/>
      <c r="M83" s="99"/>
      <c r="N83" s="99"/>
      <c r="O83" s="99"/>
      <c r="P83" s="99"/>
      <c r="Q83" s="99"/>
      <c r="R83" s="99"/>
      <c r="S83" s="111"/>
      <c r="T83" s="111"/>
      <c r="U83" s="99"/>
      <c r="V83" s="99"/>
      <c r="W83" s="99"/>
      <c r="X83" s="99"/>
      <c r="Y83" s="99"/>
      <c r="Z83" s="99"/>
      <c r="AA83" s="99"/>
      <c r="AB83" s="99"/>
      <c r="AC83" s="99"/>
      <c r="AD83" s="99"/>
      <c r="AE83" s="99"/>
      <c r="AF83" s="99"/>
      <c r="AG83" s="99"/>
      <c r="AH83" s="99"/>
      <c r="AI83" s="99"/>
      <c r="AJ83" s="99"/>
      <c r="AK83" s="99"/>
      <c r="AL83" s="99"/>
      <c r="AM83" s="99"/>
      <c r="AN83" s="99"/>
      <c r="AO83" s="99"/>
      <c r="AP83" s="99"/>
      <c r="AQ83" s="104"/>
      <c r="AR83" s="104"/>
      <c r="AS83" s="119"/>
      <c r="AT83" s="104"/>
      <c r="AU83" s="104"/>
      <c r="AV83" s="99"/>
      <c r="AW83" s="99"/>
      <c r="AX83" s="99"/>
      <c r="AY83" s="99"/>
      <c r="AZ83" s="99"/>
      <c r="BA83" s="111"/>
      <c r="BB83" s="111"/>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112"/>
      <c r="CK83" s="113"/>
    </row>
    <row r="84" spans="1:92" ht="6.75" customHeight="1">
      <c r="A84" s="99"/>
      <c r="B84" s="117"/>
      <c r="C84" s="117"/>
      <c r="D84" s="117"/>
      <c r="E84" s="117"/>
      <c r="F84" s="117"/>
      <c r="G84" s="117"/>
      <c r="H84" s="117"/>
      <c r="I84" s="117"/>
      <c r="J84" s="117"/>
      <c r="K84" s="117"/>
      <c r="L84" s="117"/>
      <c r="M84" s="117"/>
      <c r="N84" s="117"/>
      <c r="O84" s="117"/>
      <c r="P84" s="117"/>
      <c r="Q84" s="117"/>
      <c r="R84" s="117"/>
      <c r="S84" s="118"/>
      <c r="T84" s="118"/>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99"/>
      <c r="AR84" s="99"/>
      <c r="AS84" s="99"/>
      <c r="AT84" s="99"/>
      <c r="AU84" s="99"/>
      <c r="AV84" s="117"/>
      <c r="AW84" s="117"/>
      <c r="AX84" s="117"/>
      <c r="AY84" s="117"/>
      <c r="AZ84" s="117"/>
      <c r="BA84" s="118"/>
      <c r="BB84" s="118"/>
      <c r="BC84" s="117"/>
      <c r="BD84" s="117"/>
      <c r="BE84" s="117"/>
      <c r="BF84" s="117"/>
      <c r="BG84" s="117"/>
      <c r="BH84" s="117"/>
      <c r="BI84" s="117"/>
      <c r="BJ84" s="117"/>
      <c r="BK84" s="117"/>
      <c r="BL84" s="117"/>
      <c r="BM84" s="117"/>
      <c r="BN84" s="117"/>
      <c r="BO84" s="117"/>
      <c r="BP84" s="117"/>
      <c r="BQ84" s="117"/>
      <c r="BR84" s="117"/>
      <c r="BS84" s="117"/>
      <c r="BT84" s="117"/>
      <c r="BU84" s="117"/>
      <c r="BV84" s="117"/>
      <c r="BW84" s="117"/>
      <c r="BX84" s="117"/>
      <c r="BY84" s="117"/>
      <c r="BZ84" s="117"/>
      <c r="CA84" s="117"/>
      <c r="CB84" s="117"/>
      <c r="CC84" s="117"/>
      <c r="CD84" s="117"/>
      <c r="CE84" s="117"/>
      <c r="CF84" s="117"/>
      <c r="CG84" s="117"/>
      <c r="CH84" s="117"/>
      <c r="CI84" s="117"/>
      <c r="CJ84" s="117"/>
      <c r="CK84" s="99"/>
    </row>
    <row r="85" spans="1:92" ht="12.75" customHeight="1">
      <c r="A85" s="99"/>
      <c r="B85" s="1067" t="s">
        <v>222</v>
      </c>
      <c r="C85" s="1068"/>
      <c r="D85" s="1068"/>
      <c r="E85" s="1068"/>
      <c r="F85" s="1068"/>
      <c r="G85" s="1068"/>
      <c r="H85" s="1068"/>
      <c r="I85" s="1068"/>
      <c r="J85" s="1068"/>
      <c r="K85" s="1068"/>
      <c r="L85" s="1068"/>
      <c r="M85" s="1068"/>
      <c r="N85" s="1068"/>
      <c r="O85" s="1068"/>
      <c r="P85" s="1068"/>
      <c r="Q85" s="1068"/>
      <c r="R85" s="1068"/>
      <c r="S85" s="1068"/>
      <c r="T85" s="1068"/>
      <c r="U85" s="1068"/>
      <c r="V85" s="1068"/>
      <c r="W85" s="1068"/>
      <c r="X85" s="1068"/>
      <c r="Y85" s="1068"/>
      <c r="Z85" s="1068"/>
      <c r="AA85" s="1068"/>
      <c r="AB85" s="1068"/>
      <c r="AC85" s="1068"/>
      <c r="AD85" s="1068"/>
      <c r="AE85" s="1068"/>
      <c r="AF85" s="1068"/>
      <c r="AG85" s="1068"/>
      <c r="AH85" s="1068"/>
      <c r="AI85" s="1068"/>
      <c r="AJ85" s="1068"/>
      <c r="AK85" s="1068"/>
      <c r="AL85" s="1068"/>
      <c r="AM85" s="1068"/>
      <c r="AN85" s="1068"/>
      <c r="AO85" s="1068"/>
      <c r="AP85" s="1068"/>
      <c r="AQ85" s="1068"/>
      <c r="AR85" s="1068"/>
      <c r="AS85" s="1068"/>
      <c r="AT85" s="1068"/>
      <c r="AU85" s="1068"/>
      <c r="AV85" s="1068"/>
      <c r="AW85" s="1068"/>
      <c r="AX85" s="1068"/>
      <c r="AY85" s="1068"/>
      <c r="AZ85" s="1068"/>
      <c r="BA85" s="1068"/>
      <c r="BB85" s="1068"/>
      <c r="BC85" s="1068"/>
      <c r="BD85" s="1068"/>
      <c r="BE85" s="1068"/>
      <c r="BF85" s="1068"/>
      <c r="BG85" s="1068"/>
      <c r="BH85" s="1068"/>
      <c r="BI85" s="1068"/>
      <c r="BJ85" s="1068"/>
      <c r="BK85" s="1068"/>
      <c r="BL85" s="1068"/>
      <c r="BM85" s="1068"/>
      <c r="BN85" s="1068"/>
      <c r="BO85" s="1068"/>
      <c r="BP85" s="1068"/>
      <c r="BQ85" s="1068"/>
      <c r="BR85" s="1068"/>
      <c r="BS85" s="1068"/>
      <c r="BT85" s="1068"/>
      <c r="BU85" s="1068"/>
      <c r="BV85" s="1068"/>
      <c r="BW85" s="1068"/>
      <c r="BX85" s="1068"/>
      <c r="BY85" s="1068"/>
      <c r="BZ85" s="1068"/>
      <c r="CA85" s="1068"/>
      <c r="CB85" s="1068"/>
      <c r="CC85" s="1068"/>
      <c r="CD85" s="1068"/>
      <c r="CE85" s="1068"/>
      <c r="CF85" s="1068"/>
      <c r="CG85" s="1068"/>
      <c r="CH85" s="1068"/>
      <c r="CI85" s="1068"/>
      <c r="CJ85" s="1068"/>
      <c r="CK85" s="99"/>
    </row>
    <row r="86" spans="1:92">
      <c r="B86" s="1068"/>
      <c r="C86" s="1068"/>
      <c r="D86" s="1068"/>
      <c r="E86" s="1068"/>
      <c r="F86" s="1068"/>
      <c r="G86" s="1068"/>
      <c r="H86" s="1068"/>
      <c r="I86" s="1068"/>
      <c r="J86" s="1068"/>
      <c r="K86" s="1068"/>
      <c r="L86" s="1068"/>
      <c r="M86" s="1068"/>
      <c r="N86" s="1068"/>
      <c r="O86" s="1068"/>
      <c r="P86" s="1068"/>
      <c r="Q86" s="1068"/>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8"/>
      <c r="AZ86" s="1068"/>
      <c r="BA86" s="1068"/>
      <c r="BB86" s="1068"/>
      <c r="BC86" s="1068"/>
      <c r="BD86" s="1068"/>
      <c r="BE86" s="1068"/>
      <c r="BF86" s="1068"/>
      <c r="BG86" s="1068"/>
      <c r="BH86" s="1068"/>
      <c r="BI86" s="1068"/>
      <c r="BJ86" s="1068"/>
      <c r="BK86" s="1068"/>
      <c r="BL86" s="1068"/>
      <c r="BM86" s="1068"/>
      <c r="BN86" s="1068"/>
      <c r="BO86" s="1068"/>
      <c r="BP86" s="1068"/>
      <c r="BQ86" s="1068"/>
      <c r="BR86" s="1068"/>
      <c r="BS86" s="1068"/>
      <c r="BT86" s="1068"/>
      <c r="BU86" s="1068"/>
      <c r="BV86" s="1068"/>
      <c r="BW86" s="1068"/>
      <c r="BX86" s="1068"/>
      <c r="BY86" s="1068"/>
      <c r="BZ86" s="1068"/>
      <c r="CA86" s="1068"/>
      <c r="CB86" s="1068"/>
      <c r="CC86" s="1068"/>
      <c r="CD86" s="1068"/>
      <c r="CE86" s="1068"/>
      <c r="CF86" s="1068"/>
      <c r="CG86" s="1068"/>
      <c r="CH86" s="1068"/>
      <c r="CI86" s="1068"/>
      <c r="CJ86" s="1068"/>
    </row>
    <row r="87" spans="1:92" ht="21.75" customHeight="1">
      <c r="B87" s="1068"/>
      <c r="C87" s="1068"/>
      <c r="D87" s="1068"/>
      <c r="E87" s="1068"/>
      <c r="F87" s="1068"/>
      <c r="G87" s="1068"/>
      <c r="H87" s="1068"/>
      <c r="I87" s="1068"/>
      <c r="J87" s="1068"/>
      <c r="K87" s="1068"/>
      <c r="L87" s="1068"/>
      <c r="M87" s="1068"/>
      <c r="N87" s="1068"/>
      <c r="O87" s="1068"/>
      <c r="P87" s="1068"/>
      <c r="Q87" s="1068"/>
      <c r="R87" s="1068"/>
      <c r="S87" s="1068"/>
      <c r="T87" s="1068"/>
      <c r="U87" s="1068"/>
      <c r="V87" s="1068"/>
      <c r="W87" s="1068"/>
      <c r="X87" s="1068"/>
      <c r="Y87" s="1068"/>
      <c r="Z87" s="1068"/>
      <c r="AA87" s="1068"/>
      <c r="AB87" s="1068"/>
      <c r="AC87" s="1068"/>
      <c r="AD87" s="1068"/>
      <c r="AE87" s="1068"/>
      <c r="AF87" s="1068"/>
      <c r="AG87" s="1068"/>
      <c r="AH87" s="1068"/>
      <c r="AI87" s="1068"/>
      <c r="AJ87" s="1068"/>
      <c r="AK87" s="1068"/>
      <c r="AL87" s="1068"/>
      <c r="AM87" s="1068"/>
      <c r="AN87" s="1068"/>
      <c r="AO87" s="1068"/>
      <c r="AP87" s="1068"/>
      <c r="AQ87" s="1068"/>
      <c r="AR87" s="1068"/>
      <c r="AS87" s="1068"/>
      <c r="AT87" s="1068"/>
      <c r="AU87" s="1068"/>
      <c r="AV87" s="1068"/>
      <c r="AW87" s="1068"/>
      <c r="AX87" s="1068"/>
      <c r="AY87" s="1068"/>
      <c r="AZ87" s="1068"/>
      <c r="BA87" s="1068"/>
      <c r="BB87" s="1068"/>
      <c r="BC87" s="1068"/>
      <c r="BD87" s="1068"/>
      <c r="BE87" s="1068"/>
      <c r="BF87" s="1068"/>
      <c r="BG87" s="1068"/>
      <c r="BH87" s="1068"/>
      <c r="BI87" s="1068"/>
      <c r="BJ87" s="1068"/>
      <c r="BK87" s="1068"/>
      <c r="BL87" s="1068"/>
      <c r="BM87" s="1068"/>
      <c r="BN87" s="1068"/>
      <c r="BO87" s="1068"/>
      <c r="BP87" s="1068"/>
      <c r="BQ87" s="1068"/>
      <c r="BR87" s="1068"/>
      <c r="BS87" s="1068"/>
      <c r="BT87" s="1068"/>
      <c r="BU87" s="1068"/>
      <c r="BV87" s="1068"/>
      <c r="BW87" s="1068"/>
      <c r="BX87" s="1068"/>
      <c r="BY87" s="1068"/>
      <c r="BZ87" s="1068"/>
      <c r="CA87" s="1068"/>
      <c r="CB87" s="1068"/>
      <c r="CC87" s="1068"/>
      <c r="CD87" s="1068"/>
      <c r="CE87" s="1068"/>
      <c r="CF87" s="1068"/>
      <c r="CG87" s="1068"/>
      <c r="CH87" s="1068"/>
      <c r="CI87" s="1068"/>
      <c r="CJ87" s="1068"/>
    </row>
    <row r="88" spans="1:92" ht="28.15" customHeight="1">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96"/>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row>
    <row r="89" spans="1:92" ht="67.5" customHeight="1">
      <c r="B89" s="1071"/>
      <c r="C89" s="1071"/>
      <c r="D89" s="1071"/>
      <c r="E89" s="1071"/>
      <c r="F89" s="1071"/>
      <c r="G89" s="1071"/>
      <c r="H89" s="1071"/>
      <c r="I89" s="1071"/>
      <c r="J89" s="1071"/>
      <c r="K89" s="1071"/>
      <c r="L89" s="1071"/>
      <c r="M89" s="1071"/>
      <c r="N89" s="1071"/>
      <c r="O89" s="1071"/>
      <c r="P89" s="1071"/>
      <c r="Q89" s="1071"/>
      <c r="R89" s="1071"/>
      <c r="S89" s="1071"/>
      <c r="T89" s="1071"/>
      <c r="U89" s="1071"/>
      <c r="V89" s="1071"/>
      <c r="W89" s="1071"/>
      <c r="X89" s="1071"/>
      <c r="Y89" s="1071"/>
      <c r="Z89" s="1071"/>
      <c r="AA89" s="1071"/>
      <c r="AB89" s="1071"/>
      <c r="AC89" s="1071"/>
      <c r="AD89" s="1071"/>
      <c r="AE89" s="1071"/>
      <c r="AF89" s="1071"/>
      <c r="AG89" s="1071"/>
      <c r="AH89" s="1071"/>
      <c r="AI89" s="1071"/>
      <c r="AJ89" s="1071"/>
      <c r="AK89" s="1071"/>
      <c r="AL89" s="1071"/>
      <c r="AM89" s="1071"/>
      <c r="AN89" s="1071"/>
      <c r="AO89" s="1071"/>
      <c r="AP89" s="1071"/>
      <c r="AQ89" s="1071"/>
      <c r="AR89" s="1071"/>
      <c r="AS89" s="1071"/>
      <c r="AT89" s="130"/>
      <c r="AU89" s="130"/>
      <c r="AV89" s="1065"/>
      <c r="AW89" s="1065"/>
      <c r="AX89" s="1065"/>
      <c r="AY89" s="1065"/>
      <c r="AZ89" s="1065"/>
      <c r="BA89" s="1065"/>
      <c r="BB89" s="1065"/>
      <c r="BC89" s="1065"/>
      <c r="BD89" s="1065"/>
      <c r="BE89" s="1065"/>
      <c r="BF89" s="1065"/>
      <c r="BG89" s="1065"/>
      <c r="BH89" s="1065"/>
      <c r="BI89" s="1065"/>
      <c r="BJ89" s="1065"/>
      <c r="BK89" s="1065"/>
      <c r="BL89" s="1065"/>
      <c r="BM89" s="1065"/>
      <c r="BN89" s="633"/>
      <c r="BO89" s="633"/>
      <c r="BP89" s="633"/>
      <c r="BQ89" s="633"/>
      <c r="BR89" s="633"/>
      <c r="BS89" s="633"/>
      <c r="BT89" s="633"/>
      <c r="BU89" s="633"/>
      <c r="BV89" s="633"/>
      <c r="BW89" s="633"/>
      <c r="BX89" s="633"/>
      <c r="BY89" s="633"/>
      <c r="BZ89" s="633"/>
      <c r="CA89" s="633"/>
      <c r="CB89" s="633"/>
      <c r="CC89" s="633"/>
      <c r="CD89" s="633"/>
      <c r="CE89" s="633"/>
      <c r="CF89" s="633"/>
      <c r="CG89" s="633"/>
      <c r="CH89" s="633"/>
      <c r="CI89" s="633"/>
      <c r="CJ89" s="633"/>
      <c r="CK89" s="633"/>
      <c r="CL89" s="633"/>
      <c r="CM89" s="633"/>
      <c r="CN89" s="201"/>
    </row>
    <row r="90" spans="1:92">
      <c r="B90" s="1063" t="s">
        <v>296</v>
      </c>
      <c r="C90" s="1066"/>
      <c r="D90" s="1066"/>
      <c r="E90" s="1066"/>
      <c r="F90" s="1066"/>
      <c r="G90" s="1066"/>
      <c r="H90" s="1066"/>
      <c r="I90" s="1066"/>
      <c r="J90" s="1066"/>
      <c r="K90" s="1066"/>
      <c r="L90" s="1066"/>
      <c r="M90" s="1066"/>
      <c r="N90" s="1066"/>
      <c r="O90" s="1066"/>
      <c r="P90" s="1066"/>
      <c r="Q90" s="1066"/>
      <c r="R90" s="1066"/>
      <c r="S90" s="1066"/>
      <c r="T90" s="1066"/>
      <c r="U90" s="1066"/>
      <c r="V90" s="1066"/>
      <c r="W90" s="1066"/>
      <c r="X90" s="1066"/>
      <c r="Y90" s="1066"/>
      <c r="Z90" s="1066"/>
      <c r="AA90" s="1066"/>
      <c r="AB90" s="1066"/>
      <c r="AC90" s="1066"/>
      <c r="AD90" s="1066"/>
      <c r="AE90" s="1066"/>
      <c r="AF90" s="1066"/>
      <c r="AG90" s="1066"/>
      <c r="AH90" s="1066"/>
      <c r="AI90" s="1066"/>
      <c r="AJ90" s="1066"/>
      <c r="AK90" s="1066"/>
      <c r="AL90" s="1066"/>
      <c r="AM90" s="1066"/>
      <c r="AN90" s="1066"/>
      <c r="AO90" s="1066"/>
      <c r="AP90" s="1066"/>
      <c r="AQ90" s="1066"/>
      <c r="AR90" s="1066"/>
      <c r="AS90" s="1066"/>
      <c r="AT90" s="130"/>
      <c r="AU90" s="130"/>
      <c r="AV90" s="130"/>
      <c r="AW90" s="1063"/>
      <c r="AX90" s="1064"/>
      <c r="AY90" s="1064"/>
      <c r="AZ90" s="1064"/>
      <c r="BA90" s="1064"/>
      <c r="BB90" s="1064"/>
      <c r="BC90" s="1064"/>
      <c r="BD90" s="1064"/>
      <c r="BE90" s="1064"/>
      <c r="BF90" s="1064"/>
      <c r="BG90" s="1064"/>
      <c r="BH90" s="1064"/>
      <c r="BI90" s="1064"/>
      <c r="BJ90" s="1064"/>
      <c r="BK90" s="1064"/>
      <c r="BL90" s="1064"/>
      <c r="BM90" s="1064"/>
      <c r="BN90" s="634"/>
      <c r="BO90" s="634"/>
      <c r="BP90" s="634"/>
      <c r="BQ90" s="634"/>
      <c r="BR90" s="634"/>
      <c r="BS90" s="634"/>
      <c r="BT90" s="634"/>
      <c r="BU90" s="634"/>
      <c r="BV90" s="634"/>
      <c r="BW90" s="634"/>
      <c r="BX90" s="634"/>
      <c r="BY90" s="634"/>
      <c r="BZ90" s="634"/>
      <c r="CA90" s="634"/>
      <c r="CB90" s="634"/>
      <c r="CC90" s="634"/>
      <c r="CD90" s="634"/>
      <c r="CE90" s="634"/>
      <c r="CF90" s="634"/>
      <c r="CG90" s="634"/>
      <c r="CH90" s="634"/>
      <c r="CI90" s="634"/>
      <c r="CJ90" s="634"/>
      <c r="CK90" s="634"/>
      <c r="CL90" s="634"/>
      <c r="CM90" s="634"/>
      <c r="CN90" s="634"/>
    </row>
  </sheetData>
  <sheetProtection algorithmName="SHA-512" hashValue="f6sZWa/MKg9GcP5WVhGASCgMPurbMrQYIRNOd66dsB/mXQnhl0MkIwtYiv68PRbU0y/DV7urr+QAll6LaLpumA==" saltValue="TPHShyFNpFMI8yJQ+4LZ4w==" spinCount="100000" sheet="1" selectLockedCells="1"/>
  <mergeCells count="57">
    <mergeCell ref="AF12:AM12"/>
    <mergeCell ref="O19:U19"/>
    <mergeCell ref="BQ12:CG12"/>
    <mergeCell ref="B16:CJ16"/>
    <mergeCell ref="B41:AQ41"/>
    <mergeCell ref="Q12:AD12"/>
    <mergeCell ref="B42:AQ42"/>
    <mergeCell ref="O44:U44"/>
    <mergeCell ref="BG44:BM44"/>
    <mergeCell ref="B17:CJ17"/>
    <mergeCell ref="AU42:CJ42"/>
    <mergeCell ref="AU41:CJ41"/>
    <mergeCell ref="CG46:CI46"/>
    <mergeCell ref="AM46:AQ46"/>
    <mergeCell ref="O72:U72"/>
    <mergeCell ref="B70:AQ70"/>
    <mergeCell ref="B69:AQ69"/>
    <mergeCell ref="AO56:AQ56"/>
    <mergeCell ref="AU69:CJ69"/>
    <mergeCell ref="AU70:CJ70"/>
    <mergeCell ref="AO60:AQ60"/>
    <mergeCell ref="AO64:AQ64"/>
    <mergeCell ref="AO66:AQ66"/>
    <mergeCell ref="CG50:CI50"/>
    <mergeCell ref="AO50:AQ50"/>
    <mergeCell ref="CG64:CI64"/>
    <mergeCell ref="BG72:BM72"/>
    <mergeCell ref="CG60:CI60"/>
    <mergeCell ref="AO52:AQ52"/>
    <mergeCell ref="AO58:AQ58"/>
    <mergeCell ref="CG52:CI52"/>
    <mergeCell ref="AW90:BM90"/>
    <mergeCell ref="AV89:BM89"/>
    <mergeCell ref="AO74:AQ74"/>
    <mergeCell ref="B90:AS90"/>
    <mergeCell ref="B85:CJ87"/>
    <mergeCell ref="AO82:AQ82"/>
    <mergeCell ref="CG82:CI82"/>
    <mergeCell ref="CG74:CI74"/>
    <mergeCell ref="CG78:CI78"/>
    <mergeCell ref="CG80:CI80"/>
    <mergeCell ref="B89:AS89"/>
    <mergeCell ref="AO78:AQ78"/>
    <mergeCell ref="AO80:AQ80"/>
    <mergeCell ref="M2:Y2"/>
    <mergeCell ref="BW2:CG2"/>
    <mergeCell ref="M10:AM10"/>
    <mergeCell ref="BQ8:CG8"/>
    <mergeCell ref="BQ10:CG10"/>
    <mergeCell ref="AC2:AI2"/>
    <mergeCell ref="Q3:Y3"/>
    <mergeCell ref="C3:O3"/>
    <mergeCell ref="AB3:CJ4"/>
    <mergeCell ref="B5:CJ5"/>
    <mergeCell ref="B6:CJ6"/>
    <mergeCell ref="J9:AN9"/>
    <mergeCell ref="BE9:CH9"/>
  </mergeCells>
  <phoneticPr fontId="0" type="noConversion"/>
  <dataValidations xWindow="553" yWindow="316" count="1">
    <dataValidation type="list" errorStyle="information" allowBlank="1" showInputMessage="1" showErrorMessage="1" errorTitle="Invalid Entry" error="You must use either Y or N." promptTitle="Entry Information" prompt="Select Y or N" sqref="CI21 CI23 CI25 CI27 CI29 CI31 CI33 CI35 CI37 AQ48 CI48 CI56 AQ76 CI76">
      <formula1>$AA$3:$AA$4</formula1>
    </dataValidation>
  </dataValidations>
  <printOptions horizontalCentered="1" verticalCentered="1"/>
  <pageMargins left="0.5" right="0.5" top="0.75" bottom="0.5" header="0" footer="0"/>
  <pageSetup scale="83" orientation="portrait" r:id="rId1"/>
  <headerFooter alignWithMargins="0">
    <oddHeader xml:space="preserve">&amp;C&amp;"Arial,Bold"&amp;12KENTUCKY DIVISION OF WATER / DRINKING WATER BRANCH&amp;10
MONTHLY OPERATING REPORT (MOR) PLANT SUMMARY FORM  
</oddHeader>
  </headerFooter>
  <ignoredErrors>
    <ignoredError sqref="O19 O44 BG44 O72 BG72" numberStoredAsText="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CL92"/>
  <sheetViews>
    <sheetView showGridLines="0" zoomScaleNormal="100" workbookViewId="0">
      <selection activeCell="E9" sqref="E9:U9"/>
    </sheetView>
  </sheetViews>
  <sheetFormatPr defaultColWidth="9" defaultRowHeight="9"/>
  <cols>
    <col min="1" max="1" width="1.7109375" style="107" customWidth="1"/>
    <col min="2" max="2" width="0.28515625" style="107" customWidth="1"/>
    <col min="3" max="3" width="2.28515625" style="107" customWidth="1"/>
    <col min="4" max="4" width="0.28515625" style="107" customWidth="1"/>
    <col min="5" max="5" width="2.28515625" style="107" customWidth="1"/>
    <col min="6" max="6" width="0.28515625" style="107" customWidth="1"/>
    <col min="7" max="7" width="2.28515625" style="107" customWidth="1"/>
    <col min="8" max="8" width="0.28515625" style="107" customWidth="1"/>
    <col min="9" max="9" width="2.28515625" style="107" customWidth="1"/>
    <col min="10" max="10" width="0.28515625" style="107" customWidth="1"/>
    <col min="11" max="11" width="2.28515625" style="107" customWidth="1"/>
    <col min="12" max="12" width="0.28515625" style="107" customWidth="1"/>
    <col min="13" max="13" width="2.28515625" style="107" customWidth="1"/>
    <col min="14" max="14" width="0.28515625" style="107" customWidth="1"/>
    <col min="15" max="15" width="2.28515625" style="107" customWidth="1"/>
    <col min="16" max="16" width="0.28515625" style="107" customWidth="1"/>
    <col min="17" max="17" width="2.28515625" style="107" customWidth="1"/>
    <col min="18" max="18" width="0.28515625" style="107" customWidth="1"/>
    <col min="19" max="19" width="2.28515625" style="107" customWidth="1"/>
    <col min="20" max="20" width="0.28515625" style="107" customWidth="1"/>
    <col min="21" max="21" width="2.28515625" style="107" customWidth="1"/>
    <col min="22" max="22" width="0.28515625" style="107" customWidth="1"/>
    <col min="23" max="23" width="2.28515625" style="107" customWidth="1"/>
    <col min="24" max="24" width="0.28515625" style="107" customWidth="1"/>
    <col min="25" max="25" width="2.28515625" style="107" customWidth="1"/>
    <col min="26" max="26" width="0.28515625" style="107" customWidth="1"/>
    <col min="27" max="27" width="2.28515625" style="107" customWidth="1"/>
    <col min="28" max="28" width="0.28515625" style="107" customWidth="1"/>
    <col min="29" max="29" width="2.28515625" style="107" customWidth="1"/>
    <col min="30" max="30" width="0.28515625" style="107" customWidth="1"/>
    <col min="31" max="31" width="2.28515625" style="107" customWidth="1"/>
    <col min="32" max="32" width="0.28515625" style="107" customWidth="1"/>
    <col min="33" max="33" width="2.28515625" style="107" customWidth="1"/>
    <col min="34" max="34" width="0.28515625" style="107" customWidth="1"/>
    <col min="35" max="35" width="2.28515625" style="107" customWidth="1"/>
    <col min="36" max="36" width="0.28515625" style="107" customWidth="1"/>
    <col min="37" max="37" width="2.28515625" style="107" customWidth="1"/>
    <col min="38" max="38" width="0.28515625" style="107" customWidth="1"/>
    <col min="39" max="39" width="2.28515625" style="107" customWidth="1"/>
    <col min="40" max="40" width="0.28515625" style="107" customWidth="1"/>
    <col min="41" max="41" width="2.28515625" style="107" customWidth="1"/>
    <col min="42" max="42" width="0.28515625" style="107" customWidth="1"/>
    <col min="43" max="43" width="2.28515625" style="107" customWidth="1"/>
    <col min="44" max="46" width="0.28515625" style="107" customWidth="1"/>
    <col min="47" max="47" width="2.28515625" style="107" customWidth="1"/>
    <col min="48" max="48" width="0.28515625" style="107" customWidth="1"/>
    <col min="49" max="49" width="2.28515625" style="107" customWidth="1"/>
    <col min="50" max="50" width="0.28515625" style="107" customWidth="1"/>
    <col min="51" max="51" width="2.28515625" style="107" customWidth="1"/>
    <col min="52" max="52" width="0.28515625" style="107" customWidth="1"/>
    <col min="53" max="53" width="2.28515625" style="107" customWidth="1"/>
    <col min="54" max="54" width="0.28515625" style="107" customWidth="1"/>
    <col min="55" max="55" width="2.28515625" style="107" customWidth="1"/>
    <col min="56" max="56" width="0.28515625" style="107" customWidth="1"/>
    <col min="57" max="57" width="2.28515625" style="107" customWidth="1"/>
    <col min="58" max="58" width="0.28515625" style="107" customWidth="1"/>
    <col min="59" max="59" width="2.28515625" style="107" customWidth="1"/>
    <col min="60" max="60" width="0.28515625" style="107" customWidth="1"/>
    <col min="61" max="61" width="2.28515625" style="107" customWidth="1"/>
    <col min="62" max="62" width="0.28515625" style="107" customWidth="1"/>
    <col min="63" max="63" width="2.28515625" style="107" customWidth="1"/>
    <col min="64" max="64" width="0.28515625" style="107" customWidth="1"/>
    <col min="65" max="65" width="2.28515625" style="107" customWidth="1"/>
    <col min="66" max="66" width="0.28515625" style="107" customWidth="1"/>
    <col min="67" max="67" width="2.28515625" style="107" customWidth="1"/>
    <col min="68" max="68" width="0.28515625" style="107" customWidth="1"/>
    <col min="69" max="69" width="2.28515625" style="107" customWidth="1"/>
    <col min="70" max="70" width="0.28515625" style="107" customWidth="1"/>
    <col min="71" max="71" width="2.28515625" style="107" customWidth="1"/>
    <col min="72" max="72" width="0.28515625" style="107" customWidth="1"/>
    <col min="73" max="73" width="2.28515625" style="107" customWidth="1"/>
    <col min="74" max="74" width="0.28515625" style="107" customWidth="1"/>
    <col min="75" max="75" width="2.28515625" style="107" customWidth="1"/>
    <col min="76" max="76" width="0.28515625" style="107" customWidth="1"/>
    <col min="77" max="77" width="2.28515625" style="107" customWidth="1"/>
    <col min="78" max="78" width="0.28515625" style="107" customWidth="1"/>
    <col min="79" max="79" width="2.28515625" style="107" customWidth="1"/>
    <col min="80" max="80" width="0.28515625" style="107" customWidth="1"/>
    <col min="81" max="81" width="2.28515625" style="107" customWidth="1"/>
    <col min="82" max="82" width="0.28515625" style="107" customWidth="1"/>
    <col min="83" max="83" width="2.28515625" style="107" customWidth="1"/>
    <col min="84" max="84" width="0.28515625" style="107" customWidth="1"/>
    <col min="85" max="85" width="2.28515625" style="107" customWidth="1"/>
    <col min="86" max="86" width="0.28515625" style="107" customWidth="1"/>
    <col min="87" max="87" width="2.28515625" style="107" customWidth="1"/>
    <col min="88" max="88" width="0.28515625" style="107" customWidth="1"/>
    <col min="89" max="89" width="1.7109375" style="107" customWidth="1"/>
    <col min="90" max="90" width="9" style="107"/>
    <col min="91" max="16384" width="9" style="136"/>
  </cols>
  <sheetData>
    <row r="1" spans="1:90" s="156" customFormat="1" ht="4.5"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row>
    <row r="2" spans="1:90" s="156" customFormat="1" ht="18.75" customHeight="1" thickBot="1">
      <c r="A2" s="106"/>
      <c r="B2" s="107"/>
      <c r="C2" s="682" t="s">
        <v>182</v>
      </c>
      <c r="D2" s="108"/>
      <c r="E2" s="106"/>
      <c r="F2" s="99"/>
      <c r="G2" s="99"/>
      <c r="H2" s="99"/>
      <c r="I2" s="99"/>
      <c r="J2" s="99"/>
      <c r="K2" s="99"/>
      <c r="L2" s="99"/>
      <c r="M2" s="1040">
        <f>'CoverSheet '!E10</f>
        <v>0</v>
      </c>
      <c r="N2" s="1040"/>
      <c r="O2" s="1040"/>
      <c r="P2" s="1040"/>
      <c r="Q2" s="1040"/>
      <c r="R2" s="1040"/>
      <c r="S2" s="1040"/>
      <c r="T2" s="1040"/>
      <c r="U2" s="1040"/>
      <c r="V2" s="1040"/>
      <c r="W2" s="1040"/>
      <c r="X2" s="1040"/>
      <c r="Y2" s="1040"/>
      <c r="Z2" s="109"/>
      <c r="AA2" s="99"/>
      <c r="AB2" s="103"/>
      <c r="AC2" s="980"/>
      <c r="AD2" s="980"/>
      <c r="AE2" s="980"/>
      <c r="AF2" s="980"/>
      <c r="AG2" s="980"/>
      <c r="AH2" s="980"/>
      <c r="AI2" s="980"/>
      <c r="AJ2" s="109"/>
      <c r="AK2" s="102"/>
      <c r="AL2" s="102"/>
      <c r="AM2" s="157"/>
      <c r="AN2" s="103"/>
      <c r="AO2" s="99"/>
      <c r="AP2" s="99"/>
      <c r="AQ2" s="106"/>
      <c r="AR2" s="107"/>
      <c r="AS2" s="107"/>
      <c r="AT2" s="107"/>
      <c r="AU2" s="107"/>
      <c r="AV2" s="107"/>
      <c r="AW2" s="106"/>
      <c r="AX2" s="107"/>
      <c r="AY2" s="106"/>
      <c r="AZ2" s="107"/>
      <c r="BA2" s="110" t="s">
        <v>183</v>
      </c>
      <c r="BB2" s="107"/>
      <c r="BC2" s="107"/>
      <c r="BD2" s="107"/>
      <c r="BE2" s="99"/>
      <c r="BF2" s="107"/>
      <c r="BG2" s="107"/>
      <c r="BH2" s="107"/>
      <c r="BI2" s="99"/>
      <c r="BJ2" s="107"/>
      <c r="BK2" s="107"/>
      <c r="BL2" s="107"/>
      <c r="BM2" s="107"/>
      <c r="BN2" s="107"/>
      <c r="BO2" s="107"/>
      <c r="BP2" s="107"/>
      <c r="BQ2" s="99"/>
      <c r="BR2" s="99"/>
      <c r="BS2" s="99"/>
      <c r="BT2" s="99"/>
      <c r="BU2" s="99"/>
      <c r="BV2" s="99"/>
      <c r="BW2" s="913">
        <f>'CoverSheet '!G7</f>
        <v>0</v>
      </c>
      <c r="BX2" s="913"/>
      <c r="BY2" s="913"/>
      <c r="BZ2" s="913"/>
      <c r="CA2" s="913"/>
      <c r="CB2" s="913"/>
      <c r="CC2" s="913"/>
      <c r="CD2" s="913"/>
      <c r="CE2" s="913"/>
      <c r="CF2" s="913"/>
      <c r="CG2" s="913"/>
      <c r="CH2" s="107"/>
      <c r="CI2" s="109"/>
      <c r="CJ2" s="109"/>
      <c r="CK2" s="107"/>
    </row>
    <row r="3" spans="1:90" s="156" customFormat="1" ht="18.75" customHeight="1" thickBot="1">
      <c r="A3" s="107"/>
      <c r="B3" s="101"/>
      <c r="C3" s="683" t="s">
        <v>337</v>
      </c>
      <c r="D3" s="103"/>
      <c r="E3" s="103"/>
      <c r="F3" s="103"/>
      <c r="G3" s="1100">
        <f>'CoverSheet '!E12</f>
        <v>0</v>
      </c>
      <c r="H3" s="1100"/>
      <c r="I3" s="1100"/>
      <c r="J3" s="1100"/>
      <c r="K3" s="1100"/>
      <c r="L3" s="1100"/>
      <c r="M3" s="1100"/>
      <c r="N3" s="1100"/>
      <c r="O3" s="1100"/>
      <c r="P3" s="137"/>
      <c r="Q3" s="1044"/>
      <c r="R3" s="1044"/>
      <c r="S3" s="1044"/>
      <c r="T3" s="1044"/>
      <c r="U3" s="1044"/>
      <c r="V3" s="1044"/>
      <c r="W3" s="1044"/>
      <c r="X3" s="1044"/>
      <c r="Y3" s="1044"/>
      <c r="Z3" s="102"/>
      <c r="AA3" s="674" t="s">
        <v>269</v>
      </c>
      <c r="AB3" s="1046" t="s">
        <v>279</v>
      </c>
      <c r="AC3" s="1047"/>
      <c r="AD3" s="1047"/>
      <c r="AE3" s="1047"/>
      <c r="AF3" s="1047"/>
      <c r="AG3" s="1047"/>
      <c r="AH3" s="1047"/>
      <c r="AI3" s="1047"/>
      <c r="AJ3" s="1047"/>
      <c r="AK3" s="1047"/>
      <c r="AL3" s="1047"/>
      <c r="AM3" s="1047"/>
      <c r="AN3" s="1047"/>
      <c r="AO3" s="1047"/>
      <c r="AP3" s="1047"/>
      <c r="AQ3" s="1047"/>
      <c r="AR3" s="1047"/>
      <c r="AS3" s="1047"/>
      <c r="AT3" s="1047"/>
      <c r="AU3" s="1047"/>
      <c r="AV3" s="1047"/>
      <c r="AW3" s="1047"/>
      <c r="AX3" s="1047"/>
      <c r="AY3" s="1047"/>
      <c r="AZ3" s="1047"/>
      <c r="BA3" s="1047"/>
      <c r="BB3" s="1047"/>
      <c r="BC3" s="1047"/>
      <c r="BD3" s="1047"/>
      <c r="BE3" s="1047"/>
      <c r="BF3" s="1047"/>
      <c r="BG3" s="1047"/>
      <c r="BH3" s="1047"/>
      <c r="BI3" s="1047"/>
      <c r="BJ3" s="1047"/>
      <c r="BK3" s="1047"/>
      <c r="BL3" s="1047"/>
      <c r="BM3" s="1047"/>
      <c r="BN3" s="1047"/>
      <c r="BO3" s="1047"/>
      <c r="BP3" s="1047"/>
      <c r="BQ3" s="1047"/>
      <c r="BR3" s="1047"/>
      <c r="BS3" s="1047"/>
      <c r="BT3" s="1047"/>
      <c r="BU3" s="1047"/>
      <c r="BV3" s="1047"/>
      <c r="BW3" s="1047"/>
      <c r="BX3" s="1047"/>
      <c r="BY3" s="1047"/>
      <c r="BZ3" s="1047"/>
      <c r="CA3" s="1047"/>
      <c r="CB3" s="1047"/>
      <c r="CC3" s="1047"/>
      <c r="CD3" s="1047"/>
      <c r="CE3" s="1047"/>
      <c r="CF3" s="1047"/>
      <c r="CG3" s="1047"/>
      <c r="CH3" s="1047"/>
      <c r="CI3" s="1047"/>
      <c r="CJ3" s="1048"/>
      <c r="CK3" s="107"/>
    </row>
    <row r="4" spans="1:90" s="156" customFormat="1" ht="13.5" thickBot="1">
      <c r="A4" s="99"/>
      <c r="B4" s="99"/>
      <c r="C4" s="99"/>
      <c r="D4" s="99"/>
      <c r="E4" s="99"/>
      <c r="F4" s="99"/>
      <c r="G4" s="99"/>
      <c r="H4" s="99"/>
      <c r="I4" s="99"/>
      <c r="J4" s="99"/>
      <c r="K4" s="99"/>
      <c r="L4" s="99"/>
      <c r="M4" s="99"/>
      <c r="N4" s="99"/>
      <c r="O4" s="99"/>
      <c r="P4" s="99"/>
      <c r="Q4" s="99"/>
      <c r="R4" s="99"/>
      <c r="S4" s="111"/>
      <c r="T4" s="111"/>
      <c r="U4" s="99"/>
      <c r="V4" s="99"/>
      <c r="W4" s="99"/>
      <c r="X4" s="99"/>
      <c r="Y4" s="99"/>
      <c r="Z4" s="99"/>
      <c r="AA4" s="675" t="s">
        <v>274</v>
      </c>
      <c r="AB4" s="1049"/>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1050"/>
      <c r="BA4" s="1050"/>
      <c r="BB4" s="1050"/>
      <c r="BC4" s="1050"/>
      <c r="BD4" s="1050"/>
      <c r="BE4" s="1050"/>
      <c r="BF4" s="1050"/>
      <c r="BG4" s="1050"/>
      <c r="BH4" s="1050"/>
      <c r="BI4" s="1050"/>
      <c r="BJ4" s="1050"/>
      <c r="BK4" s="1050"/>
      <c r="BL4" s="1050"/>
      <c r="BM4" s="1050"/>
      <c r="BN4" s="1050"/>
      <c r="BO4" s="1050"/>
      <c r="BP4" s="1050"/>
      <c r="BQ4" s="1050"/>
      <c r="BR4" s="1050"/>
      <c r="BS4" s="1050"/>
      <c r="BT4" s="1050"/>
      <c r="BU4" s="1050"/>
      <c r="BV4" s="1050"/>
      <c r="BW4" s="1050"/>
      <c r="BX4" s="1050"/>
      <c r="BY4" s="1050"/>
      <c r="BZ4" s="1050"/>
      <c r="CA4" s="1050"/>
      <c r="CB4" s="1050"/>
      <c r="CC4" s="1050"/>
      <c r="CD4" s="1050"/>
      <c r="CE4" s="1050"/>
      <c r="CF4" s="1050"/>
      <c r="CG4" s="1050"/>
      <c r="CH4" s="1050"/>
      <c r="CI4" s="1050"/>
      <c r="CJ4" s="1051"/>
      <c r="CK4" s="99"/>
    </row>
    <row r="5" spans="1:90" s="107" customFormat="1" ht="15" customHeight="1">
      <c r="A5" s="99"/>
      <c r="B5" s="1091" t="s">
        <v>225</v>
      </c>
      <c r="C5" s="1092"/>
      <c r="D5" s="1092"/>
      <c r="E5" s="1092"/>
      <c r="F5" s="1092"/>
      <c r="G5" s="1092"/>
      <c r="H5" s="1092"/>
      <c r="I5" s="1092"/>
      <c r="J5" s="1092"/>
      <c r="K5" s="1092"/>
      <c r="L5" s="1092"/>
      <c r="M5" s="1092"/>
      <c r="N5" s="1092"/>
      <c r="O5" s="1092"/>
      <c r="P5" s="1092"/>
      <c r="Q5" s="1092"/>
      <c r="R5" s="1092"/>
      <c r="S5" s="1092"/>
      <c r="T5" s="1092"/>
      <c r="U5" s="1092"/>
      <c r="V5" s="1092"/>
      <c r="W5" s="1092"/>
      <c r="X5" s="1092"/>
      <c r="Y5" s="1092"/>
      <c r="Z5" s="1092"/>
      <c r="AA5" s="1092"/>
      <c r="AB5" s="1092"/>
      <c r="AC5" s="1092"/>
      <c r="AD5" s="1092"/>
      <c r="AE5" s="1092"/>
      <c r="AF5" s="1092"/>
      <c r="AG5" s="1092"/>
      <c r="AH5" s="1092"/>
      <c r="AI5" s="1092"/>
      <c r="AJ5" s="1092"/>
      <c r="AK5" s="1092"/>
      <c r="AL5" s="1092"/>
      <c r="AM5" s="1092"/>
      <c r="AN5" s="1092"/>
      <c r="AO5" s="1092"/>
      <c r="AP5" s="1092"/>
      <c r="AQ5" s="1092"/>
      <c r="AR5" s="162"/>
      <c r="AS5" s="119"/>
      <c r="AT5" s="161"/>
      <c r="AU5" s="1093" t="s">
        <v>226</v>
      </c>
      <c r="AV5" s="1092"/>
      <c r="AW5" s="1092"/>
      <c r="AX5" s="1092"/>
      <c r="AY5" s="1092"/>
      <c r="AZ5" s="1092"/>
      <c r="BA5" s="1092"/>
      <c r="BB5" s="1092"/>
      <c r="BC5" s="1092"/>
      <c r="BD5" s="1092"/>
      <c r="BE5" s="1092"/>
      <c r="BF5" s="1092"/>
      <c r="BG5" s="1092"/>
      <c r="BH5" s="1092"/>
      <c r="BI5" s="1092"/>
      <c r="BJ5" s="1092"/>
      <c r="BK5" s="1092"/>
      <c r="BL5" s="1092"/>
      <c r="BM5" s="1092"/>
      <c r="BN5" s="1092"/>
      <c r="BO5" s="1092"/>
      <c r="BP5" s="1092"/>
      <c r="BQ5" s="1092"/>
      <c r="BR5" s="1092"/>
      <c r="BS5" s="1092"/>
      <c r="BT5" s="1092"/>
      <c r="BU5" s="1092"/>
      <c r="BV5" s="1092"/>
      <c r="BW5" s="1092"/>
      <c r="BX5" s="1092"/>
      <c r="BY5" s="1092"/>
      <c r="BZ5" s="1092"/>
      <c r="CA5" s="1092"/>
      <c r="CB5" s="1092"/>
      <c r="CC5" s="1092"/>
      <c r="CD5" s="1092"/>
      <c r="CE5" s="1092"/>
      <c r="CF5" s="1092"/>
      <c r="CG5" s="1092"/>
      <c r="CH5" s="1092"/>
      <c r="CI5" s="1092"/>
      <c r="CJ5" s="1094"/>
      <c r="CK5" s="99"/>
      <c r="CL5" s="106"/>
    </row>
    <row r="6" spans="1:90" s="107" customFormat="1" ht="15" customHeight="1">
      <c r="A6" s="99"/>
      <c r="B6" s="1096" t="s">
        <v>261</v>
      </c>
      <c r="C6" s="1097"/>
      <c r="D6" s="1097"/>
      <c r="E6" s="1097"/>
      <c r="F6" s="1097"/>
      <c r="G6" s="1097"/>
      <c r="H6" s="1097"/>
      <c r="I6" s="1097"/>
      <c r="J6" s="1097"/>
      <c r="K6" s="1097"/>
      <c r="L6" s="1097"/>
      <c r="M6" s="1097"/>
      <c r="N6" s="1097"/>
      <c r="O6" s="1097"/>
      <c r="P6" s="1097"/>
      <c r="Q6" s="1097"/>
      <c r="R6" s="1097"/>
      <c r="S6" s="1097"/>
      <c r="T6" s="1097"/>
      <c r="U6" s="1097"/>
      <c r="V6" s="1097"/>
      <c r="W6" s="1097"/>
      <c r="X6" s="1097"/>
      <c r="Y6" s="1097"/>
      <c r="Z6" s="1097"/>
      <c r="AA6" s="1097"/>
      <c r="AB6" s="1097"/>
      <c r="AC6" s="1097"/>
      <c r="AD6" s="1097"/>
      <c r="AE6" s="1097"/>
      <c r="AF6" s="1097"/>
      <c r="AG6" s="1097"/>
      <c r="AH6" s="1097"/>
      <c r="AI6" s="1097"/>
      <c r="AJ6" s="1097"/>
      <c r="AK6" s="1097"/>
      <c r="AL6" s="1097"/>
      <c r="AM6" s="1097"/>
      <c r="AN6" s="1097"/>
      <c r="AO6" s="1097"/>
      <c r="AP6" s="1097"/>
      <c r="AQ6" s="1097"/>
      <c r="AR6" s="1098"/>
      <c r="AS6" s="1098"/>
      <c r="AT6" s="1098"/>
      <c r="AU6" s="1098"/>
      <c r="AV6" s="1098"/>
      <c r="AW6" s="1098"/>
      <c r="AX6" s="1098"/>
      <c r="AY6" s="1098"/>
      <c r="AZ6" s="1098"/>
      <c r="BA6" s="1098"/>
      <c r="BB6" s="1098"/>
      <c r="BC6" s="1098"/>
      <c r="BD6" s="1098"/>
      <c r="BE6" s="1098"/>
      <c r="BF6" s="1098"/>
      <c r="BG6" s="1098"/>
      <c r="BH6" s="1098"/>
      <c r="BI6" s="1098"/>
      <c r="BJ6" s="1098"/>
      <c r="BK6" s="1098"/>
      <c r="BL6" s="1098"/>
      <c r="BM6" s="1098"/>
      <c r="BN6" s="1098"/>
      <c r="BO6" s="1098"/>
      <c r="BP6" s="1098"/>
      <c r="BQ6" s="1098"/>
      <c r="BR6" s="1098"/>
      <c r="BS6" s="1098"/>
      <c r="BT6" s="1098"/>
      <c r="BU6" s="1098"/>
      <c r="BV6" s="1098"/>
      <c r="BW6" s="1098"/>
      <c r="BX6" s="1098"/>
      <c r="BY6" s="1098"/>
      <c r="BZ6" s="1098"/>
      <c r="CA6" s="1098"/>
      <c r="CB6" s="1098"/>
      <c r="CC6" s="1098"/>
      <c r="CD6" s="1098"/>
      <c r="CE6" s="1098"/>
      <c r="CF6" s="1098"/>
      <c r="CG6" s="1098"/>
      <c r="CH6" s="1098"/>
      <c r="CI6" s="1098"/>
      <c r="CJ6" s="1099"/>
      <c r="CK6" s="99"/>
      <c r="CL6" s="106"/>
    </row>
    <row r="7" spans="1:90" ht="13.5" customHeight="1">
      <c r="B7" s="163"/>
      <c r="C7" s="164"/>
      <c r="D7" s="164"/>
      <c r="E7" s="1095" t="s">
        <v>227</v>
      </c>
      <c r="F7" s="1095"/>
      <c r="G7" s="1095"/>
      <c r="H7" s="1095"/>
      <c r="I7" s="1095"/>
      <c r="J7" s="1095"/>
      <c r="K7" s="1095"/>
      <c r="L7" s="1095"/>
      <c r="M7" s="1095"/>
      <c r="N7" s="1095"/>
      <c r="O7" s="1095"/>
      <c r="P7" s="1095"/>
      <c r="Q7" s="1095"/>
      <c r="R7" s="1095"/>
      <c r="S7" s="1095"/>
      <c r="T7" s="1095"/>
      <c r="U7" s="1095"/>
      <c r="V7" s="164"/>
      <c r="W7" s="164"/>
      <c r="X7" s="164"/>
      <c r="Y7" s="1095" t="s">
        <v>228</v>
      </c>
      <c r="Z7" s="1101"/>
      <c r="AA7" s="1101"/>
      <c r="AB7" s="1101"/>
      <c r="AC7" s="1101"/>
      <c r="AD7" s="1101"/>
      <c r="AE7" s="1101"/>
      <c r="AF7" s="1101"/>
      <c r="AG7" s="1101"/>
      <c r="AH7" s="1101"/>
      <c r="AI7" s="1101"/>
      <c r="AJ7" s="1101"/>
      <c r="AK7" s="1101"/>
      <c r="AL7" s="1101"/>
      <c r="AM7" s="1101"/>
      <c r="AN7" s="1101"/>
      <c r="AO7" s="1101"/>
      <c r="AP7" s="164"/>
      <c r="AQ7" s="164"/>
      <c r="AR7" s="131"/>
      <c r="AS7" s="122"/>
      <c r="AT7" s="163"/>
      <c r="AU7" s="164"/>
      <c r="AV7" s="164"/>
      <c r="AW7" s="1095" t="s">
        <v>229</v>
      </c>
      <c r="AX7" s="1095"/>
      <c r="AY7" s="1095"/>
      <c r="AZ7" s="1095"/>
      <c r="BA7" s="1095"/>
      <c r="BB7" s="1095"/>
      <c r="BC7" s="1095"/>
      <c r="BD7" s="1095"/>
      <c r="BE7" s="1095"/>
      <c r="BF7" s="1095"/>
      <c r="BG7" s="1095"/>
      <c r="BH7" s="1095"/>
      <c r="BI7" s="1095"/>
      <c r="BJ7" s="1095"/>
      <c r="BK7" s="1095"/>
      <c r="BL7" s="1095"/>
      <c r="BM7" s="1095"/>
      <c r="BN7" s="164"/>
      <c r="BO7" s="164"/>
      <c r="BP7" s="164"/>
      <c r="BQ7" s="1095" t="s">
        <v>228</v>
      </c>
      <c r="BR7" s="1095"/>
      <c r="BS7" s="1095"/>
      <c r="BT7" s="1095"/>
      <c r="BU7" s="1095"/>
      <c r="BV7" s="1095"/>
      <c r="BW7" s="1095"/>
      <c r="BX7" s="1095"/>
      <c r="BY7" s="1095"/>
      <c r="BZ7" s="1095"/>
      <c r="CA7" s="1095"/>
      <c r="CB7" s="1095"/>
      <c r="CC7" s="1095"/>
      <c r="CD7" s="1095"/>
      <c r="CE7" s="1095"/>
      <c r="CF7" s="1095"/>
      <c r="CG7" s="1095"/>
      <c r="CH7" s="164"/>
      <c r="CI7" s="164"/>
      <c r="CJ7" s="131"/>
      <c r="CK7" s="132"/>
      <c r="CL7" s="106"/>
    </row>
    <row r="8" spans="1:90" ht="2.25" customHeight="1">
      <c r="B8" s="115"/>
      <c r="J8" s="101"/>
      <c r="K8" s="109"/>
      <c r="L8" s="109"/>
      <c r="M8" s="109"/>
      <c r="N8" s="109"/>
      <c r="O8" s="109"/>
      <c r="P8" s="109"/>
      <c r="Q8" s="109"/>
      <c r="R8" s="109"/>
      <c r="S8" s="109"/>
      <c r="T8" s="109"/>
      <c r="U8" s="109"/>
      <c r="V8" s="109"/>
      <c r="W8" s="109"/>
      <c r="X8" s="109"/>
      <c r="Y8" s="109"/>
      <c r="Z8" s="109"/>
      <c r="AA8" s="109"/>
      <c r="AB8" s="109"/>
      <c r="AC8" s="109"/>
      <c r="AD8" s="109"/>
      <c r="AE8" s="109"/>
      <c r="AS8" s="128"/>
      <c r="CJ8" s="114"/>
      <c r="CK8" s="133"/>
      <c r="CL8" s="106"/>
    </row>
    <row r="9" spans="1:90" s="125" customFormat="1" ht="15" customHeight="1" thickBot="1">
      <c r="A9" s="99"/>
      <c r="B9" s="113"/>
      <c r="C9" s="99"/>
      <c r="D9" s="99"/>
      <c r="E9" s="1082"/>
      <c r="F9" s="1083"/>
      <c r="G9" s="1083"/>
      <c r="H9" s="1083"/>
      <c r="I9" s="1083"/>
      <c r="J9" s="1083"/>
      <c r="K9" s="1083"/>
      <c r="L9" s="1083"/>
      <c r="M9" s="1083"/>
      <c r="N9" s="1083"/>
      <c r="O9" s="1083"/>
      <c r="P9" s="1083"/>
      <c r="Q9" s="1083"/>
      <c r="R9" s="1083"/>
      <c r="S9" s="1083"/>
      <c r="T9" s="1083"/>
      <c r="U9" s="1083"/>
      <c r="V9" s="111"/>
      <c r="W9" s="111"/>
      <c r="X9" s="111"/>
      <c r="Y9" s="1072"/>
      <c r="Z9" s="1085"/>
      <c r="AA9" s="1085"/>
      <c r="AB9" s="1085"/>
      <c r="AC9" s="1085"/>
      <c r="AD9" s="1085"/>
      <c r="AE9" s="1085"/>
      <c r="AF9" s="1085"/>
      <c r="AG9" s="1085"/>
      <c r="AH9" s="1085"/>
      <c r="AI9" s="1085"/>
      <c r="AJ9" s="1085"/>
      <c r="AK9" s="1085"/>
      <c r="AL9" s="1085"/>
      <c r="AM9" s="1085"/>
      <c r="AN9" s="1085"/>
      <c r="AO9" s="1085"/>
      <c r="AP9" s="111"/>
      <c r="AQ9" s="111"/>
      <c r="AR9" s="111"/>
      <c r="AS9" s="153"/>
      <c r="AT9" s="111"/>
      <c r="AU9" s="111"/>
      <c r="AV9" s="111"/>
      <c r="AW9" s="1086"/>
      <c r="AX9" s="1087"/>
      <c r="AY9" s="1087"/>
      <c r="AZ9" s="1087"/>
      <c r="BA9" s="1087"/>
      <c r="BB9" s="1087"/>
      <c r="BC9" s="1087"/>
      <c r="BD9" s="1087"/>
      <c r="BE9" s="1087"/>
      <c r="BF9" s="1087"/>
      <c r="BG9" s="1087"/>
      <c r="BH9" s="1087"/>
      <c r="BI9" s="1087"/>
      <c r="BJ9" s="1087"/>
      <c r="BK9" s="1087"/>
      <c r="BL9" s="1087"/>
      <c r="BM9" s="1087"/>
      <c r="BN9" s="111"/>
      <c r="BO9" s="111"/>
      <c r="BP9" s="111"/>
      <c r="BQ9" s="1088"/>
      <c r="BR9" s="1085"/>
      <c r="BS9" s="1085"/>
      <c r="BT9" s="1085"/>
      <c r="BU9" s="1085"/>
      <c r="BV9" s="1085"/>
      <c r="BW9" s="1085"/>
      <c r="BX9" s="1085"/>
      <c r="BY9" s="1085"/>
      <c r="BZ9" s="1085"/>
      <c r="CA9" s="1085"/>
      <c r="CB9" s="1085"/>
      <c r="CC9" s="1085"/>
      <c r="CD9" s="1085"/>
      <c r="CE9" s="1085"/>
      <c r="CF9" s="1085"/>
      <c r="CG9" s="1085"/>
      <c r="CH9" s="99"/>
      <c r="CI9" s="99"/>
      <c r="CJ9" s="112"/>
      <c r="CK9" s="113"/>
      <c r="CL9" s="127"/>
    </row>
    <row r="10" spans="1:90" s="125" customFormat="1" ht="2.25" customHeight="1">
      <c r="A10" s="99"/>
      <c r="B10" s="113"/>
      <c r="C10" s="99"/>
      <c r="D10" s="99"/>
      <c r="E10" s="111"/>
      <c r="F10" s="111"/>
      <c r="G10" s="111"/>
      <c r="H10" s="111"/>
      <c r="I10" s="111"/>
      <c r="J10" s="111"/>
      <c r="K10" s="111"/>
      <c r="L10" s="111"/>
      <c r="M10" s="111"/>
      <c r="N10" s="111"/>
      <c r="O10" s="111"/>
      <c r="P10" s="111"/>
      <c r="Q10" s="111"/>
      <c r="R10" s="111"/>
      <c r="S10" s="111"/>
      <c r="T10" s="111"/>
      <c r="U10" s="111"/>
      <c r="V10" s="111"/>
      <c r="W10" s="111"/>
      <c r="X10" s="111"/>
      <c r="Y10" s="148"/>
      <c r="Z10" s="148"/>
      <c r="AA10" s="148"/>
      <c r="AB10" s="148"/>
      <c r="AC10" s="148"/>
      <c r="AD10" s="148"/>
      <c r="AE10" s="148"/>
      <c r="AF10" s="148"/>
      <c r="AG10" s="148"/>
      <c r="AH10" s="148"/>
      <c r="AI10" s="148"/>
      <c r="AJ10" s="148"/>
      <c r="AK10" s="148"/>
      <c r="AL10" s="148"/>
      <c r="AM10" s="148"/>
      <c r="AN10" s="148"/>
      <c r="AO10" s="148"/>
      <c r="AP10" s="111"/>
      <c r="AQ10" s="111"/>
      <c r="AR10" s="111"/>
      <c r="AS10" s="153"/>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48"/>
      <c r="BR10" s="148"/>
      <c r="BS10" s="148"/>
      <c r="BT10" s="148"/>
      <c r="BU10" s="148"/>
      <c r="BV10" s="148"/>
      <c r="BW10" s="148"/>
      <c r="BX10" s="148"/>
      <c r="BY10" s="148"/>
      <c r="BZ10" s="148"/>
      <c r="CA10" s="148"/>
      <c r="CB10" s="148"/>
      <c r="CC10" s="148"/>
      <c r="CD10" s="148"/>
      <c r="CE10" s="148"/>
      <c r="CF10" s="148"/>
      <c r="CG10" s="148"/>
      <c r="CH10" s="99"/>
      <c r="CI10" s="99"/>
      <c r="CJ10" s="112"/>
      <c r="CK10" s="113"/>
      <c r="CL10" s="127"/>
    </row>
    <row r="11" spans="1:90" s="125" customFormat="1" ht="15" customHeight="1" thickBot="1">
      <c r="A11" s="99"/>
      <c r="B11" s="113"/>
      <c r="C11" s="99"/>
      <c r="D11" s="99"/>
      <c r="E11" s="1082"/>
      <c r="F11" s="1083"/>
      <c r="G11" s="1083"/>
      <c r="H11" s="1083"/>
      <c r="I11" s="1083"/>
      <c r="J11" s="1083"/>
      <c r="K11" s="1083"/>
      <c r="L11" s="1083"/>
      <c r="M11" s="1083"/>
      <c r="N11" s="1083"/>
      <c r="O11" s="1083"/>
      <c r="P11" s="1083"/>
      <c r="Q11" s="1083"/>
      <c r="R11" s="1083"/>
      <c r="S11" s="1083"/>
      <c r="T11" s="1083"/>
      <c r="U11" s="1083"/>
      <c r="V11" s="111"/>
      <c r="W11" s="111"/>
      <c r="X11" s="111"/>
      <c r="Y11" s="1072"/>
      <c r="Z11" s="1085"/>
      <c r="AA11" s="1085"/>
      <c r="AB11" s="1085"/>
      <c r="AC11" s="1085"/>
      <c r="AD11" s="1085"/>
      <c r="AE11" s="1085"/>
      <c r="AF11" s="1085"/>
      <c r="AG11" s="1085"/>
      <c r="AH11" s="1085"/>
      <c r="AI11" s="1085"/>
      <c r="AJ11" s="1085"/>
      <c r="AK11" s="1085"/>
      <c r="AL11" s="1085"/>
      <c r="AM11" s="1085"/>
      <c r="AN11" s="1085"/>
      <c r="AO11" s="1085"/>
      <c r="AP11" s="111"/>
      <c r="AQ11" s="111"/>
      <c r="AR11" s="111"/>
      <c r="AS11" s="153"/>
      <c r="AT11" s="111"/>
      <c r="AU11" s="111"/>
      <c r="AV11" s="111"/>
      <c r="AW11" s="1082"/>
      <c r="AX11" s="1083"/>
      <c r="AY11" s="1083"/>
      <c r="AZ11" s="1083"/>
      <c r="BA11" s="1083"/>
      <c r="BB11" s="1083"/>
      <c r="BC11" s="1083"/>
      <c r="BD11" s="1083"/>
      <c r="BE11" s="1083"/>
      <c r="BF11" s="1083"/>
      <c r="BG11" s="1083"/>
      <c r="BH11" s="1083"/>
      <c r="BI11" s="1083"/>
      <c r="BJ11" s="1083"/>
      <c r="BK11" s="1083"/>
      <c r="BL11" s="1083"/>
      <c r="BM11" s="1083"/>
      <c r="BN11" s="111"/>
      <c r="BO11" s="111"/>
      <c r="BP11" s="111"/>
      <c r="BQ11" s="1072"/>
      <c r="BR11" s="1085"/>
      <c r="BS11" s="1085"/>
      <c r="BT11" s="1085"/>
      <c r="BU11" s="1085"/>
      <c r="BV11" s="1085"/>
      <c r="BW11" s="1085"/>
      <c r="BX11" s="1085"/>
      <c r="BY11" s="1085"/>
      <c r="BZ11" s="1085"/>
      <c r="CA11" s="1085"/>
      <c r="CB11" s="1085"/>
      <c r="CC11" s="1085"/>
      <c r="CD11" s="1085"/>
      <c r="CE11" s="1085"/>
      <c r="CF11" s="1085"/>
      <c r="CG11" s="1085"/>
      <c r="CH11" s="99"/>
      <c r="CI11" s="99"/>
      <c r="CJ11" s="112"/>
      <c r="CK11" s="113"/>
      <c r="CL11" s="127"/>
    </row>
    <row r="12" spans="1:90" s="125" customFormat="1" ht="2.25" customHeight="1">
      <c r="A12" s="99"/>
      <c r="B12" s="113"/>
      <c r="C12" s="99"/>
      <c r="D12" s="99"/>
      <c r="E12" s="111"/>
      <c r="F12" s="111"/>
      <c r="G12" s="111"/>
      <c r="H12" s="111"/>
      <c r="I12" s="111"/>
      <c r="J12" s="111"/>
      <c r="K12" s="111"/>
      <c r="L12" s="111"/>
      <c r="M12" s="111"/>
      <c r="N12" s="111"/>
      <c r="O12" s="111"/>
      <c r="P12" s="111"/>
      <c r="Q12" s="111"/>
      <c r="R12" s="111"/>
      <c r="S12" s="111"/>
      <c r="T12" s="111"/>
      <c r="U12" s="111"/>
      <c r="V12" s="111"/>
      <c r="W12" s="111"/>
      <c r="X12" s="111"/>
      <c r="Y12" s="148"/>
      <c r="Z12" s="148"/>
      <c r="AA12" s="148"/>
      <c r="AB12" s="148"/>
      <c r="AC12" s="148"/>
      <c r="AD12" s="148"/>
      <c r="AE12" s="148"/>
      <c r="AF12" s="148"/>
      <c r="AG12" s="148"/>
      <c r="AH12" s="148"/>
      <c r="AI12" s="148"/>
      <c r="AJ12" s="148"/>
      <c r="AK12" s="148"/>
      <c r="AL12" s="148"/>
      <c r="AM12" s="148"/>
      <c r="AN12" s="148"/>
      <c r="AO12" s="148"/>
      <c r="AP12" s="111"/>
      <c r="AQ12" s="111"/>
      <c r="AR12" s="111"/>
      <c r="AS12" s="153"/>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48"/>
      <c r="BR12" s="148"/>
      <c r="BS12" s="148"/>
      <c r="BT12" s="148"/>
      <c r="BU12" s="148"/>
      <c r="BV12" s="148"/>
      <c r="BW12" s="148"/>
      <c r="BX12" s="148"/>
      <c r="BY12" s="148"/>
      <c r="BZ12" s="148"/>
      <c r="CA12" s="148"/>
      <c r="CB12" s="148"/>
      <c r="CC12" s="148"/>
      <c r="CD12" s="148"/>
      <c r="CE12" s="148"/>
      <c r="CF12" s="148"/>
      <c r="CG12" s="148"/>
      <c r="CH12" s="99"/>
      <c r="CI12" s="99"/>
      <c r="CJ12" s="112"/>
      <c r="CK12" s="113"/>
      <c r="CL12" s="127"/>
    </row>
    <row r="13" spans="1:90" s="125" customFormat="1" ht="15" customHeight="1" thickBot="1">
      <c r="A13" s="99"/>
      <c r="B13" s="113"/>
      <c r="C13" s="99"/>
      <c r="D13" s="99"/>
      <c r="E13" s="1082"/>
      <c r="F13" s="1083"/>
      <c r="G13" s="1083"/>
      <c r="H13" s="1083"/>
      <c r="I13" s="1083"/>
      <c r="J13" s="1083"/>
      <c r="K13" s="1083"/>
      <c r="L13" s="1083"/>
      <c r="M13" s="1083"/>
      <c r="N13" s="1083"/>
      <c r="O13" s="1083"/>
      <c r="P13" s="1083"/>
      <c r="Q13" s="1083"/>
      <c r="R13" s="1083"/>
      <c r="S13" s="1083"/>
      <c r="T13" s="1083"/>
      <c r="U13" s="1083"/>
      <c r="V13" s="111"/>
      <c r="W13" s="111"/>
      <c r="X13" s="111"/>
      <c r="Y13" s="1072"/>
      <c r="Z13" s="1085"/>
      <c r="AA13" s="1085"/>
      <c r="AB13" s="1085"/>
      <c r="AC13" s="1085"/>
      <c r="AD13" s="1085"/>
      <c r="AE13" s="1085"/>
      <c r="AF13" s="1085"/>
      <c r="AG13" s="1085"/>
      <c r="AH13" s="1085"/>
      <c r="AI13" s="1085"/>
      <c r="AJ13" s="1085"/>
      <c r="AK13" s="1085"/>
      <c r="AL13" s="1085"/>
      <c r="AM13" s="1085"/>
      <c r="AN13" s="1085"/>
      <c r="AO13" s="1085"/>
      <c r="AP13" s="111"/>
      <c r="AQ13" s="111"/>
      <c r="AR13" s="111"/>
      <c r="AS13" s="153"/>
      <c r="AT13" s="111"/>
      <c r="AU13" s="111"/>
      <c r="AV13" s="111"/>
      <c r="AW13" s="1082"/>
      <c r="AX13" s="1083"/>
      <c r="AY13" s="1083"/>
      <c r="AZ13" s="1083"/>
      <c r="BA13" s="1083"/>
      <c r="BB13" s="1083"/>
      <c r="BC13" s="1083"/>
      <c r="BD13" s="1083"/>
      <c r="BE13" s="1083"/>
      <c r="BF13" s="1083"/>
      <c r="BG13" s="1083"/>
      <c r="BH13" s="1083"/>
      <c r="BI13" s="1083"/>
      <c r="BJ13" s="1083"/>
      <c r="BK13" s="1083"/>
      <c r="BL13" s="1083"/>
      <c r="BM13" s="1083"/>
      <c r="BN13" s="111"/>
      <c r="BO13" s="111"/>
      <c r="BP13" s="111"/>
      <c r="BQ13" s="1072"/>
      <c r="BR13" s="1085"/>
      <c r="BS13" s="1085"/>
      <c r="BT13" s="1085"/>
      <c r="BU13" s="1085"/>
      <c r="BV13" s="1085"/>
      <c r="BW13" s="1085"/>
      <c r="BX13" s="1085"/>
      <c r="BY13" s="1085"/>
      <c r="BZ13" s="1085"/>
      <c r="CA13" s="1085"/>
      <c r="CB13" s="1085"/>
      <c r="CC13" s="1085"/>
      <c r="CD13" s="1085"/>
      <c r="CE13" s="1085"/>
      <c r="CF13" s="1085"/>
      <c r="CG13" s="1085"/>
      <c r="CH13" s="99"/>
      <c r="CI13" s="99"/>
      <c r="CJ13" s="112"/>
      <c r="CK13" s="113"/>
      <c r="CL13" s="127"/>
    </row>
    <row r="14" spans="1:90" s="125" customFormat="1" ht="2.25" customHeight="1">
      <c r="A14" s="99"/>
      <c r="B14" s="113"/>
      <c r="C14" s="99"/>
      <c r="D14" s="99"/>
      <c r="E14" s="111"/>
      <c r="F14" s="111"/>
      <c r="G14" s="111"/>
      <c r="H14" s="111"/>
      <c r="I14" s="111"/>
      <c r="J14" s="111"/>
      <c r="K14" s="111"/>
      <c r="L14" s="111"/>
      <c r="M14" s="111"/>
      <c r="N14" s="111"/>
      <c r="O14" s="111"/>
      <c r="P14" s="111"/>
      <c r="Q14" s="111"/>
      <c r="R14" s="111"/>
      <c r="S14" s="111"/>
      <c r="T14" s="111"/>
      <c r="U14" s="111"/>
      <c r="V14" s="111"/>
      <c r="W14" s="111"/>
      <c r="X14" s="111"/>
      <c r="Y14" s="148"/>
      <c r="Z14" s="148"/>
      <c r="AA14" s="148"/>
      <c r="AB14" s="148"/>
      <c r="AC14" s="148"/>
      <c r="AD14" s="148"/>
      <c r="AE14" s="148"/>
      <c r="AF14" s="148"/>
      <c r="AG14" s="148"/>
      <c r="AH14" s="148"/>
      <c r="AI14" s="148"/>
      <c r="AJ14" s="148"/>
      <c r="AK14" s="148"/>
      <c r="AL14" s="148"/>
      <c r="AM14" s="148"/>
      <c r="AN14" s="148"/>
      <c r="AO14" s="148"/>
      <c r="AP14" s="111"/>
      <c r="AQ14" s="111"/>
      <c r="AR14" s="111"/>
      <c r="AS14" s="153"/>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48"/>
      <c r="BR14" s="148"/>
      <c r="BS14" s="148"/>
      <c r="BT14" s="148"/>
      <c r="BU14" s="148"/>
      <c r="BV14" s="148"/>
      <c r="BW14" s="148"/>
      <c r="BX14" s="148"/>
      <c r="BY14" s="148"/>
      <c r="BZ14" s="148"/>
      <c r="CA14" s="148"/>
      <c r="CB14" s="148"/>
      <c r="CC14" s="148"/>
      <c r="CD14" s="148"/>
      <c r="CE14" s="148"/>
      <c r="CF14" s="148"/>
      <c r="CG14" s="148"/>
      <c r="CH14" s="99"/>
      <c r="CI14" s="99"/>
      <c r="CJ14" s="112"/>
      <c r="CK14" s="113"/>
      <c r="CL14" s="127"/>
    </row>
    <row r="15" spans="1:90" s="125" customFormat="1" ht="15" customHeight="1" thickBot="1">
      <c r="A15" s="99"/>
      <c r="B15" s="113"/>
      <c r="C15" s="99"/>
      <c r="D15" s="99"/>
      <c r="E15" s="1082"/>
      <c r="F15" s="1083"/>
      <c r="G15" s="1083"/>
      <c r="H15" s="1083"/>
      <c r="I15" s="1083"/>
      <c r="J15" s="1083"/>
      <c r="K15" s="1083"/>
      <c r="L15" s="1083"/>
      <c r="M15" s="1083"/>
      <c r="N15" s="1083"/>
      <c r="O15" s="1083"/>
      <c r="P15" s="1083"/>
      <c r="Q15" s="1083"/>
      <c r="R15" s="1083"/>
      <c r="S15" s="1083"/>
      <c r="T15" s="1083"/>
      <c r="U15" s="1083"/>
      <c r="V15" s="111"/>
      <c r="W15" s="111"/>
      <c r="X15" s="111"/>
      <c r="Y15" s="1072"/>
      <c r="Z15" s="1085"/>
      <c r="AA15" s="1085"/>
      <c r="AB15" s="1085"/>
      <c r="AC15" s="1085"/>
      <c r="AD15" s="1085"/>
      <c r="AE15" s="1085"/>
      <c r="AF15" s="1085"/>
      <c r="AG15" s="1085"/>
      <c r="AH15" s="1085"/>
      <c r="AI15" s="1085"/>
      <c r="AJ15" s="1085"/>
      <c r="AK15" s="1085"/>
      <c r="AL15" s="1085"/>
      <c r="AM15" s="1085"/>
      <c r="AN15" s="1085"/>
      <c r="AO15" s="1085"/>
      <c r="AP15" s="111"/>
      <c r="AQ15" s="111"/>
      <c r="AR15" s="111"/>
      <c r="AS15" s="153"/>
      <c r="AT15" s="111"/>
      <c r="AU15" s="111"/>
      <c r="AV15" s="111"/>
      <c r="AW15" s="1082"/>
      <c r="AX15" s="1083"/>
      <c r="AY15" s="1083"/>
      <c r="AZ15" s="1083"/>
      <c r="BA15" s="1083"/>
      <c r="BB15" s="1083"/>
      <c r="BC15" s="1083"/>
      <c r="BD15" s="1083"/>
      <c r="BE15" s="1083"/>
      <c r="BF15" s="1083"/>
      <c r="BG15" s="1083"/>
      <c r="BH15" s="1083"/>
      <c r="BI15" s="1083"/>
      <c r="BJ15" s="1083"/>
      <c r="BK15" s="1083"/>
      <c r="BL15" s="1083"/>
      <c r="BM15" s="1083"/>
      <c r="BN15" s="111"/>
      <c r="BO15" s="111"/>
      <c r="BP15" s="111"/>
      <c r="BQ15" s="1072"/>
      <c r="BR15" s="1085"/>
      <c r="BS15" s="1085"/>
      <c r="BT15" s="1085"/>
      <c r="BU15" s="1085"/>
      <c r="BV15" s="1085"/>
      <c r="BW15" s="1085"/>
      <c r="BX15" s="1085"/>
      <c r="BY15" s="1085"/>
      <c r="BZ15" s="1085"/>
      <c r="CA15" s="1085"/>
      <c r="CB15" s="1085"/>
      <c r="CC15" s="1085"/>
      <c r="CD15" s="1085"/>
      <c r="CE15" s="1085"/>
      <c r="CF15" s="1085"/>
      <c r="CG15" s="1085"/>
      <c r="CH15" s="99"/>
      <c r="CI15" s="99"/>
      <c r="CJ15" s="112"/>
      <c r="CK15" s="113"/>
      <c r="CL15" s="127"/>
    </row>
    <row r="16" spans="1:90" s="125" customFormat="1" ht="2.25" customHeight="1">
      <c r="A16" s="99"/>
      <c r="B16" s="113"/>
      <c r="C16" s="99"/>
      <c r="D16" s="99"/>
      <c r="E16" s="111"/>
      <c r="F16" s="111"/>
      <c r="G16" s="111"/>
      <c r="H16" s="111"/>
      <c r="I16" s="111"/>
      <c r="J16" s="111"/>
      <c r="K16" s="111"/>
      <c r="L16" s="111"/>
      <c r="M16" s="111"/>
      <c r="N16" s="111"/>
      <c r="O16" s="111"/>
      <c r="P16" s="111"/>
      <c r="Q16" s="111"/>
      <c r="R16" s="111"/>
      <c r="S16" s="111"/>
      <c r="T16" s="111"/>
      <c r="U16" s="111"/>
      <c r="V16" s="111"/>
      <c r="W16" s="111"/>
      <c r="X16" s="111"/>
      <c r="Y16" s="148"/>
      <c r="Z16" s="148"/>
      <c r="AA16" s="148"/>
      <c r="AB16" s="148"/>
      <c r="AC16" s="148"/>
      <c r="AD16" s="148"/>
      <c r="AE16" s="148"/>
      <c r="AF16" s="148"/>
      <c r="AG16" s="148"/>
      <c r="AH16" s="148"/>
      <c r="AI16" s="148"/>
      <c r="AJ16" s="148"/>
      <c r="AK16" s="148"/>
      <c r="AL16" s="148"/>
      <c r="AM16" s="148"/>
      <c r="AN16" s="148"/>
      <c r="AO16" s="148"/>
      <c r="AP16" s="111"/>
      <c r="AQ16" s="111"/>
      <c r="AR16" s="111"/>
      <c r="AS16" s="153"/>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48"/>
      <c r="BR16" s="148"/>
      <c r="BS16" s="148"/>
      <c r="BT16" s="148"/>
      <c r="BU16" s="148"/>
      <c r="BV16" s="148"/>
      <c r="BW16" s="148"/>
      <c r="BX16" s="148"/>
      <c r="BY16" s="148"/>
      <c r="BZ16" s="148"/>
      <c r="CA16" s="148"/>
      <c r="CB16" s="148"/>
      <c r="CC16" s="148"/>
      <c r="CD16" s="148"/>
      <c r="CE16" s="148"/>
      <c r="CF16" s="148"/>
      <c r="CG16" s="148"/>
      <c r="CH16" s="99"/>
      <c r="CI16" s="99"/>
      <c r="CJ16" s="112"/>
      <c r="CK16" s="113"/>
      <c r="CL16" s="127"/>
    </row>
    <row r="17" spans="1:90" s="125" customFormat="1" ht="15" customHeight="1" thickBot="1">
      <c r="A17" s="99"/>
      <c r="B17" s="113"/>
      <c r="C17" s="99"/>
      <c r="D17" s="99"/>
      <c r="E17" s="1082"/>
      <c r="F17" s="1083"/>
      <c r="G17" s="1083"/>
      <c r="H17" s="1083"/>
      <c r="I17" s="1083"/>
      <c r="J17" s="1083"/>
      <c r="K17" s="1083"/>
      <c r="L17" s="1083"/>
      <c r="M17" s="1083"/>
      <c r="N17" s="1083"/>
      <c r="O17" s="1083"/>
      <c r="P17" s="1083"/>
      <c r="Q17" s="1083"/>
      <c r="R17" s="1083"/>
      <c r="S17" s="1083"/>
      <c r="T17" s="1083"/>
      <c r="U17" s="1083"/>
      <c r="V17" s="111"/>
      <c r="W17" s="111"/>
      <c r="X17" s="111"/>
      <c r="Y17" s="1072"/>
      <c r="Z17" s="1085"/>
      <c r="AA17" s="1085"/>
      <c r="AB17" s="1085"/>
      <c r="AC17" s="1085"/>
      <c r="AD17" s="1085"/>
      <c r="AE17" s="1085"/>
      <c r="AF17" s="1085"/>
      <c r="AG17" s="1085"/>
      <c r="AH17" s="1085"/>
      <c r="AI17" s="1085"/>
      <c r="AJ17" s="1085"/>
      <c r="AK17" s="1085"/>
      <c r="AL17" s="1085"/>
      <c r="AM17" s="1085"/>
      <c r="AN17" s="1085"/>
      <c r="AO17" s="1085"/>
      <c r="AP17" s="111"/>
      <c r="AQ17" s="111"/>
      <c r="AR17" s="111"/>
      <c r="AS17" s="153"/>
      <c r="AT17" s="111"/>
      <c r="AU17" s="111"/>
      <c r="AV17" s="111"/>
      <c r="AW17" s="1082"/>
      <c r="AX17" s="1083"/>
      <c r="AY17" s="1083"/>
      <c r="AZ17" s="1083"/>
      <c r="BA17" s="1083"/>
      <c r="BB17" s="1083"/>
      <c r="BC17" s="1083"/>
      <c r="BD17" s="1083"/>
      <c r="BE17" s="1083"/>
      <c r="BF17" s="1083"/>
      <c r="BG17" s="1083"/>
      <c r="BH17" s="1083"/>
      <c r="BI17" s="1083"/>
      <c r="BJ17" s="1083"/>
      <c r="BK17" s="1083"/>
      <c r="BL17" s="1083"/>
      <c r="BM17" s="1083"/>
      <c r="BN17" s="111"/>
      <c r="BO17" s="111"/>
      <c r="BP17" s="111"/>
      <c r="BQ17" s="1072"/>
      <c r="BR17" s="1085"/>
      <c r="BS17" s="1085"/>
      <c r="BT17" s="1085"/>
      <c r="BU17" s="1085"/>
      <c r="BV17" s="1085"/>
      <c r="BW17" s="1085"/>
      <c r="BX17" s="1085"/>
      <c r="BY17" s="1085"/>
      <c r="BZ17" s="1085"/>
      <c r="CA17" s="1085"/>
      <c r="CB17" s="1085"/>
      <c r="CC17" s="1085"/>
      <c r="CD17" s="1085"/>
      <c r="CE17" s="1085"/>
      <c r="CF17" s="1085"/>
      <c r="CG17" s="1085"/>
      <c r="CH17" s="99"/>
      <c r="CI17" s="99"/>
      <c r="CJ17" s="112"/>
      <c r="CK17" s="113"/>
      <c r="CL17" s="127"/>
    </row>
    <row r="18" spans="1:90" s="125" customFormat="1" ht="2.25" customHeight="1">
      <c r="A18" s="99"/>
      <c r="B18" s="113"/>
      <c r="C18" s="99"/>
      <c r="D18" s="99"/>
      <c r="E18" s="111"/>
      <c r="F18" s="111"/>
      <c r="G18" s="111"/>
      <c r="H18" s="111"/>
      <c r="I18" s="111"/>
      <c r="J18" s="111"/>
      <c r="K18" s="111"/>
      <c r="L18" s="111"/>
      <c r="M18" s="111"/>
      <c r="N18" s="111"/>
      <c r="O18" s="111"/>
      <c r="P18" s="111"/>
      <c r="Q18" s="111"/>
      <c r="R18" s="111"/>
      <c r="S18" s="111"/>
      <c r="T18" s="111"/>
      <c r="U18" s="111"/>
      <c r="V18" s="111"/>
      <c r="W18" s="111"/>
      <c r="X18" s="111"/>
      <c r="Y18" s="148"/>
      <c r="Z18" s="148"/>
      <c r="AA18" s="148"/>
      <c r="AB18" s="148"/>
      <c r="AC18" s="148"/>
      <c r="AD18" s="148"/>
      <c r="AE18" s="148"/>
      <c r="AF18" s="148"/>
      <c r="AG18" s="148"/>
      <c r="AH18" s="148"/>
      <c r="AI18" s="148"/>
      <c r="AJ18" s="148"/>
      <c r="AK18" s="148"/>
      <c r="AL18" s="148"/>
      <c r="AM18" s="148"/>
      <c r="AN18" s="148"/>
      <c r="AO18" s="148"/>
      <c r="AP18" s="111"/>
      <c r="AQ18" s="111"/>
      <c r="AR18" s="111"/>
      <c r="AS18" s="153"/>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48"/>
      <c r="BR18" s="148"/>
      <c r="BS18" s="148"/>
      <c r="BT18" s="148"/>
      <c r="BU18" s="148"/>
      <c r="BV18" s="148"/>
      <c r="BW18" s="148"/>
      <c r="BX18" s="148"/>
      <c r="BY18" s="148"/>
      <c r="BZ18" s="148"/>
      <c r="CA18" s="148"/>
      <c r="CB18" s="148"/>
      <c r="CC18" s="148"/>
      <c r="CD18" s="148"/>
      <c r="CE18" s="148"/>
      <c r="CF18" s="148"/>
      <c r="CG18" s="148"/>
      <c r="CH18" s="99"/>
      <c r="CI18" s="99"/>
      <c r="CJ18" s="112"/>
      <c r="CK18" s="113"/>
      <c r="CL18" s="127"/>
    </row>
    <row r="19" spans="1:90" s="125" customFormat="1" ht="15" customHeight="1" thickBot="1">
      <c r="A19" s="99"/>
      <c r="B19" s="113"/>
      <c r="C19" s="99"/>
      <c r="D19" s="99"/>
      <c r="E19" s="1082"/>
      <c r="F19" s="1083"/>
      <c r="G19" s="1083"/>
      <c r="H19" s="1083"/>
      <c r="I19" s="1083"/>
      <c r="J19" s="1083"/>
      <c r="K19" s="1083"/>
      <c r="L19" s="1083"/>
      <c r="M19" s="1083"/>
      <c r="N19" s="1083"/>
      <c r="O19" s="1083"/>
      <c r="P19" s="1083"/>
      <c r="Q19" s="1083"/>
      <c r="R19" s="1083"/>
      <c r="S19" s="1083"/>
      <c r="T19" s="1083"/>
      <c r="U19" s="1083"/>
      <c r="V19" s="111"/>
      <c r="W19" s="111"/>
      <c r="X19" s="111"/>
      <c r="Y19" s="1072"/>
      <c r="Z19" s="1085"/>
      <c r="AA19" s="1085"/>
      <c r="AB19" s="1085"/>
      <c r="AC19" s="1085"/>
      <c r="AD19" s="1085"/>
      <c r="AE19" s="1085"/>
      <c r="AF19" s="1085"/>
      <c r="AG19" s="1085"/>
      <c r="AH19" s="1085"/>
      <c r="AI19" s="1085"/>
      <c r="AJ19" s="1085"/>
      <c r="AK19" s="1085"/>
      <c r="AL19" s="1085"/>
      <c r="AM19" s="1085"/>
      <c r="AN19" s="1085"/>
      <c r="AO19" s="1085"/>
      <c r="AP19" s="111"/>
      <c r="AQ19" s="111"/>
      <c r="AR19" s="111"/>
      <c r="AS19" s="153"/>
      <c r="AT19" s="111"/>
      <c r="AU19" s="111"/>
      <c r="AV19" s="111"/>
      <c r="AW19" s="1082"/>
      <c r="AX19" s="1083"/>
      <c r="AY19" s="1083"/>
      <c r="AZ19" s="1083"/>
      <c r="BA19" s="1083"/>
      <c r="BB19" s="1083"/>
      <c r="BC19" s="1083"/>
      <c r="BD19" s="1083"/>
      <c r="BE19" s="1083"/>
      <c r="BF19" s="1083"/>
      <c r="BG19" s="1083"/>
      <c r="BH19" s="1083"/>
      <c r="BI19" s="1083"/>
      <c r="BJ19" s="1083"/>
      <c r="BK19" s="1083"/>
      <c r="BL19" s="1083"/>
      <c r="BM19" s="1083"/>
      <c r="BN19" s="111"/>
      <c r="BO19" s="111"/>
      <c r="BP19" s="111"/>
      <c r="BQ19" s="1072"/>
      <c r="BR19" s="1085"/>
      <c r="BS19" s="1085"/>
      <c r="BT19" s="1085"/>
      <c r="BU19" s="1085"/>
      <c r="BV19" s="1085"/>
      <c r="BW19" s="1085"/>
      <c r="BX19" s="1085"/>
      <c r="BY19" s="1085"/>
      <c r="BZ19" s="1085"/>
      <c r="CA19" s="1085"/>
      <c r="CB19" s="1085"/>
      <c r="CC19" s="1085"/>
      <c r="CD19" s="1085"/>
      <c r="CE19" s="1085"/>
      <c r="CF19" s="1085"/>
      <c r="CG19" s="1085"/>
      <c r="CH19" s="99"/>
      <c r="CI19" s="99"/>
      <c r="CJ19" s="112"/>
      <c r="CK19" s="113"/>
      <c r="CL19" s="127"/>
    </row>
    <row r="20" spans="1:90" s="125" customFormat="1" ht="2.25" customHeight="1">
      <c r="A20" s="99"/>
      <c r="B20" s="113"/>
      <c r="C20" s="99"/>
      <c r="D20" s="99"/>
      <c r="E20" s="111"/>
      <c r="F20" s="111"/>
      <c r="G20" s="111"/>
      <c r="H20" s="111"/>
      <c r="I20" s="111"/>
      <c r="J20" s="111"/>
      <c r="K20" s="111"/>
      <c r="L20" s="111"/>
      <c r="M20" s="111"/>
      <c r="N20" s="111"/>
      <c r="O20" s="111"/>
      <c r="P20" s="111"/>
      <c r="Q20" s="111"/>
      <c r="R20" s="111"/>
      <c r="S20" s="111"/>
      <c r="T20" s="111"/>
      <c r="U20" s="111"/>
      <c r="V20" s="111"/>
      <c r="W20" s="111"/>
      <c r="X20" s="111"/>
      <c r="Y20" s="148"/>
      <c r="Z20" s="148"/>
      <c r="AA20" s="148"/>
      <c r="AB20" s="148"/>
      <c r="AC20" s="148"/>
      <c r="AD20" s="148"/>
      <c r="AE20" s="148"/>
      <c r="AF20" s="148"/>
      <c r="AG20" s="148"/>
      <c r="AH20" s="148"/>
      <c r="AI20" s="148"/>
      <c r="AJ20" s="148"/>
      <c r="AK20" s="148"/>
      <c r="AL20" s="148"/>
      <c r="AM20" s="148"/>
      <c r="AN20" s="148"/>
      <c r="AO20" s="148"/>
      <c r="AP20" s="111"/>
      <c r="AQ20" s="111"/>
      <c r="AR20" s="111"/>
      <c r="AS20" s="153"/>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48"/>
      <c r="BR20" s="148"/>
      <c r="BS20" s="148"/>
      <c r="BT20" s="148"/>
      <c r="BU20" s="148"/>
      <c r="BV20" s="148"/>
      <c r="BW20" s="148"/>
      <c r="BX20" s="148"/>
      <c r="BY20" s="148"/>
      <c r="BZ20" s="148"/>
      <c r="CA20" s="148"/>
      <c r="CB20" s="148"/>
      <c r="CC20" s="148"/>
      <c r="CD20" s="148"/>
      <c r="CE20" s="148"/>
      <c r="CF20" s="148"/>
      <c r="CG20" s="148"/>
      <c r="CH20" s="99"/>
      <c r="CI20" s="99"/>
      <c r="CJ20" s="112"/>
      <c r="CK20" s="113"/>
      <c r="CL20" s="127"/>
    </row>
    <row r="21" spans="1:90" s="125" customFormat="1" ht="15" customHeight="1" thickBot="1">
      <c r="A21" s="99"/>
      <c r="B21" s="113"/>
      <c r="C21" s="99"/>
      <c r="D21" s="99"/>
      <c r="E21" s="1082"/>
      <c r="F21" s="1083"/>
      <c r="G21" s="1083"/>
      <c r="H21" s="1083"/>
      <c r="I21" s="1083"/>
      <c r="J21" s="1083"/>
      <c r="K21" s="1083"/>
      <c r="L21" s="1083"/>
      <c r="M21" s="1083"/>
      <c r="N21" s="1083"/>
      <c r="O21" s="1083"/>
      <c r="P21" s="1083"/>
      <c r="Q21" s="1083"/>
      <c r="R21" s="1083"/>
      <c r="S21" s="1083"/>
      <c r="T21" s="1083"/>
      <c r="U21" s="1083"/>
      <c r="V21" s="111"/>
      <c r="W21" s="111"/>
      <c r="X21" s="111"/>
      <c r="Y21" s="1072"/>
      <c r="Z21" s="1085"/>
      <c r="AA21" s="1085"/>
      <c r="AB21" s="1085"/>
      <c r="AC21" s="1085"/>
      <c r="AD21" s="1085"/>
      <c r="AE21" s="1085"/>
      <c r="AF21" s="1085"/>
      <c r="AG21" s="1085"/>
      <c r="AH21" s="1085"/>
      <c r="AI21" s="1085"/>
      <c r="AJ21" s="1085"/>
      <c r="AK21" s="1085"/>
      <c r="AL21" s="1085"/>
      <c r="AM21" s="1085"/>
      <c r="AN21" s="1085"/>
      <c r="AO21" s="1085"/>
      <c r="AP21" s="111"/>
      <c r="AQ21" s="111"/>
      <c r="AR21" s="111"/>
      <c r="AS21" s="153"/>
      <c r="AT21" s="111"/>
      <c r="AU21" s="111"/>
      <c r="AV21" s="111"/>
      <c r="AW21" s="1082"/>
      <c r="AX21" s="1083"/>
      <c r="AY21" s="1083"/>
      <c r="AZ21" s="1083"/>
      <c r="BA21" s="1083"/>
      <c r="BB21" s="1083"/>
      <c r="BC21" s="1083"/>
      <c r="BD21" s="1083"/>
      <c r="BE21" s="1083"/>
      <c r="BF21" s="1083"/>
      <c r="BG21" s="1083"/>
      <c r="BH21" s="1083"/>
      <c r="BI21" s="1083"/>
      <c r="BJ21" s="1083"/>
      <c r="BK21" s="1083"/>
      <c r="BL21" s="1083"/>
      <c r="BM21" s="1083"/>
      <c r="BN21" s="111"/>
      <c r="BO21" s="111"/>
      <c r="BP21" s="111"/>
      <c r="BQ21" s="1072"/>
      <c r="BR21" s="1085"/>
      <c r="BS21" s="1085"/>
      <c r="BT21" s="1085"/>
      <c r="BU21" s="1085"/>
      <c r="BV21" s="1085"/>
      <c r="BW21" s="1085"/>
      <c r="BX21" s="1085"/>
      <c r="BY21" s="1085"/>
      <c r="BZ21" s="1085"/>
      <c r="CA21" s="1085"/>
      <c r="CB21" s="1085"/>
      <c r="CC21" s="1085"/>
      <c r="CD21" s="1085"/>
      <c r="CE21" s="1085"/>
      <c r="CF21" s="1085"/>
      <c r="CG21" s="1085"/>
      <c r="CH21" s="99"/>
      <c r="CI21" s="99"/>
      <c r="CJ21" s="112"/>
      <c r="CK21" s="113"/>
      <c r="CL21" s="127"/>
    </row>
    <row r="22" spans="1:90" s="125" customFormat="1" ht="2.25" customHeight="1">
      <c r="A22" s="99"/>
      <c r="B22" s="113"/>
      <c r="C22" s="99"/>
      <c r="D22" s="99"/>
      <c r="E22" s="111"/>
      <c r="F22" s="111"/>
      <c r="G22" s="111"/>
      <c r="H22" s="111"/>
      <c r="I22" s="111"/>
      <c r="J22" s="111"/>
      <c r="K22" s="111"/>
      <c r="L22" s="111"/>
      <c r="M22" s="111"/>
      <c r="N22" s="111"/>
      <c r="O22" s="111"/>
      <c r="P22" s="111"/>
      <c r="Q22" s="111"/>
      <c r="R22" s="111"/>
      <c r="S22" s="111"/>
      <c r="T22" s="111"/>
      <c r="U22" s="111"/>
      <c r="V22" s="111"/>
      <c r="W22" s="111"/>
      <c r="X22" s="111"/>
      <c r="Y22" s="148"/>
      <c r="Z22" s="148"/>
      <c r="AA22" s="148"/>
      <c r="AB22" s="148"/>
      <c r="AC22" s="148"/>
      <c r="AD22" s="148"/>
      <c r="AE22" s="148"/>
      <c r="AF22" s="148"/>
      <c r="AG22" s="148"/>
      <c r="AH22" s="148"/>
      <c r="AI22" s="148"/>
      <c r="AJ22" s="148"/>
      <c r="AK22" s="148"/>
      <c r="AL22" s="148"/>
      <c r="AM22" s="148"/>
      <c r="AN22" s="148"/>
      <c r="AO22" s="148"/>
      <c r="AP22" s="111"/>
      <c r="AQ22" s="111"/>
      <c r="AR22" s="111"/>
      <c r="AS22" s="153"/>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48"/>
      <c r="BR22" s="148"/>
      <c r="BS22" s="148"/>
      <c r="BT22" s="148"/>
      <c r="BU22" s="148"/>
      <c r="BV22" s="148"/>
      <c r="BW22" s="148"/>
      <c r="BX22" s="148"/>
      <c r="BY22" s="148"/>
      <c r="BZ22" s="148"/>
      <c r="CA22" s="148"/>
      <c r="CB22" s="148"/>
      <c r="CC22" s="148"/>
      <c r="CD22" s="148"/>
      <c r="CE22" s="148"/>
      <c r="CF22" s="148"/>
      <c r="CG22" s="148"/>
      <c r="CH22" s="99"/>
      <c r="CI22" s="99"/>
      <c r="CJ22" s="112"/>
      <c r="CK22" s="113"/>
      <c r="CL22" s="127"/>
    </row>
    <row r="23" spans="1:90" s="125" customFormat="1" ht="15" customHeight="1" thickBot="1">
      <c r="A23" s="99"/>
      <c r="B23" s="113"/>
      <c r="C23" s="99"/>
      <c r="D23" s="99"/>
      <c r="E23" s="1082"/>
      <c r="F23" s="1083"/>
      <c r="G23" s="1083"/>
      <c r="H23" s="1083"/>
      <c r="I23" s="1083"/>
      <c r="J23" s="1083"/>
      <c r="K23" s="1083"/>
      <c r="L23" s="1083"/>
      <c r="M23" s="1083"/>
      <c r="N23" s="1083"/>
      <c r="O23" s="1083"/>
      <c r="P23" s="1083"/>
      <c r="Q23" s="1083"/>
      <c r="R23" s="1083"/>
      <c r="S23" s="1083"/>
      <c r="T23" s="1083"/>
      <c r="U23" s="1083"/>
      <c r="V23" s="111"/>
      <c r="W23" s="111"/>
      <c r="X23" s="111"/>
      <c r="Y23" s="1072"/>
      <c r="Z23" s="1085"/>
      <c r="AA23" s="1085"/>
      <c r="AB23" s="1085"/>
      <c r="AC23" s="1085"/>
      <c r="AD23" s="1085"/>
      <c r="AE23" s="1085"/>
      <c r="AF23" s="1085"/>
      <c r="AG23" s="1085"/>
      <c r="AH23" s="1085"/>
      <c r="AI23" s="1085"/>
      <c r="AJ23" s="1085"/>
      <c r="AK23" s="1085"/>
      <c r="AL23" s="1085"/>
      <c r="AM23" s="1085"/>
      <c r="AN23" s="1085"/>
      <c r="AO23" s="1085"/>
      <c r="AP23" s="111"/>
      <c r="AQ23" s="111"/>
      <c r="AR23" s="111"/>
      <c r="AS23" s="153"/>
      <c r="AT23" s="111"/>
      <c r="AU23" s="111"/>
      <c r="AV23" s="111"/>
      <c r="AW23" s="1082"/>
      <c r="AX23" s="1083"/>
      <c r="AY23" s="1083"/>
      <c r="AZ23" s="1083"/>
      <c r="BA23" s="1083"/>
      <c r="BB23" s="1083"/>
      <c r="BC23" s="1083"/>
      <c r="BD23" s="1083"/>
      <c r="BE23" s="1083"/>
      <c r="BF23" s="1083"/>
      <c r="BG23" s="1083"/>
      <c r="BH23" s="1083"/>
      <c r="BI23" s="1083"/>
      <c r="BJ23" s="1083"/>
      <c r="BK23" s="1083"/>
      <c r="BL23" s="1083"/>
      <c r="BM23" s="1083"/>
      <c r="BN23" s="111"/>
      <c r="BO23" s="111"/>
      <c r="BP23" s="111"/>
      <c r="BQ23" s="1072"/>
      <c r="BR23" s="1085"/>
      <c r="BS23" s="1085"/>
      <c r="BT23" s="1085"/>
      <c r="BU23" s="1085"/>
      <c r="BV23" s="1085"/>
      <c r="BW23" s="1085"/>
      <c r="BX23" s="1085"/>
      <c r="BY23" s="1085"/>
      <c r="BZ23" s="1085"/>
      <c r="CA23" s="1085"/>
      <c r="CB23" s="1085"/>
      <c r="CC23" s="1085"/>
      <c r="CD23" s="1085"/>
      <c r="CE23" s="1085"/>
      <c r="CF23" s="1085"/>
      <c r="CG23" s="1085"/>
      <c r="CH23" s="99"/>
      <c r="CI23" s="99"/>
      <c r="CJ23" s="112"/>
      <c r="CK23" s="113"/>
      <c r="CL23" s="127"/>
    </row>
    <row r="24" spans="1:90" s="125" customFormat="1" ht="2.25" customHeight="1">
      <c r="A24" s="99"/>
      <c r="B24" s="113"/>
      <c r="C24" s="99"/>
      <c r="D24" s="99"/>
      <c r="E24" s="111"/>
      <c r="F24" s="111"/>
      <c r="G24" s="111"/>
      <c r="H24" s="111"/>
      <c r="I24" s="111"/>
      <c r="J24" s="111"/>
      <c r="K24" s="111"/>
      <c r="L24" s="111"/>
      <c r="M24" s="111"/>
      <c r="N24" s="111"/>
      <c r="O24" s="111"/>
      <c r="P24" s="111"/>
      <c r="Q24" s="111"/>
      <c r="R24" s="111"/>
      <c r="S24" s="111"/>
      <c r="T24" s="111"/>
      <c r="U24" s="111"/>
      <c r="V24" s="111"/>
      <c r="W24" s="111"/>
      <c r="X24" s="111"/>
      <c r="Y24" s="148"/>
      <c r="Z24" s="148"/>
      <c r="AA24" s="148"/>
      <c r="AB24" s="148"/>
      <c r="AC24" s="148"/>
      <c r="AD24" s="148"/>
      <c r="AE24" s="148"/>
      <c r="AF24" s="148"/>
      <c r="AG24" s="148"/>
      <c r="AH24" s="148"/>
      <c r="AI24" s="148"/>
      <c r="AJ24" s="148"/>
      <c r="AK24" s="148"/>
      <c r="AL24" s="148"/>
      <c r="AM24" s="148"/>
      <c r="AN24" s="148"/>
      <c r="AO24" s="148"/>
      <c r="AP24" s="111"/>
      <c r="AQ24" s="111"/>
      <c r="AR24" s="111"/>
      <c r="AS24" s="153"/>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48"/>
      <c r="BR24" s="148"/>
      <c r="BS24" s="148"/>
      <c r="BT24" s="148"/>
      <c r="BU24" s="148"/>
      <c r="BV24" s="148"/>
      <c r="BW24" s="148"/>
      <c r="BX24" s="148"/>
      <c r="BY24" s="148"/>
      <c r="BZ24" s="148"/>
      <c r="CA24" s="148"/>
      <c r="CB24" s="148"/>
      <c r="CC24" s="148"/>
      <c r="CD24" s="148"/>
      <c r="CE24" s="148"/>
      <c r="CF24" s="148"/>
      <c r="CG24" s="148"/>
      <c r="CH24" s="99"/>
      <c r="CI24" s="99"/>
      <c r="CJ24" s="112"/>
      <c r="CK24" s="113"/>
      <c r="CL24" s="127"/>
    </row>
    <row r="25" spans="1:90" s="125" customFormat="1" ht="15" customHeight="1" thickBot="1">
      <c r="A25" s="99"/>
      <c r="B25" s="113"/>
      <c r="C25" s="99"/>
      <c r="D25" s="99"/>
      <c r="E25" s="1082"/>
      <c r="F25" s="1083"/>
      <c r="G25" s="1083"/>
      <c r="H25" s="1083"/>
      <c r="I25" s="1083"/>
      <c r="J25" s="1083"/>
      <c r="K25" s="1083"/>
      <c r="L25" s="1083"/>
      <c r="M25" s="1083"/>
      <c r="N25" s="1083"/>
      <c r="O25" s="1083"/>
      <c r="P25" s="1083"/>
      <c r="Q25" s="1083"/>
      <c r="R25" s="1083"/>
      <c r="S25" s="1083"/>
      <c r="T25" s="1083"/>
      <c r="U25" s="1083"/>
      <c r="V25" s="111"/>
      <c r="W25" s="111"/>
      <c r="X25" s="111"/>
      <c r="Y25" s="1072"/>
      <c r="Z25" s="1085"/>
      <c r="AA25" s="1085"/>
      <c r="AB25" s="1085"/>
      <c r="AC25" s="1085"/>
      <c r="AD25" s="1085"/>
      <c r="AE25" s="1085"/>
      <c r="AF25" s="1085"/>
      <c r="AG25" s="1085"/>
      <c r="AH25" s="1085"/>
      <c r="AI25" s="1085"/>
      <c r="AJ25" s="1085"/>
      <c r="AK25" s="1085"/>
      <c r="AL25" s="1085"/>
      <c r="AM25" s="1085"/>
      <c r="AN25" s="1085"/>
      <c r="AO25" s="1085"/>
      <c r="AP25" s="111"/>
      <c r="AQ25" s="111"/>
      <c r="AR25" s="111"/>
      <c r="AS25" s="153"/>
      <c r="AT25" s="111"/>
      <c r="AU25" s="111"/>
      <c r="AV25" s="111"/>
      <c r="AW25" s="1082"/>
      <c r="AX25" s="1083"/>
      <c r="AY25" s="1083"/>
      <c r="AZ25" s="1083"/>
      <c r="BA25" s="1083"/>
      <c r="BB25" s="1083"/>
      <c r="BC25" s="1083"/>
      <c r="BD25" s="1083"/>
      <c r="BE25" s="1083"/>
      <c r="BF25" s="1083"/>
      <c r="BG25" s="1083"/>
      <c r="BH25" s="1083"/>
      <c r="BI25" s="1083"/>
      <c r="BJ25" s="1083"/>
      <c r="BK25" s="1083"/>
      <c r="BL25" s="1083"/>
      <c r="BM25" s="1083"/>
      <c r="BN25" s="111"/>
      <c r="BO25" s="111"/>
      <c r="BP25" s="111"/>
      <c r="BQ25" s="1072"/>
      <c r="BR25" s="1085"/>
      <c r="BS25" s="1085"/>
      <c r="BT25" s="1085"/>
      <c r="BU25" s="1085"/>
      <c r="BV25" s="1085"/>
      <c r="BW25" s="1085"/>
      <c r="BX25" s="1085"/>
      <c r="BY25" s="1085"/>
      <c r="BZ25" s="1085"/>
      <c r="CA25" s="1085"/>
      <c r="CB25" s="1085"/>
      <c r="CC25" s="1085"/>
      <c r="CD25" s="1085"/>
      <c r="CE25" s="1085"/>
      <c r="CF25" s="1085"/>
      <c r="CG25" s="1085"/>
      <c r="CH25" s="99"/>
      <c r="CI25" s="99"/>
      <c r="CJ25" s="112"/>
      <c r="CK25" s="113"/>
      <c r="CL25" s="127"/>
    </row>
    <row r="26" spans="1:90" s="125" customFormat="1" ht="2.25" customHeight="1">
      <c r="A26" s="99"/>
      <c r="B26" s="113"/>
      <c r="C26" s="99"/>
      <c r="D26" s="99"/>
      <c r="E26" s="111"/>
      <c r="F26" s="111"/>
      <c r="G26" s="111"/>
      <c r="H26" s="111"/>
      <c r="I26" s="111"/>
      <c r="J26" s="111"/>
      <c r="K26" s="111"/>
      <c r="L26" s="111"/>
      <c r="M26" s="111"/>
      <c r="N26" s="111"/>
      <c r="O26" s="111"/>
      <c r="P26" s="111"/>
      <c r="Q26" s="111"/>
      <c r="R26" s="111"/>
      <c r="S26" s="111"/>
      <c r="T26" s="111"/>
      <c r="U26" s="111"/>
      <c r="V26" s="111"/>
      <c r="W26" s="111"/>
      <c r="X26" s="111"/>
      <c r="Y26" s="148"/>
      <c r="Z26" s="148"/>
      <c r="AA26" s="148"/>
      <c r="AB26" s="148"/>
      <c r="AC26" s="148"/>
      <c r="AD26" s="148"/>
      <c r="AE26" s="148"/>
      <c r="AF26" s="148"/>
      <c r="AG26" s="148"/>
      <c r="AH26" s="148"/>
      <c r="AI26" s="148"/>
      <c r="AJ26" s="148"/>
      <c r="AK26" s="148"/>
      <c r="AL26" s="148"/>
      <c r="AM26" s="148"/>
      <c r="AN26" s="148"/>
      <c r="AO26" s="148"/>
      <c r="AP26" s="111"/>
      <c r="AQ26" s="111"/>
      <c r="AR26" s="111"/>
      <c r="AS26" s="153"/>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48"/>
      <c r="BR26" s="148"/>
      <c r="BS26" s="148"/>
      <c r="BT26" s="148"/>
      <c r="BU26" s="148"/>
      <c r="BV26" s="148"/>
      <c r="BW26" s="148"/>
      <c r="BX26" s="148"/>
      <c r="BY26" s="148"/>
      <c r="BZ26" s="148"/>
      <c r="CA26" s="148"/>
      <c r="CB26" s="148"/>
      <c r="CC26" s="148"/>
      <c r="CD26" s="148"/>
      <c r="CE26" s="148"/>
      <c r="CF26" s="148"/>
      <c r="CG26" s="148"/>
      <c r="CH26" s="99"/>
      <c r="CI26" s="99"/>
      <c r="CJ26" s="112"/>
      <c r="CK26" s="113"/>
      <c r="CL26" s="127"/>
    </row>
    <row r="27" spans="1:90" s="125" customFormat="1" ht="15" customHeight="1" thickBot="1">
      <c r="A27" s="99"/>
      <c r="B27" s="113"/>
      <c r="C27" s="99"/>
      <c r="D27" s="99"/>
      <c r="E27" s="1082"/>
      <c r="F27" s="1083"/>
      <c r="G27" s="1083"/>
      <c r="H27" s="1083"/>
      <c r="I27" s="1083"/>
      <c r="J27" s="1083"/>
      <c r="K27" s="1083"/>
      <c r="L27" s="1083"/>
      <c r="M27" s="1083"/>
      <c r="N27" s="1083"/>
      <c r="O27" s="1083"/>
      <c r="P27" s="1083"/>
      <c r="Q27" s="1083"/>
      <c r="R27" s="1083"/>
      <c r="S27" s="1083"/>
      <c r="T27" s="1083"/>
      <c r="U27" s="1083"/>
      <c r="V27" s="111"/>
      <c r="W27" s="111"/>
      <c r="X27" s="111"/>
      <c r="Y27" s="1072"/>
      <c r="Z27" s="1085"/>
      <c r="AA27" s="1085"/>
      <c r="AB27" s="1085"/>
      <c r="AC27" s="1085"/>
      <c r="AD27" s="1085"/>
      <c r="AE27" s="1085"/>
      <c r="AF27" s="1085"/>
      <c r="AG27" s="1085"/>
      <c r="AH27" s="1085"/>
      <c r="AI27" s="1085"/>
      <c r="AJ27" s="1085"/>
      <c r="AK27" s="1085"/>
      <c r="AL27" s="1085"/>
      <c r="AM27" s="1085"/>
      <c r="AN27" s="1085"/>
      <c r="AO27" s="1085"/>
      <c r="AP27" s="111"/>
      <c r="AQ27" s="111"/>
      <c r="AR27" s="111"/>
      <c r="AS27" s="153"/>
      <c r="AT27" s="111"/>
      <c r="AU27" s="111"/>
      <c r="AV27" s="111"/>
      <c r="AW27" s="1082"/>
      <c r="AX27" s="1083"/>
      <c r="AY27" s="1083"/>
      <c r="AZ27" s="1083"/>
      <c r="BA27" s="1083"/>
      <c r="BB27" s="1083"/>
      <c r="BC27" s="1083"/>
      <c r="BD27" s="1083"/>
      <c r="BE27" s="1083"/>
      <c r="BF27" s="1083"/>
      <c r="BG27" s="1083"/>
      <c r="BH27" s="1083"/>
      <c r="BI27" s="1083"/>
      <c r="BJ27" s="1083"/>
      <c r="BK27" s="1083"/>
      <c r="BL27" s="1083"/>
      <c r="BM27" s="1083"/>
      <c r="BN27" s="111"/>
      <c r="BO27" s="111"/>
      <c r="BP27" s="111"/>
      <c r="BQ27" s="1072"/>
      <c r="BR27" s="1085"/>
      <c r="BS27" s="1085"/>
      <c r="BT27" s="1085"/>
      <c r="BU27" s="1085"/>
      <c r="BV27" s="1085"/>
      <c r="BW27" s="1085"/>
      <c r="BX27" s="1085"/>
      <c r="BY27" s="1085"/>
      <c r="BZ27" s="1085"/>
      <c r="CA27" s="1085"/>
      <c r="CB27" s="1085"/>
      <c r="CC27" s="1085"/>
      <c r="CD27" s="1085"/>
      <c r="CE27" s="1085"/>
      <c r="CF27" s="1085"/>
      <c r="CG27" s="1085"/>
      <c r="CH27" s="99"/>
      <c r="CI27" s="99"/>
      <c r="CJ27" s="112"/>
      <c r="CK27" s="113"/>
      <c r="CL27" s="127"/>
    </row>
    <row r="28" spans="1:90" s="125" customFormat="1" ht="2.25" customHeight="1">
      <c r="A28" s="99"/>
      <c r="B28" s="113"/>
      <c r="C28" s="99"/>
      <c r="D28" s="99"/>
      <c r="E28" s="111"/>
      <c r="F28" s="111"/>
      <c r="G28" s="111"/>
      <c r="H28" s="111"/>
      <c r="I28" s="111"/>
      <c r="J28" s="111"/>
      <c r="K28" s="111"/>
      <c r="L28" s="111"/>
      <c r="M28" s="111"/>
      <c r="N28" s="111"/>
      <c r="O28" s="111"/>
      <c r="P28" s="111"/>
      <c r="Q28" s="111"/>
      <c r="R28" s="111"/>
      <c r="S28" s="111"/>
      <c r="T28" s="111"/>
      <c r="U28" s="111"/>
      <c r="V28" s="111"/>
      <c r="W28" s="111"/>
      <c r="X28" s="111"/>
      <c r="Y28" s="148"/>
      <c r="Z28" s="148"/>
      <c r="AA28" s="148"/>
      <c r="AB28" s="148"/>
      <c r="AC28" s="148"/>
      <c r="AD28" s="148"/>
      <c r="AE28" s="148"/>
      <c r="AF28" s="148"/>
      <c r="AG28" s="148"/>
      <c r="AH28" s="148"/>
      <c r="AI28" s="148"/>
      <c r="AJ28" s="148"/>
      <c r="AK28" s="148"/>
      <c r="AL28" s="148"/>
      <c r="AM28" s="148"/>
      <c r="AN28" s="148"/>
      <c r="AO28" s="148"/>
      <c r="AP28" s="111"/>
      <c r="AQ28" s="111"/>
      <c r="AR28" s="111"/>
      <c r="AS28" s="153"/>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48"/>
      <c r="BR28" s="148"/>
      <c r="BS28" s="148"/>
      <c r="BT28" s="148"/>
      <c r="BU28" s="148"/>
      <c r="BV28" s="148"/>
      <c r="BW28" s="148"/>
      <c r="BX28" s="148"/>
      <c r="BY28" s="148"/>
      <c r="BZ28" s="148"/>
      <c r="CA28" s="148"/>
      <c r="CB28" s="148"/>
      <c r="CC28" s="148"/>
      <c r="CD28" s="148"/>
      <c r="CE28" s="148"/>
      <c r="CF28" s="148"/>
      <c r="CG28" s="148"/>
      <c r="CH28" s="99"/>
      <c r="CI28" s="99"/>
      <c r="CJ28" s="112"/>
      <c r="CK28" s="113"/>
      <c r="CL28" s="127"/>
    </row>
    <row r="29" spans="1:90" s="125" customFormat="1" ht="15" customHeight="1" thickBot="1">
      <c r="A29" s="99"/>
      <c r="B29" s="113"/>
      <c r="C29" s="99"/>
      <c r="D29" s="99"/>
      <c r="E29" s="1082"/>
      <c r="F29" s="1083"/>
      <c r="G29" s="1083"/>
      <c r="H29" s="1083"/>
      <c r="I29" s="1083"/>
      <c r="J29" s="1083"/>
      <c r="K29" s="1083"/>
      <c r="L29" s="1083"/>
      <c r="M29" s="1083"/>
      <c r="N29" s="1083"/>
      <c r="O29" s="1083"/>
      <c r="P29" s="1083"/>
      <c r="Q29" s="1083"/>
      <c r="R29" s="1083"/>
      <c r="S29" s="1083"/>
      <c r="T29" s="1083"/>
      <c r="U29" s="1083"/>
      <c r="V29" s="111"/>
      <c r="W29" s="111"/>
      <c r="X29" s="111"/>
      <c r="Y29" s="1072"/>
      <c r="Z29" s="1085"/>
      <c r="AA29" s="1085"/>
      <c r="AB29" s="1085"/>
      <c r="AC29" s="1085"/>
      <c r="AD29" s="1085"/>
      <c r="AE29" s="1085"/>
      <c r="AF29" s="1085"/>
      <c r="AG29" s="1085"/>
      <c r="AH29" s="1085"/>
      <c r="AI29" s="1085"/>
      <c r="AJ29" s="1085"/>
      <c r="AK29" s="1085"/>
      <c r="AL29" s="1085"/>
      <c r="AM29" s="1085"/>
      <c r="AN29" s="1085"/>
      <c r="AO29" s="1085"/>
      <c r="AP29" s="111"/>
      <c r="AQ29" s="111"/>
      <c r="AR29" s="111"/>
      <c r="AS29" s="153"/>
      <c r="AT29" s="111"/>
      <c r="AU29" s="111"/>
      <c r="AV29" s="111"/>
      <c r="AW29" s="1082"/>
      <c r="AX29" s="1083"/>
      <c r="AY29" s="1083"/>
      <c r="AZ29" s="1083"/>
      <c r="BA29" s="1083"/>
      <c r="BB29" s="1083"/>
      <c r="BC29" s="1083"/>
      <c r="BD29" s="1083"/>
      <c r="BE29" s="1083"/>
      <c r="BF29" s="1083"/>
      <c r="BG29" s="1083"/>
      <c r="BH29" s="1083"/>
      <c r="BI29" s="1083"/>
      <c r="BJ29" s="1083"/>
      <c r="BK29" s="1083"/>
      <c r="BL29" s="1083"/>
      <c r="BM29" s="1083"/>
      <c r="BN29" s="111"/>
      <c r="BO29" s="111"/>
      <c r="BP29" s="111"/>
      <c r="BQ29" s="1072"/>
      <c r="BR29" s="1085"/>
      <c r="BS29" s="1085"/>
      <c r="BT29" s="1085"/>
      <c r="BU29" s="1085"/>
      <c r="BV29" s="1085"/>
      <c r="BW29" s="1085"/>
      <c r="BX29" s="1085"/>
      <c r="BY29" s="1085"/>
      <c r="BZ29" s="1085"/>
      <c r="CA29" s="1085"/>
      <c r="CB29" s="1085"/>
      <c r="CC29" s="1085"/>
      <c r="CD29" s="1085"/>
      <c r="CE29" s="1085"/>
      <c r="CF29" s="1085"/>
      <c r="CG29" s="1085"/>
      <c r="CH29" s="99"/>
      <c r="CI29" s="99"/>
      <c r="CJ29" s="112"/>
      <c r="CK29" s="113"/>
      <c r="CL29" s="127"/>
    </row>
    <row r="30" spans="1:90" s="125" customFormat="1" ht="2.25" customHeight="1">
      <c r="A30" s="99"/>
      <c r="B30" s="113"/>
      <c r="C30" s="99"/>
      <c r="D30" s="99"/>
      <c r="E30" s="111"/>
      <c r="F30" s="111"/>
      <c r="G30" s="111"/>
      <c r="H30" s="111"/>
      <c r="I30" s="111"/>
      <c r="J30" s="111"/>
      <c r="K30" s="111"/>
      <c r="L30" s="111"/>
      <c r="M30" s="111"/>
      <c r="N30" s="111"/>
      <c r="O30" s="111"/>
      <c r="P30" s="111"/>
      <c r="Q30" s="111"/>
      <c r="R30" s="111"/>
      <c r="S30" s="111"/>
      <c r="T30" s="111"/>
      <c r="U30" s="111"/>
      <c r="V30" s="111"/>
      <c r="W30" s="111"/>
      <c r="X30" s="111"/>
      <c r="Y30" s="148"/>
      <c r="Z30" s="148"/>
      <c r="AA30" s="148"/>
      <c r="AB30" s="148"/>
      <c r="AC30" s="148"/>
      <c r="AD30" s="148"/>
      <c r="AE30" s="148"/>
      <c r="AF30" s="148"/>
      <c r="AG30" s="148"/>
      <c r="AH30" s="148"/>
      <c r="AI30" s="148"/>
      <c r="AJ30" s="148"/>
      <c r="AK30" s="148"/>
      <c r="AL30" s="148"/>
      <c r="AM30" s="148"/>
      <c r="AN30" s="148"/>
      <c r="AO30" s="148"/>
      <c r="AP30" s="111"/>
      <c r="AQ30" s="111"/>
      <c r="AR30" s="111"/>
      <c r="AS30" s="153"/>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48"/>
      <c r="BR30" s="148"/>
      <c r="BS30" s="148"/>
      <c r="BT30" s="148"/>
      <c r="BU30" s="148"/>
      <c r="BV30" s="148"/>
      <c r="BW30" s="148"/>
      <c r="BX30" s="148"/>
      <c r="BY30" s="148"/>
      <c r="BZ30" s="148"/>
      <c r="CA30" s="148"/>
      <c r="CB30" s="148"/>
      <c r="CC30" s="148"/>
      <c r="CD30" s="148"/>
      <c r="CE30" s="148"/>
      <c r="CF30" s="148"/>
      <c r="CG30" s="148"/>
      <c r="CH30" s="99"/>
      <c r="CI30" s="99"/>
      <c r="CJ30" s="112"/>
      <c r="CK30" s="113"/>
      <c r="CL30" s="127"/>
    </row>
    <row r="31" spans="1:90" s="125" customFormat="1" ht="15" customHeight="1" thickBot="1">
      <c r="A31" s="99"/>
      <c r="B31" s="113"/>
      <c r="C31" s="99"/>
      <c r="D31" s="99"/>
      <c r="E31" s="1082"/>
      <c r="F31" s="1083"/>
      <c r="G31" s="1083"/>
      <c r="H31" s="1083"/>
      <c r="I31" s="1083"/>
      <c r="J31" s="1083"/>
      <c r="K31" s="1083"/>
      <c r="L31" s="1083"/>
      <c r="M31" s="1083"/>
      <c r="N31" s="1083"/>
      <c r="O31" s="1083"/>
      <c r="P31" s="1083"/>
      <c r="Q31" s="1083"/>
      <c r="R31" s="1083"/>
      <c r="S31" s="1083"/>
      <c r="T31" s="1083"/>
      <c r="U31" s="1083"/>
      <c r="V31" s="111"/>
      <c r="W31" s="111"/>
      <c r="X31" s="111"/>
      <c r="Y31" s="1072"/>
      <c r="Z31" s="1085"/>
      <c r="AA31" s="1085"/>
      <c r="AB31" s="1085"/>
      <c r="AC31" s="1085"/>
      <c r="AD31" s="1085"/>
      <c r="AE31" s="1085"/>
      <c r="AF31" s="1085"/>
      <c r="AG31" s="1085"/>
      <c r="AH31" s="1085"/>
      <c r="AI31" s="1085"/>
      <c r="AJ31" s="1085"/>
      <c r="AK31" s="1085"/>
      <c r="AL31" s="1085"/>
      <c r="AM31" s="1085"/>
      <c r="AN31" s="1085"/>
      <c r="AO31" s="1085"/>
      <c r="AP31" s="111"/>
      <c r="AQ31" s="111"/>
      <c r="AR31" s="111"/>
      <c r="AS31" s="153"/>
      <c r="AT31" s="111"/>
      <c r="AU31" s="111"/>
      <c r="AV31" s="111"/>
      <c r="AW31" s="1082"/>
      <c r="AX31" s="1083"/>
      <c r="AY31" s="1083"/>
      <c r="AZ31" s="1083"/>
      <c r="BA31" s="1083"/>
      <c r="BB31" s="1083"/>
      <c r="BC31" s="1083"/>
      <c r="BD31" s="1083"/>
      <c r="BE31" s="1083"/>
      <c r="BF31" s="1083"/>
      <c r="BG31" s="1083"/>
      <c r="BH31" s="1083"/>
      <c r="BI31" s="1083"/>
      <c r="BJ31" s="1083"/>
      <c r="BK31" s="1083"/>
      <c r="BL31" s="1083"/>
      <c r="BM31" s="1083"/>
      <c r="BN31" s="111"/>
      <c r="BO31" s="111"/>
      <c r="BP31" s="111"/>
      <c r="BQ31" s="1072"/>
      <c r="BR31" s="1085"/>
      <c r="BS31" s="1085"/>
      <c r="BT31" s="1085"/>
      <c r="BU31" s="1085"/>
      <c r="BV31" s="1085"/>
      <c r="BW31" s="1085"/>
      <c r="BX31" s="1085"/>
      <c r="BY31" s="1085"/>
      <c r="BZ31" s="1085"/>
      <c r="CA31" s="1085"/>
      <c r="CB31" s="1085"/>
      <c r="CC31" s="1085"/>
      <c r="CD31" s="1085"/>
      <c r="CE31" s="1085"/>
      <c r="CF31" s="1085"/>
      <c r="CG31" s="1085"/>
      <c r="CH31" s="99"/>
      <c r="CI31" s="99"/>
      <c r="CJ31" s="112"/>
      <c r="CK31" s="113"/>
      <c r="CL31" s="127"/>
    </row>
    <row r="32" spans="1:90" s="125" customFormat="1" ht="2.25" customHeight="1">
      <c r="A32" s="99"/>
      <c r="B32" s="113"/>
      <c r="C32" s="99"/>
      <c r="D32" s="99"/>
      <c r="E32" s="111"/>
      <c r="F32" s="111"/>
      <c r="G32" s="111"/>
      <c r="H32" s="111"/>
      <c r="I32" s="111"/>
      <c r="J32" s="111"/>
      <c r="K32" s="111"/>
      <c r="L32" s="111"/>
      <c r="M32" s="111"/>
      <c r="N32" s="111"/>
      <c r="O32" s="111"/>
      <c r="P32" s="111"/>
      <c r="Q32" s="111"/>
      <c r="R32" s="111"/>
      <c r="S32" s="111"/>
      <c r="T32" s="111"/>
      <c r="U32" s="111"/>
      <c r="V32" s="111"/>
      <c r="W32" s="111"/>
      <c r="X32" s="111"/>
      <c r="Y32" s="148"/>
      <c r="Z32" s="148"/>
      <c r="AA32" s="148"/>
      <c r="AB32" s="148"/>
      <c r="AC32" s="148"/>
      <c r="AD32" s="148"/>
      <c r="AE32" s="148"/>
      <c r="AF32" s="148"/>
      <c r="AG32" s="148"/>
      <c r="AH32" s="148"/>
      <c r="AI32" s="148"/>
      <c r="AJ32" s="148"/>
      <c r="AK32" s="148"/>
      <c r="AL32" s="148"/>
      <c r="AM32" s="148"/>
      <c r="AN32" s="148"/>
      <c r="AO32" s="148"/>
      <c r="AP32" s="111"/>
      <c r="AQ32" s="111"/>
      <c r="AR32" s="111"/>
      <c r="AS32" s="153"/>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48"/>
      <c r="BR32" s="148"/>
      <c r="BS32" s="148"/>
      <c r="BT32" s="148"/>
      <c r="BU32" s="148"/>
      <c r="BV32" s="148"/>
      <c r="BW32" s="148"/>
      <c r="BX32" s="148"/>
      <c r="BY32" s="148"/>
      <c r="BZ32" s="148"/>
      <c r="CA32" s="148"/>
      <c r="CB32" s="148"/>
      <c r="CC32" s="148"/>
      <c r="CD32" s="148"/>
      <c r="CE32" s="148"/>
      <c r="CF32" s="148"/>
      <c r="CG32" s="148"/>
      <c r="CH32" s="99"/>
      <c r="CI32" s="99"/>
      <c r="CJ32" s="112"/>
      <c r="CK32" s="113"/>
      <c r="CL32" s="127"/>
    </row>
    <row r="33" spans="1:90" s="125" customFormat="1" ht="15" customHeight="1" thickBot="1">
      <c r="A33" s="99"/>
      <c r="B33" s="113"/>
      <c r="C33" s="99"/>
      <c r="D33" s="99"/>
      <c r="E33" s="1082"/>
      <c r="F33" s="1083"/>
      <c r="G33" s="1083"/>
      <c r="H33" s="1083"/>
      <c r="I33" s="1083"/>
      <c r="J33" s="1083"/>
      <c r="K33" s="1083"/>
      <c r="L33" s="1083"/>
      <c r="M33" s="1083"/>
      <c r="N33" s="1083"/>
      <c r="O33" s="1083"/>
      <c r="P33" s="1083"/>
      <c r="Q33" s="1083"/>
      <c r="R33" s="1083"/>
      <c r="S33" s="1083"/>
      <c r="T33" s="1083"/>
      <c r="U33" s="1083"/>
      <c r="V33" s="111"/>
      <c r="W33" s="111"/>
      <c r="X33" s="111"/>
      <c r="Y33" s="1072"/>
      <c r="Z33" s="1085"/>
      <c r="AA33" s="1085"/>
      <c r="AB33" s="1085"/>
      <c r="AC33" s="1085"/>
      <c r="AD33" s="1085"/>
      <c r="AE33" s="1085"/>
      <c r="AF33" s="1085"/>
      <c r="AG33" s="1085"/>
      <c r="AH33" s="1085"/>
      <c r="AI33" s="1085"/>
      <c r="AJ33" s="1085"/>
      <c r="AK33" s="1085"/>
      <c r="AL33" s="1085"/>
      <c r="AM33" s="1085"/>
      <c r="AN33" s="1085"/>
      <c r="AO33" s="1085"/>
      <c r="AP33" s="111"/>
      <c r="AQ33" s="111"/>
      <c r="AR33" s="111"/>
      <c r="AS33" s="153"/>
      <c r="AT33" s="111"/>
      <c r="AU33" s="111"/>
      <c r="AV33" s="111"/>
      <c r="AW33" s="1082"/>
      <c r="AX33" s="1083"/>
      <c r="AY33" s="1083"/>
      <c r="AZ33" s="1083"/>
      <c r="BA33" s="1083"/>
      <c r="BB33" s="1083"/>
      <c r="BC33" s="1083"/>
      <c r="BD33" s="1083"/>
      <c r="BE33" s="1083"/>
      <c r="BF33" s="1083"/>
      <c r="BG33" s="1083"/>
      <c r="BH33" s="1083"/>
      <c r="BI33" s="1083"/>
      <c r="BJ33" s="1083"/>
      <c r="BK33" s="1083"/>
      <c r="BL33" s="1083"/>
      <c r="BM33" s="1083"/>
      <c r="BN33" s="111"/>
      <c r="BO33" s="111"/>
      <c r="BP33" s="111"/>
      <c r="BQ33" s="1072"/>
      <c r="BR33" s="1085"/>
      <c r="BS33" s="1085"/>
      <c r="BT33" s="1085"/>
      <c r="BU33" s="1085"/>
      <c r="BV33" s="1085"/>
      <c r="BW33" s="1085"/>
      <c r="BX33" s="1085"/>
      <c r="BY33" s="1085"/>
      <c r="BZ33" s="1085"/>
      <c r="CA33" s="1085"/>
      <c r="CB33" s="1085"/>
      <c r="CC33" s="1085"/>
      <c r="CD33" s="1085"/>
      <c r="CE33" s="1085"/>
      <c r="CF33" s="1085"/>
      <c r="CG33" s="1085"/>
      <c r="CH33" s="99"/>
      <c r="CI33" s="99"/>
      <c r="CJ33" s="112"/>
      <c r="CK33" s="113"/>
      <c r="CL33" s="127"/>
    </row>
    <row r="34" spans="1:90" s="125" customFormat="1" ht="2.25" customHeight="1">
      <c r="A34" s="99"/>
      <c r="B34" s="113"/>
      <c r="C34" s="99"/>
      <c r="D34" s="99"/>
      <c r="E34" s="111"/>
      <c r="F34" s="111"/>
      <c r="G34" s="111"/>
      <c r="H34" s="111"/>
      <c r="I34" s="111"/>
      <c r="J34" s="111"/>
      <c r="K34" s="111"/>
      <c r="L34" s="111"/>
      <c r="M34" s="111"/>
      <c r="N34" s="111"/>
      <c r="O34" s="111"/>
      <c r="P34" s="111"/>
      <c r="Q34" s="111"/>
      <c r="R34" s="111"/>
      <c r="S34" s="111"/>
      <c r="T34" s="111"/>
      <c r="U34" s="111"/>
      <c r="V34" s="111"/>
      <c r="W34" s="111"/>
      <c r="X34" s="111"/>
      <c r="Y34" s="148"/>
      <c r="Z34" s="148"/>
      <c r="AA34" s="148"/>
      <c r="AB34" s="148"/>
      <c r="AC34" s="148"/>
      <c r="AD34" s="148"/>
      <c r="AE34" s="148"/>
      <c r="AF34" s="148"/>
      <c r="AG34" s="148"/>
      <c r="AH34" s="148"/>
      <c r="AI34" s="148"/>
      <c r="AJ34" s="148"/>
      <c r="AK34" s="148"/>
      <c r="AL34" s="148"/>
      <c r="AM34" s="148"/>
      <c r="AN34" s="148"/>
      <c r="AO34" s="148"/>
      <c r="AP34" s="111"/>
      <c r="AQ34" s="111"/>
      <c r="AR34" s="111"/>
      <c r="AS34" s="153"/>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48"/>
      <c r="BR34" s="148"/>
      <c r="BS34" s="148"/>
      <c r="BT34" s="148"/>
      <c r="BU34" s="148"/>
      <c r="BV34" s="148"/>
      <c r="BW34" s="148"/>
      <c r="BX34" s="148"/>
      <c r="BY34" s="148"/>
      <c r="BZ34" s="148"/>
      <c r="CA34" s="148"/>
      <c r="CB34" s="148"/>
      <c r="CC34" s="148"/>
      <c r="CD34" s="148"/>
      <c r="CE34" s="148"/>
      <c r="CF34" s="148"/>
      <c r="CG34" s="148"/>
      <c r="CH34" s="99"/>
      <c r="CI34" s="99"/>
      <c r="CJ34" s="112"/>
      <c r="CK34" s="113"/>
      <c r="CL34" s="127"/>
    </row>
    <row r="35" spans="1:90" s="125" customFormat="1" ht="15" customHeight="1" thickBot="1">
      <c r="A35" s="99"/>
      <c r="B35" s="113"/>
      <c r="C35" s="99"/>
      <c r="D35" s="99"/>
      <c r="E35" s="1082"/>
      <c r="F35" s="1083"/>
      <c r="G35" s="1083"/>
      <c r="H35" s="1083"/>
      <c r="I35" s="1083"/>
      <c r="J35" s="1083"/>
      <c r="K35" s="1083"/>
      <c r="L35" s="1083"/>
      <c r="M35" s="1083"/>
      <c r="N35" s="1083"/>
      <c r="O35" s="1083"/>
      <c r="P35" s="1083"/>
      <c r="Q35" s="1083"/>
      <c r="R35" s="1083"/>
      <c r="S35" s="1083"/>
      <c r="T35" s="1083"/>
      <c r="U35" s="1083"/>
      <c r="V35" s="111"/>
      <c r="W35" s="111"/>
      <c r="X35" s="111"/>
      <c r="Y35" s="1072"/>
      <c r="Z35" s="1085"/>
      <c r="AA35" s="1085"/>
      <c r="AB35" s="1085"/>
      <c r="AC35" s="1085"/>
      <c r="AD35" s="1085"/>
      <c r="AE35" s="1085"/>
      <c r="AF35" s="1085"/>
      <c r="AG35" s="1085"/>
      <c r="AH35" s="1085"/>
      <c r="AI35" s="1085"/>
      <c r="AJ35" s="1085"/>
      <c r="AK35" s="1085"/>
      <c r="AL35" s="1085"/>
      <c r="AM35" s="1085"/>
      <c r="AN35" s="1085"/>
      <c r="AO35" s="1085"/>
      <c r="AP35" s="111"/>
      <c r="AQ35" s="111"/>
      <c r="AR35" s="111"/>
      <c r="AS35" s="153"/>
      <c r="AT35" s="111"/>
      <c r="AU35" s="111"/>
      <c r="AV35" s="111"/>
      <c r="AW35" s="1082"/>
      <c r="AX35" s="1083"/>
      <c r="AY35" s="1083"/>
      <c r="AZ35" s="1083"/>
      <c r="BA35" s="1083"/>
      <c r="BB35" s="1083"/>
      <c r="BC35" s="1083"/>
      <c r="BD35" s="1083"/>
      <c r="BE35" s="1083"/>
      <c r="BF35" s="1083"/>
      <c r="BG35" s="1083"/>
      <c r="BH35" s="1083"/>
      <c r="BI35" s="1083"/>
      <c r="BJ35" s="1083"/>
      <c r="BK35" s="1083"/>
      <c r="BL35" s="1083"/>
      <c r="BM35" s="1083"/>
      <c r="BN35" s="111"/>
      <c r="BO35" s="111"/>
      <c r="BP35" s="111"/>
      <c r="BQ35" s="1072"/>
      <c r="BR35" s="1085"/>
      <c r="BS35" s="1085"/>
      <c r="BT35" s="1085"/>
      <c r="BU35" s="1085"/>
      <c r="BV35" s="1085"/>
      <c r="BW35" s="1085"/>
      <c r="BX35" s="1085"/>
      <c r="BY35" s="1085"/>
      <c r="BZ35" s="1085"/>
      <c r="CA35" s="1085"/>
      <c r="CB35" s="1085"/>
      <c r="CC35" s="1085"/>
      <c r="CD35" s="1085"/>
      <c r="CE35" s="1085"/>
      <c r="CF35" s="1085"/>
      <c r="CG35" s="1085"/>
      <c r="CH35" s="99"/>
      <c r="CI35" s="99"/>
      <c r="CJ35" s="112"/>
      <c r="CK35" s="113"/>
      <c r="CL35" s="127"/>
    </row>
    <row r="36" spans="1:90" s="125" customFormat="1" ht="2.25" customHeight="1">
      <c r="A36" s="99"/>
      <c r="B36" s="113"/>
      <c r="C36" s="99"/>
      <c r="D36" s="99"/>
      <c r="E36" s="111"/>
      <c r="F36" s="111"/>
      <c r="G36" s="111"/>
      <c r="H36" s="111"/>
      <c r="I36" s="111"/>
      <c r="J36" s="111"/>
      <c r="K36" s="111"/>
      <c r="L36" s="111"/>
      <c r="M36" s="111"/>
      <c r="N36" s="111"/>
      <c r="O36" s="111"/>
      <c r="P36" s="111"/>
      <c r="Q36" s="111"/>
      <c r="R36" s="111"/>
      <c r="S36" s="111"/>
      <c r="T36" s="111"/>
      <c r="U36" s="111"/>
      <c r="V36" s="111"/>
      <c r="W36" s="111"/>
      <c r="X36" s="111"/>
      <c r="Y36" s="148"/>
      <c r="Z36" s="148"/>
      <c r="AA36" s="148"/>
      <c r="AB36" s="148"/>
      <c r="AC36" s="148"/>
      <c r="AD36" s="148"/>
      <c r="AE36" s="148"/>
      <c r="AF36" s="148"/>
      <c r="AG36" s="148"/>
      <c r="AH36" s="148"/>
      <c r="AI36" s="148"/>
      <c r="AJ36" s="148"/>
      <c r="AK36" s="148"/>
      <c r="AL36" s="148"/>
      <c r="AM36" s="148"/>
      <c r="AN36" s="148"/>
      <c r="AO36" s="148"/>
      <c r="AP36" s="111"/>
      <c r="AQ36" s="111"/>
      <c r="AR36" s="111"/>
      <c r="AS36" s="153"/>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48"/>
      <c r="BR36" s="148"/>
      <c r="BS36" s="148"/>
      <c r="BT36" s="148"/>
      <c r="BU36" s="148"/>
      <c r="BV36" s="148"/>
      <c r="BW36" s="148"/>
      <c r="BX36" s="148"/>
      <c r="BY36" s="148"/>
      <c r="BZ36" s="148"/>
      <c r="CA36" s="148"/>
      <c r="CB36" s="148"/>
      <c r="CC36" s="148"/>
      <c r="CD36" s="148"/>
      <c r="CE36" s="148"/>
      <c r="CF36" s="148"/>
      <c r="CG36" s="148"/>
      <c r="CH36" s="99"/>
      <c r="CI36" s="99"/>
      <c r="CJ36" s="112"/>
      <c r="CK36" s="113"/>
      <c r="CL36" s="127"/>
    </row>
    <row r="37" spans="1:90" s="125" customFormat="1" ht="15" customHeight="1" thickBot="1">
      <c r="A37" s="99"/>
      <c r="B37" s="113"/>
      <c r="C37" s="99"/>
      <c r="D37" s="99"/>
      <c r="E37" s="1082"/>
      <c r="F37" s="1083"/>
      <c r="G37" s="1083"/>
      <c r="H37" s="1083"/>
      <c r="I37" s="1083"/>
      <c r="J37" s="1083"/>
      <c r="K37" s="1083"/>
      <c r="L37" s="1083"/>
      <c r="M37" s="1083"/>
      <c r="N37" s="1083"/>
      <c r="O37" s="1083"/>
      <c r="P37" s="1083"/>
      <c r="Q37" s="1083"/>
      <c r="R37" s="1083"/>
      <c r="S37" s="1083"/>
      <c r="T37" s="1083"/>
      <c r="U37" s="1083"/>
      <c r="V37" s="111"/>
      <c r="W37" s="111"/>
      <c r="X37" s="111"/>
      <c r="Y37" s="1072"/>
      <c r="Z37" s="1085"/>
      <c r="AA37" s="1085"/>
      <c r="AB37" s="1085"/>
      <c r="AC37" s="1085"/>
      <c r="AD37" s="1085"/>
      <c r="AE37" s="1085"/>
      <c r="AF37" s="1085"/>
      <c r="AG37" s="1085"/>
      <c r="AH37" s="1085"/>
      <c r="AI37" s="1085"/>
      <c r="AJ37" s="1085"/>
      <c r="AK37" s="1085"/>
      <c r="AL37" s="1085"/>
      <c r="AM37" s="1085"/>
      <c r="AN37" s="1085"/>
      <c r="AO37" s="1085"/>
      <c r="AP37" s="111"/>
      <c r="AQ37" s="111"/>
      <c r="AR37" s="111"/>
      <c r="AS37" s="153"/>
      <c r="AT37" s="111"/>
      <c r="AU37" s="111"/>
      <c r="AV37" s="111"/>
      <c r="AW37" s="1082"/>
      <c r="AX37" s="1083"/>
      <c r="AY37" s="1083"/>
      <c r="AZ37" s="1083"/>
      <c r="BA37" s="1083"/>
      <c r="BB37" s="1083"/>
      <c r="BC37" s="1083"/>
      <c r="BD37" s="1083"/>
      <c r="BE37" s="1083"/>
      <c r="BF37" s="1083"/>
      <c r="BG37" s="1083"/>
      <c r="BH37" s="1083"/>
      <c r="BI37" s="1083"/>
      <c r="BJ37" s="1083"/>
      <c r="BK37" s="1083"/>
      <c r="BL37" s="1083"/>
      <c r="BM37" s="1083"/>
      <c r="BN37" s="111"/>
      <c r="BO37" s="111"/>
      <c r="BP37" s="111"/>
      <c r="BQ37" s="1072"/>
      <c r="BR37" s="1085"/>
      <c r="BS37" s="1085"/>
      <c r="BT37" s="1085"/>
      <c r="BU37" s="1085"/>
      <c r="BV37" s="1085"/>
      <c r="BW37" s="1085"/>
      <c r="BX37" s="1085"/>
      <c r="BY37" s="1085"/>
      <c r="BZ37" s="1085"/>
      <c r="CA37" s="1085"/>
      <c r="CB37" s="1085"/>
      <c r="CC37" s="1085"/>
      <c r="CD37" s="1085"/>
      <c r="CE37" s="1085"/>
      <c r="CF37" s="1085"/>
      <c r="CG37" s="1085"/>
      <c r="CH37" s="99"/>
      <c r="CI37" s="99"/>
      <c r="CJ37" s="112"/>
      <c r="CK37" s="113"/>
      <c r="CL37" s="127"/>
    </row>
    <row r="38" spans="1:90" s="125" customFormat="1" ht="2.25" customHeight="1">
      <c r="A38" s="99"/>
      <c r="B38" s="113"/>
      <c r="C38" s="99"/>
      <c r="D38" s="99"/>
      <c r="E38" s="111"/>
      <c r="F38" s="111"/>
      <c r="G38" s="111"/>
      <c r="H38" s="111"/>
      <c r="I38" s="111"/>
      <c r="J38" s="111"/>
      <c r="K38" s="111"/>
      <c r="L38" s="111"/>
      <c r="M38" s="111"/>
      <c r="N38" s="111"/>
      <c r="O38" s="111"/>
      <c r="P38" s="111"/>
      <c r="Q38" s="111"/>
      <c r="R38" s="111"/>
      <c r="S38" s="111"/>
      <c r="T38" s="111"/>
      <c r="U38" s="111"/>
      <c r="V38" s="111"/>
      <c r="W38" s="111"/>
      <c r="X38" s="111"/>
      <c r="Y38" s="148"/>
      <c r="Z38" s="148"/>
      <c r="AA38" s="148"/>
      <c r="AB38" s="148"/>
      <c r="AC38" s="148"/>
      <c r="AD38" s="148"/>
      <c r="AE38" s="148"/>
      <c r="AF38" s="148"/>
      <c r="AG38" s="148"/>
      <c r="AH38" s="148"/>
      <c r="AI38" s="148"/>
      <c r="AJ38" s="148"/>
      <c r="AK38" s="148"/>
      <c r="AL38" s="148"/>
      <c r="AM38" s="148"/>
      <c r="AN38" s="148"/>
      <c r="AO38" s="148"/>
      <c r="AP38" s="111"/>
      <c r="AQ38" s="111"/>
      <c r="AR38" s="111"/>
      <c r="AS38" s="153"/>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48"/>
      <c r="BR38" s="148"/>
      <c r="BS38" s="148"/>
      <c r="BT38" s="148"/>
      <c r="BU38" s="148"/>
      <c r="BV38" s="148"/>
      <c r="BW38" s="148"/>
      <c r="BX38" s="148"/>
      <c r="BY38" s="148"/>
      <c r="BZ38" s="148"/>
      <c r="CA38" s="148"/>
      <c r="CB38" s="148"/>
      <c r="CC38" s="148"/>
      <c r="CD38" s="148"/>
      <c r="CE38" s="148"/>
      <c r="CF38" s="148"/>
      <c r="CG38" s="148"/>
      <c r="CH38" s="99"/>
      <c r="CI38" s="99"/>
      <c r="CJ38" s="112"/>
      <c r="CK38" s="113"/>
      <c r="CL38" s="127"/>
    </row>
    <row r="39" spans="1:90" s="125" customFormat="1" ht="15" customHeight="1" thickBot="1">
      <c r="A39" s="99"/>
      <c r="B39" s="113"/>
      <c r="C39" s="99"/>
      <c r="D39" s="99"/>
      <c r="E39" s="1082"/>
      <c r="F39" s="1083"/>
      <c r="G39" s="1083"/>
      <c r="H39" s="1083"/>
      <c r="I39" s="1083"/>
      <c r="J39" s="1083"/>
      <c r="K39" s="1083"/>
      <c r="L39" s="1083"/>
      <c r="M39" s="1083"/>
      <c r="N39" s="1083"/>
      <c r="O39" s="1083"/>
      <c r="P39" s="1083"/>
      <c r="Q39" s="1083"/>
      <c r="R39" s="1083"/>
      <c r="S39" s="1083"/>
      <c r="T39" s="1083"/>
      <c r="U39" s="1083"/>
      <c r="V39" s="111"/>
      <c r="W39" s="111"/>
      <c r="X39" s="111"/>
      <c r="Y39" s="1072"/>
      <c r="Z39" s="1085"/>
      <c r="AA39" s="1085"/>
      <c r="AB39" s="1085"/>
      <c r="AC39" s="1085"/>
      <c r="AD39" s="1085"/>
      <c r="AE39" s="1085"/>
      <c r="AF39" s="1085"/>
      <c r="AG39" s="1085"/>
      <c r="AH39" s="1085"/>
      <c r="AI39" s="1085"/>
      <c r="AJ39" s="1085"/>
      <c r="AK39" s="1085"/>
      <c r="AL39" s="1085"/>
      <c r="AM39" s="1085"/>
      <c r="AN39" s="1085"/>
      <c r="AO39" s="1085"/>
      <c r="AP39" s="111"/>
      <c r="AQ39" s="111"/>
      <c r="AR39" s="111"/>
      <c r="AS39" s="153"/>
      <c r="AT39" s="111"/>
      <c r="AU39" s="111"/>
      <c r="AV39" s="111"/>
      <c r="AW39" s="1082"/>
      <c r="AX39" s="1083"/>
      <c r="AY39" s="1083"/>
      <c r="AZ39" s="1083"/>
      <c r="BA39" s="1083"/>
      <c r="BB39" s="1083"/>
      <c r="BC39" s="1083"/>
      <c r="BD39" s="1083"/>
      <c r="BE39" s="1083"/>
      <c r="BF39" s="1083"/>
      <c r="BG39" s="1083"/>
      <c r="BH39" s="1083"/>
      <c r="BI39" s="1083"/>
      <c r="BJ39" s="1083"/>
      <c r="BK39" s="1083"/>
      <c r="BL39" s="1083"/>
      <c r="BM39" s="1083"/>
      <c r="BN39" s="111"/>
      <c r="BO39" s="111"/>
      <c r="BP39" s="111"/>
      <c r="BQ39" s="1072"/>
      <c r="BR39" s="1085"/>
      <c r="BS39" s="1085"/>
      <c r="BT39" s="1085"/>
      <c r="BU39" s="1085"/>
      <c r="BV39" s="1085"/>
      <c r="BW39" s="1085"/>
      <c r="BX39" s="1085"/>
      <c r="BY39" s="1085"/>
      <c r="BZ39" s="1085"/>
      <c r="CA39" s="1085"/>
      <c r="CB39" s="1085"/>
      <c r="CC39" s="1085"/>
      <c r="CD39" s="1085"/>
      <c r="CE39" s="1085"/>
      <c r="CF39" s="1085"/>
      <c r="CG39" s="1085"/>
      <c r="CH39" s="99"/>
      <c r="CI39" s="99"/>
      <c r="CJ39" s="112"/>
      <c r="CK39" s="113"/>
      <c r="CL39" s="127"/>
    </row>
    <row r="40" spans="1:90" s="125" customFormat="1" ht="2.25" customHeight="1">
      <c r="A40" s="99"/>
      <c r="B40" s="113"/>
      <c r="C40" s="99"/>
      <c r="D40" s="99"/>
      <c r="E40" s="111"/>
      <c r="F40" s="111"/>
      <c r="G40" s="111"/>
      <c r="H40" s="111"/>
      <c r="I40" s="111"/>
      <c r="J40" s="111"/>
      <c r="K40" s="111"/>
      <c r="L40" s="111"/>
      <c r="M40" s="111"/>
      <c r="N40" s="111"/>
      <c r="O40" s="111"/>
      <c r="P40" s="111"/>
      <c r="Q40" s="111"/>
      <c r="R40" s="111"/>
      <c r="S40" s="111"/>
      <c r="T40" s="111"/>
      <c r="U40" s="111"/>
      <c r="V40" s="111"/>
      <c r="W40" s="111"/>
      <c r="X40" s="111"/>
      <c r="Y40" s="148"/>
      <c r="Z40" s="148"/>
      <c r="AA40" s="148"/>
      <c r="AB40" s="148"/>
      <c r="AC40" s="148"/>
      <c r="AD40" s="148"/>
      <c r="AE40" s="148"/>
      <c r="AF40" s="148"/>
      <c r="AG40" s="148"/>
      <c r="AH40" s="148"/>
      <c r="AI40" s="148"/>
      <c r="AJ40" s="148"/>
      <c r="AK40" s="148"/>
      <c r="AL40" s="148"/>
      <c r="AM40" s="148"/>
      <c r="AN40" s="148"/>
      <c r="AO40" s="148"/>
      <c r="AP40" s="111"/>
      <c r="AQ40" s="111"/>
      <c r="AR40" s="111"/>
      <c r="AS40" s="153"/>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48"/>
      <c r="BR40" s="148"/>
      <c r="BS40" s="148"/>
      <c r="BT40" s="148"/>
      <c r="BU40" s="148"/>
      <c r="BV40" s="148"/>
      <c r="BW40" s="148"/>
      <c r="BX40" s="148"/>
      <c r="BY40" s="148"/>
      <c r="BZ40" s="148"/>
      <c r="CA40" s="148"/>
      <c r="CB40" s="148"/>
      <c r="CC40" s="148"/>
      <c r="CD40" s="148"/>
      <c r="CE40" s="148"/>
      <c r="CF40" s="148"/>
      <c r="CG40" s="148"/>
      <c r="CH40" s="99"/>
      <c r="CI40" s="99"/>
      <c r="CJ40" s="112"/>
      <c r="CK40" s="113"/>
      <c r="CL40" s="127"/>
    </row>
    <row r="41" spans="1:90" s="125" customFormat="1" ht="15" customHeight="1" thickBot="1">
      <c r="A41" s="99"/>
      <c r="B41" s="113"/>
      <c r="C41" s="99"/>
      <c r="D41" s="99"/>
      <c r="E41" s="1082"/>
      <c r="F41" s="1083"/>
      <c r="G41" s="1083"/>
      <c r="H41" s="1083"/>
      <c r="I41" s="1083"/>
      <c r="J41" s="1083"/>
      <c r="K41" s="1083"/>
      <c r="L41" s="1083"/>
      <c r="M41" s="1083"/>
      <c r="N41" s="1083"/>
      <c r="O41" s="1083"/>
      <c r="P41" s="1083"/>
      <c r="Q41" s="1083"/>
      <c r="R41" s="1083"/>
      <c r="S41" s="1083"/>
      <c r="T41" s="1083"/>
      <c r="U41" s="1083"/>
      <c r="V41" s="111"/>
      <c r="W41" s="111"/>
      <c r="X41" s="111"/>
      <c r="Y41" s="1072"/>
      <c r="Z41" s="1085"/>
      <c r="AA41" s="1085"/>
      <c r="AB41" s="1085"/>
      <c r="AC41" s="1085"/>
      <c r="AD41" s="1085"/>
      <c r="AE41" s="1085"/>
      <c r="AF41" s="1085"/>
      <c r="AG41" s="1085"/>
      <c r="AH41" s="1085"/>
      <c r="AI41" s="1085"/>
      <c r="AJ41" s="1085"/>
      <c r="AK41" s="1085"/>
      <c r="AL41" s="1085"/>
      <c r="AM41" s="1085"/>
      <c r="AN41" s="1085"/>
      <c r="AO41" s="1085"/>
      <c r="AP41" s="111"/>
      <c r="AQ41" s="111"/>
      <c r="AR41" s="111"/>
      <c r="AS41" s="153"/>
      <c r="AT41" s="111"/>
      <c r="AU41" s="111"/>
      <c r="AV41" s="111"/>
      <c r="AW41" s="1082"/>
      <c r="AX41" s="1083"/>
      <c r="AY41" s="1083"/>
      <c r="AZ41" s="1083"/>
      <c r="BA41" s="1083"/>
      <c r="BB41" s="1083"/>
      <c r="BC41" s="1083"/>
      <c r="BD41" s="1083"/>
      <c r="BE41" s="1083"/>
      <c r="BF41" s="1083"/>
      <c r="BG41" s="1083"/>
      <c r="BH41" s="1083"/>
      <c r="BI41" s="1083"/>
      <c r="BJ41" s="1083"/>
      <c r="BK41" s="1083"/>
      <c r="BL41" s="1083"/>
      <c r="BM41" s="1083"/>
      <c r="BN41" s="111"/>
      <c r="BO41" s="111"/>
      <c r="BP41" s="111"/>
      <c r="BQ41" s="1072"/>
      <c r="BR41" s="1085"/>
      <c r="BS41" s="1085"/>
      <c r="BT41" s="1085"/>
      <c r="BU41" s="1085"/>
      <c r="BV41" s="1085"/>
      <c r="BW41" s="1085"/>
      <c r="BX41" s="1085"/>
      <c r="BY41" s="1085"/>
      <c r="BZ41" s="1085"/>
      <c r="CA41" s="1085"/>
      <c r="CB41" s="1085"/>
      <c r="CC41" s="1085"/>
      <c r="CD41" s="1085"/>
      <c r="CE41" s="1085"/>
      <c r="CF41" s="1085"/>
      <c r="CG41" s="1085"/>
      <c r="CH41" s="99"/>
      <c r="CI41" s="99"/>
      <c r="CJ41" s="112"/>
      <c r="CK41" s="113"/>
      <c r="CL41" s="127"/>
    </row>
    <row r="42" spans="1:90" s="125" customFormat="1" ht="2.25" customHeight="1">
      <c r="A42" s="99"/>
      <c r="B42" s="113"/>
      <c r="C42" s="99"/>
      <c r="D42" s="99"/>
      <c r="E42" s="111"/>
      <c r="F42" s="111"/>
      <c r="G42" s="111"/>
      <c r="H42" s="111"/>
      <c r="I42" s="111"/>
      <c r="J42" s="111"/>
      <c r="K42" s="111"/>
      <c r="L42" s="111"/>
      <c r="M42" s="111"/>
      <c r="N42" s="111"/>
      <c r="O42" s="111"/>
      <c r="P42" s="111"/>
      <c r="Q42" s="111"/>
      <c r="R42" s="111"/>
      <c r="S42" s="111"/>
      <c r="T42" s="111"/>
      <c r="U42" s="111"/>
      <c r="V42" s="111"/>
      <c r="W42" s="111"/>
      <c r="X42" s="111"/>
      <c r="Y42" s="148"/>
      <c r="Z42" s="148"/>
      <c r="AA42" s="148"/>
      <c r="AB42" s="148"/>
      <c r="AC42" s="148"/>
      <c r="AD42" s="148"/>
      <c r="AE42" s="148"/>
      <c r="AF42" s="148"/>
      <c r="AG42" s="148"/>
      <c r="AH42" s="148"/>
      <c r="AI42" s="148"/>
      <c r="AJ42" s="148"/>
      <c r="AK42" s="148"/>
      <c r="AL42" s="148"/>
      <c r="AM42" s="148"/>
      <c r="AN42" s="148"/>
      <c r="AO42" s="148"/>
      <c r="AP42" s="111"/>
      <c r="AQ42" s="111"/>
      <c r="AR42" s="111"/>
      <c r="AS42" s="153"/>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48"/>
      <c r="BR42" s="148"/>
      <c r="BS42" s="148"/>
      <c r="BT42" s="148"/>
      <c r="BU42" s="148"/>
      <c r="BV42" s="148"/>
      <c r="BW42" s="148"/>
      <c r="BX42" s="148"/>
      <c r="BY42" s="148"/>
      <c r="BZ42" s="148"/>
      <c r="CA42" s="148"/>
      <c r="CB42" s="148"/>
      <c r="CC42" s="148"/>
      <c r="CD42" s="148"/>
      <c r="CE42" s="148"/>
      <c r="CF42" s="148"/>
      <c r="CG42" s="148"/>
      <c r="CH42" s="99"/>
      <c r="CI42" s="99"/>
      <c r="CJ42" s="112"/>
      <c r="CK42" s="113"/>
      <c r="CL42" s="127"/>
    </row>
    <row r="43" spans="1:90" s="125" customFormat="1" ht="15" customHeight="1" thickBot="1">
      <c r="A43" s="99"/>
      <c r="B43" s="113"/>
      <c r="C43" s="99"/>
      <c r="D43" s="99"/>
      <c r="E43" s="1082"/>
      <c r="F43" s="1083"/>
      <c r="G43" s="1083"/>
      <c r="H43" s="1083"/>
      <c r="I43" s="1083"/>
      <c r="J43" s="1083"/>
      <c r="K43" s="1083"/>
      <c r="L43" s="1083"/>
      <c r="M43" s="1083"/>
      <c r="N43" s="1083"/>
      <c r="O43" s="1083"/>
      <c r="P43" s="1083"/>
      <c r="Q43" s="1083"/>
      <c r="R43" s="1083"/>
      <c r="S43" s="1083"/>
      <c r="T43" s="1083"/>
      <c r="U43" s="1083"/>
      <c r="V43" s="111"/>
      <c r="W43" s="111"/>
      <c r="X43" s="111"/>
      <c r="Y43" s="1072"/>
      <c r="Z43" s="1085"/>
      <c r="AA43" s="1085"/>
      <c r="AB43" s="1085"/>
      <c r="AC43" s="1085"/>
      <c r="AD43" s="1085"/>
      <c r="AE43" s="1085"/>
      <c r="AF43" s="1085"/>
      <c r="AG43" s="1085"/>
      <c r="AH43" s="1085"/>
      <c r="AI43" s="1085"/>
      <c r="AJ43" s="1085"/>
      <c r="AK43" s="1085"/>
      <c r="AL43" s="1085"/>
      <c r="AM43" s="1085"/>
      <c r="AN43" s="1085"/>
      <c r="AO43" s="1085"/>
      <c r="AP43" s="111"/>
      <c r="AQ43" s="111"/>
      <c r="AR43" s="111"/>
      <c r="AS43" s="153"/>
      <c r="AT43" s="111"/>
      <c r="AU43" s="111"/>
      <c r="AV43" s="111"/>
      <c r="AW43" s="1082"/>
      <c r="AX43" s="1083"/>
      <c r="AY43" s="1083"/>
      <c r="AZ43" s="1083"/>
      <c r="BA43" s="1083"/>
      <c r="BB43" s="1083"/>
      <c r="BC43" s="1083"/>
      <c r="BD43" s="1083"/>
      <c r="BE43" s="1083"/>
      <c r="BF43" s="1083"/>
      <c r="BG43" s="1083"/>
      <c r="BH43" s="1083"/>
      <c r="BI43" s="1083"/>
      <c r="BJ43" s="1083"/>
      <c r="BK43" s="1083"/>
      <c r="BL43" s="1083"/>
      <c r="BM43" s="1083"/>
      <c r="BN43" s="111"/>
      <c r="BO43" s="111"/>
      <c r="BP43" s="111"/>
      <c r="BQ43" s="1072"/>
      <c r="BR43" s="1085"/>
      <c r="BS43" s="1085"/>
      <c r="BT43" s="1085"/>
      <c r="BU43" s="1085"/>
      <c r="BV43" s="1085"/>
      <c r="BW43" s="1085"/>
      <c r="BX43" s="1085"/>
      <c r="BY43" s="1085"/>
      <c r="BZ43" s="1085"/>
      <c r="CA43" s="1085"/>
      <c r="CB43" s="1085"/>
      <c r="CC43" s="1085"/>
      <c r="CD43" s="1085"/>
      <c r="CE43" s="1085"/>
      <c r="CF43" s="1085"/>
      <c r="CG43" s="1085"/>
      <c r="CH43" s="99"/>
      <c r="CI43" s="99"/>
      <c r="CJ43" s="112"/>
      <c r="CK43" s="113"/>
      <c r="CL43" s="127"/>
    </row>
    <row r="44" spans="1:90" s="125" customFormat="1" ht="2.25" customHeight="1">
      <c r="A44" s="99"/>
      <c r="B44" s="113"/>
      <c r="C44" s="99"/>
      <c r="D44" s="99"/>
      <c r="E44" s="111"/>
      <c r="F44" s="111"/>
      <c r="G44" s="111"/>
      <c r="H44" s="111"/>
      <c r="I44" s="111"/>
      <c r="J44" s="111"/>
      <c r="K44" s="111"/>
      <c r="L44" s="111"/>
      <c r="M44" s="111"/>
      <c r="N44" s="111"/>
      <c r="O44" s="111"/>
      <c r="P44" s="111"/>
      <c r="Q44" s="111"/>
      <c r="R44" s="111"/>
      <c r="S44" s="111"/>
      <c r="T44" s="111"/>
      <c r="U44" s="111"/>
      <c r="V44" s="111"/>
      <c r="W44" s="111"/>
      <c r="X44" s="111"/>
      <c r="Y44" s="148"/>
      <c r="Z44" s="148"/>
      <c r="AA44" s="148"/>
      <c r="AB44" s="148"/>
      <c r="AC44" s="148"/>
      <c r="AD44" s="148"/>
      <c r="AE44" s="148"/>
      <c r="AF44" s="148"/>
      <c r="AG44" s="148"/>
      <c r="AH44" s="148"/>
      <c r="AI44" s="148"/>
      <c r="AJ44" s="148"/>
      <c r="AK44" s="148"/>
      <c r="AL44" s="148"/>
      <c r="AM44" s="148"/>
      <c r="AN44" s="148"/>
      <c r="AO44" s="148"/>
      <c r="AP44" s="111"/>
      <c r="AQ44" s="111"/>
      <c r="AR44" s="111"/>
      <c r="AS44" s="153"/>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48"/>
      <c r="BR44" s="148"/>
      <c r="BS44" s="148"/>
      <c r="BT44" s="148"/>
      <c r="BU44" s="148"/>
      <c r="BV44" s="148"/>
      <c r="BW44" s="148"/>
      <c r="BX44" s="148"/>
      <c r="BY44" s="148"/>
      <c r="BZ44" s="148"/>
      <c r="CA44" s="148"/>
      <c r="CB44" s="148"/>
      <c r="CC44" s="148"/>
      <c r="CD44" s="148"/>
      <c r="CE44" s="148"/>
      <c r="CF44" s="148"/>
      <c r="CG44" s="148"/>
      <c r="CH44" s="99"/>
      <c r="CI44" s="99"/>
      <c r="CJ44" s="112"/>
      <c r="CK44" s="113"/>
      <c r="CL44" s="127"/>
    </row>
    <row r="45" spans="1:90" s="125" customFormat="1" ht="15" customHeight="1" thickBot="1">
      <c r="A45" s="99"/>
      <c r="B45" s="113"/>
      <c r="C45" s="99"/>
      <c r="D45" s="99"/>
      <c r="E45" s="1082"/>
      <c r="F45" s="1083"/>
      <c r="G45" s="1083"/>
      <c r="H45" s="1083"/>
      <c r="I45" s="1083"/>
      <c r="J45" s="1083"/>
      <c r="K45" s="1083"/>
      <c r="L45" s="1083"/>
      <c r="M45" s="1083"/>
      <c r="N45" s="1083"/>
      <c r="O45" s="1083"/>
      <c r="P45" s="1083"/>
      <c r="Q45" s="1083"/>
      <c r="R45" s="1083"/>
      <c r="S45" s="1083"/>
      <c r="T45" s="1083"/>
      <c r="U45" s="1083"/>
      <c r="V45" s="111"/>
      <c r="W45" s="111"/>
      <c r="X45" s="111"/>
      <c r="Y45" s="1072"/>
      <c r="Z45" s="1085"/>
      <c r="AA45" s="1085"/>
      <c r="AB45" s="1085"/>
      <c r="AC45" s="1085"/>
      <c r="AD45" s="1085"/>
      <c r="AE45" s="1085"/>
      <c r="AF45" s="1085"/>
      <c r="AG45" s="1085"/>
      <c r="AH45" s="1085"/>
      <c r="AI45" s="1085"/>
      <c r="AJ45" s="1085"/>
      <c r="AK45" s="1085"/>
      <c r="AL45" s="1085"/>
      <c r="AM45" s="1085"/>
      <c r="AN45" s="1085"/>
      <c r="AO45" s="1085"/>
      <c r="AP45" s="111"/>
      <c r="AQ45" s="111"/>
      <c r="AR45" s="111"/>
      <c r="AS45" s="153"/>
      <c r="AT45" s="111"/>
      <c r="AU45" s="111"/>
      <c r="AV45" s="111"/>
      <c r="AW45" s="1082"/>
      <c r="AX45" s="1083"/>
      <c r="AY45" s="1083"/>
      <c r="AZ45" s="1083"/>
      <c r="BA45" s="1083"/>
      <c r="BB45" s="1083"/>
      <c r="BC45" s="1083"/>
      <c r="BD45" s="1083"/>
      <c r="BE45" s="1083"/>
      <c r="BF45" s="1083"/>
      <c r="BG45" s="1083"/>
      <c r="BH45" s="1083"/>
      <c r="BI45" s="1083"/>
      <c r="BJ45" s="1083"/>
      <c r="BK45" s="1083"/>
      <c r="BL45" s="1083"/>
      <c r="BM45" s="1083"/>
      <c r="BN45" s="111"/>
      <c r="BO45" s="111"/>
      <c r="BP45" s="111"/>
      <c r="BQ45" s="1072"/>
      <c r="BR45" s="1085"/>
      <c r="BS45" s="1085"/>
      <c r="BT45" s="1085"/>
      <c r="BU45" s="1085"/>
      <c r="BV45" s="1085"/>
      <c r="BW45" s="1085"/>
      <c r="BX45" s="1085"/>
      <c r="BY45" s="1085"/>
      <c r="BZ45" s="1085"/>
      <c r="CA45" s="1085"/>
      <c r="CB45" s="1085"/>
      <c r="CC45" s="1085"/>
      <c r="CD45" s="1085"/>
      <c r="CE45" s="1085"/>
      <c r="CF45" s="1085"/>
      <c r="CG45" s="1085"/>
      <c r="CH45" s="99"/>
      <c r="CI45" s="99"/>
      <c r="CJ45" s="112"/>
      <c r="CK45" s="113"/>
      <c r="CL45" s="127"/>
    </row>
    <row r="46" spans="1:90" s="125" customFormat="1" ht="2.25" customHeight="1">
      <c r="A46" s="99"/>
      <c r="B46" s="113"/>
      <c r="C46" s="99"/>
      <c r="D46" s="99"/>
      <c r="E46" s="111"/>
      <c r="F46" s="111"/>
      <c r="G46" s="111"/>
      <c r="H46" s="111"/>
      <c r="I46" s="111"/>
      <c r="J46" s="111"/>
      <c r="K46" s="111"/>
      <c r="L46" s="111"/>
      <c r="M46" s="111"/>
      <c r="N46" s="111"/>
      <c r="O46" s="111"/>
      <c r="P46" s="111"/>
      <c r="Q46" s="111"/>
      <c r="R46" s="111"/>
      <c r="S46" s="111"/>
      <c r="T46" s="111"/>
      <c r="U46" s="111"/>
      <c r="V46" s="111"/>
      <c r="W46" s="111"/>
      <c r="X46" s="111"/>
      <c r="Y46" s="148"/>
      <c r="Z46" s="148"/>
      <c r="AA46" s="148"/>
      <c r="AB46" s="148"/>
      <c r="AC46" s="148"/>
      <c r="AD46" s="148"/>
      <c r="AE46" s="148"/>
      <c r="AF46" s="148"/>
      <c r="AG46" s="148"/>
      <c r="AH46" s="148"/>
      <c r="AI46" s="148"/>
      <c r="AJ46" s="148"/>
      <c r="AK46" s="148"/>
      <c r="AL46" s="148"/>
      <c r="AM46" s="148"/>
      <c r="AN46" s="148"/>
      <c r="AO46" s="148"/>
      <c r="AP46" s="111"/>
      <c r="AQ46" s="111"/>
      <c r="AR46" s="111"/>
      <c r="AS46" s="153"/>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48"/>
      <c r="BR46" s="148"/>
      <c r="BS46" s="148"/>
      <c r="BT46" s="148"/>
      <c r="BU46" s="148"/>
      <c r="BV46" s="148"/>
      <c r="BW46" s="148"/>
      <c r="BX46" s="148"/>
      <c r="BY46" s="148"/>
      <c r="BZ46" s="148"/>
      <c r="CA46" s="148"/>
      <c r="CB46" s="148"/>
      <c r="CC46" s="148"/>
      <c r="CD46" s="148"/>
      <c r="CE46" s="148"/>
      <c r="CF46" s="148"/>
      <c r="CG46" s="148"/>
      <c r="CH46" s="99"/>
      <c r="CI46" s="99"/>
      <c r="CJ46" s="112"/>
      <c r="CK46" s="113"/>
      <c r="CL46" s="127"/>
    </row>
    <row r="47" spans="1:90" s="125" customFormat="1" ht="15" customHeight="1" thickBot="1">
      <c r="A47" s="99"/>
      <c r="B47" s="113"/>
      <c r="C47" s="99"/>
      <c r="D47" s="99"/>
      <c r="E47" s="1082"/>
      <c r="F47" s="1083"/>
      <c r="G47" s="1083"/>
      <c r="H47" s="1083"/>
      <c r="I47" s="1083"/>
      <c r="J47" s="1083"/>
      <c r="K47" s="1083"/>
      <c r="L47" s="1083"/>
      <c r="M47" s="1083"/>
      <c r="N47" s="1083"/>
      <c r="O47" s="1083"/>
      <c r="P47" s="1083"/>
      <c r="Q47" s="1083"/>
      <c r="R47" s="1083"/>
      <c r="S47" s="1083"/>
      <c r="T47" s="1083"/>
      <c r="U47" s="1083"/>
      <c r="V47" s="111"/>
      <c r="W47" s="111"/>
      <c r="X47" s="111"/>
      <c r="Y47" s="1072"/>
      <c r="Z47" s="1085"/>
      <c r="AA47" s="1085"/>
      <c r="AB47" s="1085"/>
      <c r="AC47" s="1085"/>
      <c r="AD47" s="1085"/>
      <c r="AE47" s="1085"/>
      <c r="AF47" s="1085"/>
      <c r="AG47" s="1085"/>
      <c r="AH47" s="1085"/>
      <c r="AI47" s="1085"/>
      <c r="AJ47" s="1085"/>
      <c r="AK47" s="1085"/>
      <c r="AL47" s="1085"/>
      <c r="AM47" s="1085"/>
      <c r="AN47" s="1085"/>
      <c r="AO47" s="1085"/>
      <c r="AP47" s="111"/>
      <c r="AQ47" s="111"/>
      <c r="AR47" s="111"/>
      <c r="AS47" s="153"/>
      <c r="AT47" s="111"/>
      <c r="AU47" s="111"/>
      <c r="AV47" s="111"/>
      <c r="AW47" s="1082"/>
      <c r="AX47" s="1083"/>
      <c r="AY47" s="1083"/>
      <c r="AZ47" s="1083"/>
      <c r="BA47" s="1083"/>
      <c r="BB47" s="1083"/>
      <c r="BC47" s="1083"/>
      <c r="BD47" s="1083"/>
      <c r="BE47" s="1083"/>
      <c r="BF47" s="1083"/>
      <c r="BG47" s="1083"/>
      <c r="BH47" s="1083"/>
      <c r="BI47" s="1083"/>
      <c r="BJ47" s="1083"/>
      <c r="BK47" s="1083"/>
      <c r="BL47" s="1083"/>
      <c r="BM47" s="1083"/>
      <c r="BN47" s="111"/>
      <c r="BO47" s="111"/>
      <c r="BP47" s="111"/>
      <c r="BQ47" s="1072"/>
      <c r="BR47" s="1085"/>
      <c r="BS47" s="1085"/>
      <c r="BT47" s="1085"/>
      <c r="BU47" s="1085"/>
      <c r="BV47" s="1085"/>
      <c r="BW47" s="1085"/>
      <c r="BX47" s="1085"/>
      <c r="BY47" s="1085"/>
      <c r="BZ47" s="1085"/>
      <c r="CA47" s="1085"/>
      <c r="CB47" s="1085"/>
      <c r="CC47" s="1085"/>
      <c r="CD47" s="1085"/>
      <c r="CE47" s="1085"/>
      <c r="CF47" s="1085"/>
      <c r="CG47" s="1085"/>
      <c r="CH47" s="99"/>
      <c r="CI47" s="99"/>
      <c r="CJ47" s="112"/>
      <c r="CK47" s="113"/>
      <c r="CL47" s="127"/>
    </row>
    <row r="48" spans="1:90" s="125" customFormat="1" ht="2.25" customHeight="1">
      <c r="A48" s="99"/>
      <c r="B48" s="113"/>
      <c r="C48" s="99"/>
      <c r="D48" s="99"/>
      <c r="E48" s="111"/>
      <c r="F48" s="111"/>
      <c r="G48" s="111"/>
      <c r="H48" s="111"/>
      <c r="I48" s="111"/>
      <c r="J48" s="111"/>
      <c r="K48" s="111"/>
      <c r="L48" s="111"/>
      <c r="M48" s="111"/>
      <c r="N48" s="111"/>
      <c r="O48" s="111"/>
      <c r="P48" s="111"/>
      <c r="Q48" s="111"/>
      <c r="R48" s="111"/>
      <c r="S48" s="111"/>
      <c r="T48" s="111"/>
      <c r="U48" s="111"/>
      <c r="V48" s="111"/>
      <c r="W48" s="111"/>
      <c r="X48" s="111"/>
      <c r="Y48" s="148"/>
      <c r="Z48" s="148"/>
      <c r="AA48" s="148"/>
      <c r="AB48" s="148"/>
      <c r="AC48" s="148"/>
      <c r="AD48" s="148"/>
      <c r="AE48" s="148"/>
      <c r="AF48" s="148"/>
      <c r="AG48" s="148"/>
      <c r="AH48" s="148"/>
      <c r="AI48" s="148"/>
      <c r="AJ48" s="148"/>
      <c r="AK48" s="148"/>
      <c r="AL48" s="148"/>
      <c r="AM48" s="148"/>
      <c r="AN48" s="148"/>
      <c r="AO48" s="148"/>
      <c r="AP48" s="111"/>
      <c r="AQ48" s="111"/>
      <c r="AR48" s="111"/>
      <c r="AS48" s="153"/>
      <c r="AT48" s="111"/>
      <c r="AU48" s="111"/>
      <c r="AV48" s="111"/>
      <c r="AW48" s="111"/>
      <c r="AX48" s="111"/>
      <c r="AY48" s="111"/>
      <c r="AZ48" s="111"/>
      <c r="BA48" s="111"/>
      <c r="BB48" s="111"/>
      <c r="BC48" s="111"/>
      <c r="BD48" s="111"/>
      <c r="BE48" s="111"/>
      <c r="BF48" s="111"/>
      <c r="BG48" s="111"/>
      <c r="BH48" s="111"/>
      <c r="BI48" s="111"/>
      <c r="BJ48" s="111"/>
      <c r="BK48" s="111"/>
      <c r="BL48" s="111"/>
      <c r="BM48" s="111"/>
      <c r="BN48" s="140"/>
      <c r="BO48" s="111"/>
      <c r="BP48" s="111"/>
      <c r="BQ48" s="148"/>
      <c r="BR48" s="148"/>
      <c r="BS48" s="148"/>
      <c r="BT48" s="148"/>
      <c r="BU48" s="148"/>
      <c r="BV48" s="148"/>
      <c r="BW48" s="148"/>
      <c r="BX48" s="148"/>
      <c r="BY48" s="148"/>
      <c r="BZ48" s="148"/>
      <c r="CA48" s="148"/>
      <c r="CB48" s="148"/>
      <c r="CC48" s="148"/>
      <c r="CD48" s="148"/>
      <c r="CE48" s="148"/>
      <c r="CF48" s="148"/>
      <c r="CG48" s="148"/>
      <c r="CH48" s="99"/>
      <c r="CI48" s="99"/>
      <c r="CJ48" s="112"/>
      <c r="CK48" s="113"/>
      <c r="CL48" s="127"/>
    </row>
    <row r="49" spans="1:90" s="125" customFormat="1" ht="15" customHeight="1" thickBot="1">
      <c r="A49" s="99"/>
      <c r="B49" s="113"/>
      <c r="C49" s="99"/>
      <c r="D49" s="99"/>
      <c r="E49" s="1082"/>
      <c r="F49" s="1083"/>
      <c r="G49" s="1083"/>
      <c r="H49" s="1083"/>
      <c r="I49" s="1083"/>
      <c r="J49" s="1083"/>
      <c r="K49" s="1083"/>
      <c r="L49" s="1083"/>
      <c r="M49" s="1083"/>
      <c r="N49" s="1083"/>
      <c r="O49" s="1083"/>
      <c r="P49" s="1083"/>
      <c r="Q49" s="1083"/>
      <c r="R49" s="1083"/>
      <c r="S49" s="1083"/>
      <c r="T49" s="1083"/>
      <c r="U49" s="1083"/>
      <c r="V49" s="111"/>
      <c r="W49" s="111"/>
      <c r="X49" s="111"/>
      <c r="Y49" s="1072"/>
      <c r="Z49" s="1085"/>
      <c r="AA49" s="1085"/>
      <c r="AB49" s="1085"/>
      <c r="AC49" s="1085"/>
      <c r="AD49" s="1085"/>
      <c r="AE49" s="1085"/>
      <c r="AF49" s="1085"/>
      <c r="AG49" s="1085"/>
      <c r="AH49" s="1085"/>
      <c r="AI49" s="1085"/>
      <c r="AJ49" s="1085"/>
      <c r="AK49" s="1085"/>
      <c r="AL49" s="1085"/>
      <c r="AM49" s="1085"/>
      <c r="AN49" s="1085"/>
      <c r="AO49" s="1085"/>
      <c r="AP49" s="111"/>
      <c r="AQ49" s="111"/>
      <c r="AR49" s="111"/>
      <c r="AS49" s="153"/>
      <c r="AT49" s="111"/>
      <c r="AU49" s="111"/>
      <c r="AV49" s="111"/>
      <c r="AW49" s="1082"/>
      <c r="AX49" s="1083"/>
      <c r="AY49" s="1083"/>
      <c r="AZ49" s="1083"/>
      <c r="BA49" s="1083"/>
      <c r="BB49" s="1083"/>
      <c r="BC49" s="1083"/>
      <c r="BD49" s="1083"/>
      <c r="BE49" s="1083"/>
      <c r="BF49" s="1083"/>
      <c r="BG49" s="1083"/>
      <c r="BH49" s="1083"/>
      <c r="BI49" s="1083"/>
      <c r="BJ49" s="1083"/>
      <c r="BK49" s="1083"/>
      <c r="BL49" s="1083"/>
      <c r="BM49" s="1083"/>
      <c r="BN49" s="111"/>
      <c r="BO49" s="111"/>
      <c r="BP49" s="111"/>
      <c r="BQ49" s="1072"/>
      <c r="BR49" s="1085"/>
      <c r="BS49" s="1085"/>
      <c r="BT49" s="1085"/>
      <c r="BU49" s="1085"/>
      <c r="BV49" s="1085"/>
      <c r="BW49" s="1085"/>
      <c r="BX49" s="1085"/>
      <c r="BY49" s="1085"/>
      <c r="BZ49" s="1085"/>
      <c r="CA49" s="1085"/>
      <c r="CB49" s="1085"/>
      <c r="CC49" s="1085"/>
      <c r="CD49" s="1085"/>
      <c r="CE49" s="1085"/>
      <c r="CF49" s="1085"/>
      <c r="CG49" s="1085"/>
      <c r="CH49" s="99"/>
      <c r="CI49" s="99"/>
      <c r="CJ49" s="112"/>
      <c r="CK49" s="113"/>
      <c r="CL49" s="127"/>
    </row>
    <row r="50" spans="1:90" s="125" customFormat="1" ht="2.25" customHeight="1">
      <c r="A50" s="99"/>
      <c r="B50" s="113"/>
      <c r="C50" s="99"/>
      <c r="D50" s="99"/>
      <c r="E50" s="111"/>
      <c r="F50" s="111"/>
      <c r="G50" s="111"/>
      <c r="H50" s="111"/>
      <c r="I50" s="111"/>
      <c r="J50" s="111"/>
      <c r="K50" s="111"/>
      <c r="L50" s="111"/>
      <c r="M50" s="111"/>
      <c r="N50" s="111"/>
      <c r="O50" s="111"/>
      <c r="P50" s="111"/>
      <c r="Q50" s="111"/>
      <c r="R50" s="111"/>
      <c r="S50" s="111"/>
      <c r="T50" s="111"/>
      <c r="U50" s="111"/>
      <c r="V50" s="111"/>
      <c r="W50" s="111"/>
      <c r="X50" s="111"/>
      <c r="Y50" s="148"/>
      <c r="Z50" s="148"/>
      <c r="AA50" s="148"/>
      <c r="AB50" s="148"/>
      <c r="AC50" s="148"/>
      <c r="AD50" s="148"/>
      <c r="AE50" s="148"/>
      <c r="AF50" s="148"/>
      <c r="AG50" s="148"/>
      <c r="AH50" s="148"/>
      <c r="AI50" s="148"/>
      <c r="AJ50" s="148"/>
      <c r="AK50" s="148"/>
      <c r="AL50" s="148"/>
      <c r="AM50" s="148"/>
      <c r="AN50" s="148"/>
      <c r="AO50" s="148"/>
      <c r="AP50" s="111"/>
      <c r="AQ50" s="111"/>
      <c r="AR50" s="111"/>
      <c r="AS50" s="153"/>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48"/>
      <c r="BR50" s="148"/>
      <c r="BS50" s="148"/>
      <c r="BT50" s="148"/>
      <c r="BU50" s="148"/>
      <c r="BV50" s="148"/>
      <c r="BW50" s="148"/>
      <c r="BX50" s="148"/>
      <c r="BY50" s="148"/>
      <c r="BZ50" s="148"/>
      <c r="CA50" s="148"/>
      <c r="CB50" s="148"/>
      <c r="CC50" s="148"/>
      <c r="CD50" s="148"/>
      <c r="CE50" s="148"/>
      <c r="CF50" s="148"/>
      <c r="CG50" s="148"/>
      <c r="CH50" s="99"/>
      <c r="CI50" s="99"/>
      <c r="CJ50" s="112"/>
      <c r="CK50" s="113"/>
      <c r="CL50" s="127"/>
    </row>
    <row r="51" spans="1:90" s="125" customFormat="1" ht="15" customHeight="1" thickBot="1">
      <c r="A51" s="99"/>
      <c r="B51" s="113"/>
      <c r="C51" s="99"/>
      <c r="D51" s="99"/>
      <c r="E51" s="1082"/>
      <c r="F51" s="1083"/>
      <c r="G51" s="1083"/>
      <c r="H51" s="1083"/>
      <c r="I51" s="1083"/>
      <c r="J51" s="1083"/>
      <c r="K51" s="1083"/>
      <c r="L51" s="1083"/>
      <c r="M51" s="1083"/>
      <c r="N51" s="1083"/>
      <c r="O51" s="1083"/>
      <c r="P51" s="1083"/>
      <c r="Q51" s="1083"/>
      <c r="R51" s="1083"/>
      <c r="S51" s="1083"/>
      <c r="T51" s="1083"/>
      <c r="U51" s="1083"/>
      <c r="V51" s="111"/>
      <c r="W51" s="111"/>
      <c r="X51" s="111"/>
      <c r="Y51" s="1072"/>
      <c r="Z51" s="1085"/>
      <c r="AA51" s="1085"/>
      <c r="AB51" s="1085"/>
      <c r="AC51" s="1085"/>
      <c r="AD51" s="1085"/>
      <c r="AE51" s="1085"/>
      <c r="AF51" s="1085"/>
      <c r="AG51" s="1085"/>
      <c r="AH51" s="1085"/>
      <c r="AI51" s="1085"/>
      <c r="AJ51" s="1085"/>
      <c r="AK51" s="1085"/>
      <c r="AL51" s="1085"/>
      <c r="AM51" s="1085"/>
      <c r="AN51" s="1085"/>
      <c r="AO51" s="1085"/>
      <c r="AP51" s="111"/>
      <c r="AQ51" s="111"/>
      <c r="AR51" s="111"/>
      <c r="AS51" s="153"/>
      <c r="AT51" s="111"/>
      <c r="AU51" s="111"/>
      <c r="AV51" s="111"/>
      <c r="AW51" s="1082"/>
      <c r="AX51" s="1083"/>
      <c r="AY51" s="1083"/>
      <c r="AZ51" s="1083"/>
      <c r="BA51" s="1083"/>
      <c r="BB51" s="1083"/>
      <c r="BC51" s="1083"/>
      <c r="BD51" s="1083"/>
      <c r="BE51" s="1083"/>
      <c r="BF51" s="1083"/>
      <c r="BG51" s="1083"/>
      <c r="BH51" s="1083"/>
      <c r="BI51" s="1083"/>
      <c r="BJ51" s="1083"/>
      <c r="BK51" s="1083"/>
      <c r="BL51" s="1083"/>
      <c r="BM51" s="1083"/>
      <c r="BN51" s="111"/>
      <c r="BO51" s="111"/>
      <c r="BP51" s="111"/>
      <c r="BQ51" s="1072"/>
      <c r="BR51" s="1085"/>
      <c r="BS51" s="1085"/>
      <c r="BT51" s="1085"/>
      <c r="BU51" s="1085"/>
      <c r="BV51" s="1085"/>
      <c r="BW51" s="1085"/>
      <c r="BX51" s="1085"/>
      <c r="BY51" s="1085"/>
      <c r="BZ51" s="1085"/>
      <c r="CA51" s="1085"/>
      <c r="CB51" s="1085"/>
      <c r="CC51" s="1085"/>
      <c r="CD51" s="1085"/>
      <c r="CE51" s="1085"/>
      <c r="CF51" s="1085"/>
      <c r="CG51" s="1085"/>
      <c r="CH51" s="99"/>
      <c r="CI51" s="99"/>
      <c r="CJ51" s="112"/>
      <c r="CK51" s="113"/>
      <c r="CL51" s="127"/>
    </row>
    <row r="52" spans="1:90" s="125" customFormat="1" ht="2.25" customHeight="1">
      <c r="A52" s="99"/>
      <c r="B52" s="113"/>
      <c r="C52" s="99"/>
      <c r="D52" s="99"/>
      <c r="E52" s="111"/>
      <c r="F52" s="111"/>
      <c r="G52" s="111"/>
      <c r="H52" s="111"/>
      <c r="I52" s="111"/>
      <c r="J52" s="111"/>
      <c r="K52" s="111"/>
      <c r="L52" s="111"/>
      <c r="M52" s="111"/>
      <c r="N52" s="111"/>
      <c r="O52" s="111"/>
      <c r="P52" s="111"/>
      <c r="Q52" s="111"/>
      <c r="R52" s="111"/>
      <c r="S52" s="111"/>
      <c r="T52" s="111"/>
      <c r="U52" s="111"/>
      <c r="V52" s="111"/>
      <c r="W52" s="111"/>
      <c r="X52" s="111"/>
      <c r="Y52" s="148"/>
      <c r="Z52" s="148"/>
      <c r="AA52" s="148"/>
      <c r="AB52" s="148"/>
      <c r="AC52" s="148"/>
      <c r="AD52" s="148"/>
      <c r="AE52" s="148"/>
      <c r="AF52" s="148"/>
      <c r="AG52" s="148"/>
      <c r="AH52" s="148"/>
      <c r="AI52" s="148"/>
      <c r="AJ52" s="148"/>
      <c r="AK52" s="148"/>
      <c r="AL52" s="148"/>
      <c r="AM52" s="148"/>
      <c r="AN52" s="148"/>
      <c r="AO52" s="148"/>
      <c r="AP52" s="111"/>
      <c r="AQ52" s="111"/>
      <c r="AR52" s="111"/>
      <c r="AS52" s="153"/>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48"/>
      <c r="BR52" s="148"/>
      <c r="BS52" s="148"/>
      <c r="BT52" s="148"/>
      <c r="BU52" s="148"/>
      <c r="BV52" s="148"/>
      <c r="BW52" s="148"/>
      <c r="BX52" s="148"/>
      <c r="BY52" s="148"/>
      <c r="BZ52" s="148"/>
      <c r="CA52" s="148"/>
      <c r="CB52" s="148"/>
      <c r="CC52" s="148"/>
      <c r="CD52" s="148"/>
      <c r="CE52" s="148"/>
      <c r="CF52" s="148"/>
      <c r="CG52" s="148"/>
      <c r="CH52" s="99"/>
      <c r="CI52" s="99"/>
      <c r="CJ52" s="112"/>
      <c r="CK52" s="113"/>
      <c r="CL52" s="127"/>
    </row>
    <row r="53" spans="1:90" s="125" customFormat="1" ht="15" customHeight="1" thickBot="1">
      <c r="A53" s="99"/>
      <c r="B53" s="113"/>
      <c r="C53" s="99"/>
      <c r="D53" s="99"/>
      <c r="E53" s="1082"/>
      <c r="F53" s="1083"/>
      <c r="G53" s="1083"/>
      <c r="H53" s="1083"/>
      <c r="I53" s="1083"/>
      <c r="J53" s="1083"/>
      <c r="K53" s="1083"/>
      <c r="L53" s="1083"/>
      <c r="M53" s="1083"/>
      <c r="N53" s="1083"/>
      <c r="O53" s="1083"/>
      <c r="P53" s="1083"/>
      <c r="Q53" s="1083"/>
      <c r="R53" s="1083"/>
      <c r="S53" s="1083"/>
      <c r="T53" s="1083"/>
      <c r="U53" s="1083"/>
      <c r="V53" s="111"/>
      <c r="W53" s="111"/>
      <c r="X53" s="111"/>
      <c r="Y53" s="1072"/>
      <c r="Z53" s="1085"/>
      <c r="AA53" s="1085"/>
      <c r="AB53" s="1085"/>
      <c r="AC53" s="1085"/>
      <c r="AD53" s="1085"/>
      <c r="AE53" s="1085"/>
      <c r="AF53" s="1085"/>
      <c r="AG53" s="1085"/>
      <c r="AH53" s="1085"/>
      <c r="AI53" s="1085"/>
      <c r="AJ53" s="1085"/>
      <c r="AK53" s="1085"/>
      <c r="AL53" s="1085"/>
      <c r="AM53" s="1085"/>
      <c r="AN53" s="1085"/>
      <c r="AO53" s="1085"/>
      <c r="AP53" s="111"/>
      <c r="AQ53" s="111"/>
      <c r="AR53" s="111"/>
      <c r="AS53" s="153"/>
      <c r="AT53" s="111"/>
      <c r="AU53" s="111"/>
      <c r="AV53" s="111"/>
      <c r="AW53" s="1082"/>
      <c r="AX53" s="1083"/>
      <c r="AY53" s="1083"/>
      <c r="AZ53" s="1083"/>
      <c r="BA53" s="1083"/>
      <c r="BB53" s="1083"/>
      <c r="BC53" s="1083"/>
      <c r="BD53" s="1083"/>
      <c r="BE53" s="1083"/>
      <c r="BF53" s="1083"/>
      <c r="BG53" s="1083"/>
      <c r="BH53" s="1083"/>
      <c r="BI53" s="1083"/>
      <c r="BJ53" s="1083"/>
      <c r="BK53" s="1083"/>
      <c r="BL53" s="1083"/>
      <c r="BM53" s="1083"/>
      <c r="BN53" s="111"/>
      <c r="BO53" s="111"/>
      <c r="BP53" s="111"/>
      <c r="BQ53" s="1072"/>
      <c r="BR53" s="1085"/>
      <c r="BS53" s="1085"/>
      <c r="BT53" s="1085"/>
      <c r="BU53" s="1085"/>
      <c r="BV53" s="1085"/>
      <c r="BW53" s="1085"/>
      <c r="BX53" s="1085"/>
      <c r="BY53" s="1085"/>
      <c r="BZ53" s="1085"/>
      <c r="CA53" s="1085"/>
      <c r="CB53" s="1085"/>
      <c r="CC53" s="1085"/>
      <c r="CD53" s="1085"/>
      <c r="CE53" s="1085"/>
      <c r="CF53" s="1085"/>
      <c r="CG53" s="1085"/>
      <c r="CH53" s="99"/>
      <c r="CI53" s="99"/>
      <c r="CJ53" s="112"/>
      <c r="CK53" s="113"/>
      <c r="CL53" s="127"/>
    </row>
    <row r="54" spans="1:90" s="125" customFormat="1" ht="2.25" customHeight="1">
      <c r="A54" s="99"/>
      <c r="B54" s="113"/>
      <c r="C54" s="99"/>
      <c r="D54" s="99"/>
      <c r="E54" s="111"/>
      <c r="F54" s="111"/>
      <c r="G54" s="111"/>
      <c r="H54" s="111"/>
      <c r="I54" s="111"/>
      <c r="J54" s="111"/>
      <c r="K54" s="111"/>
      <c r="L54" s="111"/>
      <c r="M54" s="111"/>
      <c r="N54" s="111"/>
      <c r="O54" s="111"/>
      <c r="P54" s="111"/>
      <c r="Q54" s="111"/>
      <c r="R54" s="111"/>
      <c r="S54" s="111"/>
      <c r="T54" s="111"/>
      <c r="U54" s="111"/>
      <c r="V54" s="111"/>
      <c r="W54" s="111"/>
      <c r="X54" s="111"/>
      <c r="Y54" s="148"/>
      <c r="Z54" s="148"/>
      <c r="AA54" s="148"/>
      <c r="AB54" s="148"/>
      <c r="AC54" s="148"/>
      <c r="AD54" s="148"/>
      <c r="AE54" s="148"/>
      <c r="AF54" s="148"/>
      <c r="AG54" s="148"/>
      <c r="AH54" s="148"/>
      <c r="AI54" s="148"/>
      <c r="AJ54" s="148"/>
      <c r="AK54" s="148"/>
      <c r="AL54" s="148"/>
      <c r="AM54" s="148"/>
      <c r="AN54" s="148"/>
      <c r="AO54" s="148"/>
      <c r="AP54" s="111"/>
      <c r="AQ54" s="111"/>
      <c r="AR54" s="111"/>
      <c r="AS54" s="153"/>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48"/>
      <c r="BR54" s="148"/>
      <c r="BS54" s="148"/>
      <c r="BT54" s="148"/>
      <c r="BU54" s="148"/>
      <c r="BV54" s="148"/>
      <c r="BW54" s="148"/>
      <c r="BX54" s="148"/>
      <c r="BY54" s="148"/>
      <c r="BZ54" s="148"/>
      <c r="CA54" s="148"/>
      <c r="CB54" s="148"/>
      <c r="CC54" s="148"/>
      <c r="CD54" s="148"/>
      <c r="CE54" s="148"/>
      <c r="CF54" s="148"/>
      <c r="CG54" s="148"/>
      <c r="CH54" s="99"/>
      <c r="CI54" s="99"/>
      <c r="CJ54" s="112"/>
      <c r="CK54" s="113"/>
      <c r="CL54" s="127"/>
    </row>
    <row r="55" spans="1:90" s="125" customFormat="1" ht="15" customHeight="1" thickBot="1">
      <c r="A55" s="99"/>
      <c r="B55" s="113"/>
      <c r="C55" s="99"/>
      <c r="D55" s="99"/>
      <c r="E55" s="1082"/>
      <c r="F55" s="1083"/>
      <c r="G55" s="1083"/>
      <c r="H55" s="1083"/>
      <c r="I55" s="1083"/>
      <c r="J55" s="1083"/>
      <c r="K55" s="1083"/>
      <c r="L55" s="1083"/>
      <c r="M55" s="1083"/>
      <c r="N55" s="1083"/>
      <c r="O55" s="1083"/>
      <c r="P55" s="1083"/>
      <c r="Q55" s="1083"/>
      <c r="R55" s="1083"/>
      <c r="S55" s="1083"/>
      <c r="T55" s="1083"/>
      <c r="U55" s="1083"/>
      <c r="V55" s="111"/>
      <c r="W55" s="111"/>
      <c r="X55" s="111"/>
      <c r="Y55" s="1072"/>
      <c r="Z55" s="1085"/>
      <c r="AA55" s="1085"/>
      <c r="AB55" s="1085"/>
      <c r="AC55" s="1085"/>
      <c r="AD55" s="1085"/>
      <c r="AE55" s="1085"/>
      <c r="AF55" s="1085"/>
      <c r="AG55" s="1085"/>
      <c r="AH55" s="1085"/>
      <c r="AI55" s="1085"/>
      <c r="AJ55" s="1085"/>
      <c r="AK55" s="1085"/>
      <c r="AL55" s="1085"/>
      <c r="AM55" s="1085"/>
      <c r="AN55" s="1085"/>
      <c r="AO55" s="1085"/>
      <c r="AP55" s="111"/>
      <c r="AQ55" s="111"/>
      <c r="AR55" s="111"/>
      <c r="AS55" s="153"/>
      <c r="AT55" s="111"/>
      <c r="AU55" s="111"/>
      <c r="AV55" s="111"/>
      <c r="AW55" s="1082"/>
      <c r="AX55" s="1083"/>
      <c r="AY55" s="1083"/>
      <c r="AZ55" s="1083"/>
      <c r="BA55" s="1083"/>
      <c r="BB55" s="1083"/>
      <c r="BC55" s="1083"/>
      <c r="BD55" s="1083"/>
      <c r="BE55" s="1083"/>
      <c r="BF55" s="1083"/>
      <c r="BG55" s="1083"/>
      <c r="BH55" s="1083"/>
      <c r="BI55" s="1083"/>
      <c r="BJ55" s="1083"/>
      <c r="BK55" s="1083"/>
      <c r="BL55" s="1083"/>
      <c r="BM55" s="1083"/>
      <c r="BN55" s="111"/>
      <c r="BO55" s="111"/>
      <c r="BP55" s="111"/>
      <c r="BQ55" s="1072"/>
      <c r="BR55" s="1085"/>
      <c r="BS55" s="1085"/>
      <c r="BT55" s="1085"/>
      <c r="BU55" s="1085"/>
      <c r="BV55" s="1085"/>
      <c r="BW55" s="1085"/>
      <c r="BX55" s="1085"/>
      <c r="BY55" s="1085"/>
      <c r="BZ55" s="1085"/>
      <c r="CA55" s="1085"/>
      <c r="CB55" s="1085"/>
      <c r="CC55" s="1085"/>
      <c r="CD55" s="1085"/>
      <c r="CE55" s="1085"/>
      <c r="CF55" s="1085"/>
      <c r="CG55" s="1085"/>
      <c r="CH55" s="99"/>
      <c r="CI55" s="99"/>
      <c r="CJ55" s="112"/>
      <c r="CK55" s="113"/>
      <c r="CL55" s="127"/>
    </row>
    <row r="56" spans="1:90" s="125" customFormat="1" ht="2.25" customHeight="1">
      <c r="A56" s="99"/>
      <c r="B56" s="113"/>
      <c r="C56" s="99"/>
      <c r="D56" s="99"/>
      <c r="E56" s="111"/>
      <c r="F56" s="111"/>
      <c r="G56" s="111"/>
      <c r="H56" s="111"/>
      <c r="I56" s="111"/>
      <c r="J56" s="111"/>
      <c r="K56" s="111"/>
      <c r="L56" s="111"/>
      <c r="M56" s="111"/>
      <c r="N56" s="111"/>
      <c r="O56" s="111"/>
      <c r="P56" s="111"/>
      <c r="Q56" s="111"/>
      <c r="R56" s="111"/>
      <c r="S56" s="111"/>
      <c r="T56" s="111"/>
      <c r="U56" s="111"/>
      <c r="V56" s="111"/>
      <c r="W56" s="111"/>
      <c r="X56" s="111"/>
      <c r="Y56" s="148"/>
      <c r="Z56" s="148"/>
      <c r="AA56" s="148"/>
      <c r="AB56" s="148"/>
      <c r="AC56" s="148"/>
      <c r="AD56" s="148"/>
      <c r="AE56" s="148"/>
      <c r="AF56" s="148"/>
      <c r="AG56" s="148"/>
      <c r="AH56" s="148"/>
      <c r="AI56" s="148"/>
      <c r="AJ56" s="148"/>
      <c r="AK56" s="148"/>
      <c r="AL56" s="148"/>
      <c r="AM56" s="148"/>
      <c r="AN56" s="148"/>
      <c r="AO56" s="148"/>
      <c r="AP56" s="111"/>
      <c r="AQ56" s="111"/>
      <c r="AR56" s="111"/>
      <c r="AS56" s="153"/>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48"/>
      <c r="BR56" s="148"/>
      <c r="BS56" s="148"/>
      <c r="BT56" s="148"/>
      <c r="BU56" s="148"/>
      <c r="BV56" s="148"/>
      <c r="BW56" s="148"/>
      <c r="BX56" s="148"/>
      <c r="BY56" s="148"/>
      <c r="BZ56" s="148"/>
      <c r="CA56" s="148"/>
      <c r="CB56" s="148"/>
      <c r="CC56" s="148"/>
      <c r="CD56" s="148"/>
      <c r="CE56" s="148"/>
      <c r="CF56" s="148"/>
      <c r="CG56" s="148"/>
      <c r="CH56" s="99"/>
      <c r="CI56" s="99"/>
      <c r="CJ56" s="112"/>
      <c r="CK56" s="113"/>
      <c r="CL56" s="127"/>
    </row>
    <row r="57" spans="1:90" s="125" customFormat="1" ht="15" customHeight="1" thickBot="1">
      <c r="A57" s="99"/>
      <c r="B57" s="113"/>
      <c r="C57" s="99"/>
      <c r="D57" s="99"/>
      <c r="E57" s="1082"/>
      <c r="F57" s="1083"/>
      <c r="G57" s="1083"/>
      <c r="H57" s="1083"/>
      <c r="I57" s="1083"/>
      <c r="J57" s="1083"/>
      <c r="K57" s="1083"/>
      <c r="L57" s="1083"/>
      <c r="M57" s="1083"/>
      <c r="N57" s="1083"/>
      <c r="O57" s="1083"/>
      <c r="P57" s="1083"/>
      <c r="Q57" s="1083"/>
      <c r="R57" s="1083"/>
      <c r="S57" s="1083"/>
      <c r="T57" s="1083"/>
      <c r="U57" s="1083"/>
      <c r="V57" s="111"/>
      <c r="W57" s="111"/>
      <c r="X57" s="111"/>
      <c r="Y57" s="1072"/>
      <c r="Z57" s="1085"/>
      <c r="AA57" s="1085"/>
      <c r="AB57" s="1085"/>
      <c r="AC57" s="1085"/>
      <c r="AD57" s="1085"/>
      <c r="AE57" s="1085"/>
      <c r="AF57" s="1085"/>
      <c r="AG57" s="1085"/>
      <c r="AH57" s="1085"/>
      <c r="AI57" s="1085"/>
      <c r="AJ57" s="1085"/>
      <c r="AK57" s="1085"/>
      <c r="AL57" s="1085"/>
      <c r="AM57" s="1085"/>
      <c r="AN57" s="1085"/>
      <c r="AO57" s="1085"/>
      <c r="AP57" s="111"/>
      <c r="AQ57" s="111"/>
      <c r="AR57" s="154"/>
      <c r="AS57" s="153"/>
      <c r="AT57" s="111"/>
      <c r="AU57" s="111"/>
      <c r="AV57" s="111"/>
      <c r="AW57" s="1082"/>
      <c r="AX57" s="1083"/>
      <c r="AY57" s="1083"/>
      <c r="AZ57" s="1083"/>
      <c r="BA57" s="1083"/>
      <c r="BB57" s="1083"/>
      <c r="BC57" s="1083"/>
      <c r="BD57" s="1083"/>
      <c r="BE57" s="1083"/>
      <c r="BF57" s="1083"/>
      <c r="BG57" s="1083"/>
      <c r="BH57" s="1083"/>
      <c r="BI57" s="1083"/>
      <c r="BJ57" s="1083"/>
      <c r="BK57" s="1083"/>
      <c r="BL57" s="1083"/>
      <c r="BM57" s="1083"/>
      <c r="BN57" s="111"/>
      <c r="BO57" s="111"/>
      <c r="BP57" s="111"/>
      <c r="BQ57" s="1072"/>
      <c r="BR57" s="1085"/>
      <c r="BS57" s="1085"/>
      <c r="BT57" s="1085"/>
      <c r="BU57" s="1085"/>
      <c r="BV57" s="1085"/>
      <c r="BW57" s="1085"/>
      <c r="BX57" s="1085"/>
      <c r="BY57" s="1085"/>
      <c r="BZ57" s="1085"/>
      <c r="CA57" s="1085"/>
      <c r="CB57" s="1085"/>
      <c r="CC57" s="1085"/>
      <c r="CD57" s="1085"/>
      <c r="CE57" s="1085"/>
      <c r="CF57" s="1085"/>
      <c r="CG57" s="1085"/>
      <c r="CH57" s="99"/>
      <c r="CI57" s="99"/>
      <c r="CJ57" s="112"/>
      <c r="CK57" s="113"/>
      <c r="CL57" s="127"/>
    </row>
    <row r="58" spans="1:90" s="125" customFormat="1" ht="2.25" customHeight="1">
      <c r="A58" s="99"/>
      <c r="B58" s="113"/>
      <c r="C58" s="99"/>
      <c r="D58" s="99"/>
      <c r="E58" s="99"/>
      <c r="F58" s="99"/>
      <c r="G58" s="99"/>
      <c r="H58" s="99"/>
      <c r="I58" s="99"/>
      <c r="J58" s="99"/>
      <c r="K58" s="99"/>
      <c r="L58" s="99"/>
      <c r="M58" s="99"/>
      <c r="N58" s="99"/>
      <c r="O58" s="99"/>
      <c r="P58" s="99"/>
      <c r="Q58" s="99"/>
      <c r="R58" s="99"/>
      <c r="S58" s="111"/>
      <c r="T58" s="111"/>
      <c r="U58" s="99"/>
      <c r="V58" s="99"/>
      <c r="W58" s="99"/>
      <c r="X58" s="99"/>
      <c r="Y58" s="99"/>
      <c r="Z58" s="99"/>
      <c r="AA58" s="99"/>
      <c r="AB58" s="99"/>
      <c r="AC58" s="99"/>
      <c r="AD58" s="99"/>
      <c r="AE58" s="99"/>
      <c r="AF58" s="99"/>
      <c r="AG58" s="99"/>
      <c r="AH58" s="99"/>
      <c r="AI58" s="99"/>
      <c r="AJ58" s="99"/>
      <c r="AK58" s="99"/>
      <c r="AL58" s="99"/>
      <c r="AM58" s="99"/>
      <c r="AN58" s="99"/>
      <c r="AO58" s="99"/>
      <c r="AP58" s="99"/>
      <c r="AQ58" s="104"/>
      <c r="AR58" s="134"/>
      <c r="AS58" s="119"/>
      <c r="AT58" s="135"/>
      <c r="AU58" s="99"/>
      <c r="AV58" s="99"/>
      <c r="AW58" s="99"/>
      <c r="AX58" s="99"/>
      <c r="AY58" s="99"/>
      <c r="AZ58" s="99"/>
      <c r="BA58" s="111"/>
      <c r="BB58" s="111"/>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112"/>
      <c r="CK58" s="113"/>
      <c r="CL58" s="127"/>
    </row>
    <row r="59" spans="1:90" s="125" customFormat="1" ht="2.25" customHeight="1">
      <c r="A59" s="99"/>
      <c r="B59" s="117"/>
      <c r="C59" s="117"/>
      <c r="D59" s="117"/>
      <c r="E59" s="117"/>
      <c r="F59" s="117"/>
      <c r="G59" s="117"/>
      <c r="H59" s="117"/>
      <c r="I59" s="117"/>
      <c r="J59" s="117"/>
      <c r="K59" s="117"/>
      <c r="L59" s="117"/>
      <c r="M59" s="117"/>
      <c r="N59" s="117"/>
      <c r="O59" s="117"/>
      <c r="P59" s="117"/>
      <c r="Q59" s="117"/>
      <c r="R59" s="117"/>
      <c r="S59" s="118"/>
      <c r="T59" s="118"/>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99"/>
      <c r="AR59" s="99"/>
      <c r="AS59" s="99"/>
      <c r="AT59" s="99"/>
      <c r="AU59" s="117"/>
      <c r="AV59" s="117"/>
      <c r="AW59" s="117"/>
      <c r="AX59" s="117"/>
      <c r="AY59" s="117"/>
      <c r="AZ59" s="117"/>
      <c r="BA59" s="118"/>
      <c r="BB59" s="118"/>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99"/>
      <c r="CL59" s="127"/>
    </row>
    <row r="60" spans="1:90" s="125" customFormat="1" ht="8.25" customHeight="1">
      <c r="A60" s="99"/>
      <c r="B60" s="99"/>
      <c r="C60" s="99"/>
      <c r="D60" s="99"/>
      <c r="E60" s="99"/>
      <c r="F60" s="99"/>
      <c r="G60" s="99"/>
      <c r="H60" s="99"/>
      <c r="I60" s="99"/>
      <c r="J60" s="99"/>
      <c r="K60" s="99"/>
      <c r="L60" s="99"/>
      <c r="M60" s="99"/>
      <c r="N60" s="99"/>
      <c r="O60" s="99"/>
      <c r="P60" s="99"/>
      <c r="Q60" s="99"/>
      <c r="R60" s="99"/>
      <c r="S60" s="111"/>
      <c r="T60" s="111"/>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111"/>
      <c r="BB60" s="111"/>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127"/>
    </row>
    <row r="61" spans="1:90" s="125" customFormat="1" ht="15" customHeight="1">
      <c r="A61" s="99"/>
      <c r="B61" s="1052" t="s">
        <v>230</v>
      </c>
      <c r="C61" s="1053"/>
      <c r="D61" s="1053"/>
      <c r="E61" s="1053"/>
      <c r="F61" s="1053"/>
      <c r="G61" s="1053"/>
      <c r="H61" s="1053"/>
      <c r="I61" s="1053"/>
      <c r="J61" s="1053"/>
      <c r="K61" s="1053"/>
      <c r="L61" s="1053"/>
      <c r="M61" s="1053"/>
      <c r="N61" s="1053"/>
      <c r="O61" s="1053"/>
      <c r="P61" s="1053"/>
      <c r="Q61" s="1053"/>
      <c r="R61" s="1053"/>
      <c r="S61" s="1053"/>
      <c r="T61" s="1053"/>
      <c r="U61" s="1053"/>
      <c r="V61" s="1053"/>
      <c r="W61" s="1053"/>
      <c r="X61" s="1053"/>
      <c r="Y61" s="1053"/>
      <c r="Z61" s="1053"/>
      <c r="AA61" s="1053"/>
      <c r="AB61" s="1053"/>
      <c r="AC61" s="1053"/>
      <c r="AD61" s="1053"/>
      <c r="AE61" s="1053"/>
      <c r="AF61" s="1053"/>
      <c r="AG61" s="1053"/>
      <c r="AH61" s="1053"/>
      <c r="AI61" s="1053"/>
      <c r="AJ61" s="1053"/>
      <c r="AK61" s="1053"/>
      <c r="AL61" s="1053"/>
      <c r="AM61" s="1053"/>
      <c r="AN61" s="1053"/>
      <c r="AO61" s="1053"/>
      <c r="AP61" s="1053"/>
      <c r="AQ61" s="1053"/>
      <c r="AR61" s="1053"/>
      <c r="AS61" s="1053"/>
      <c r="AT61" s="1053"/>
      <c r="AU61" s="1053"/>
      <c r="AV61" s="1053"/>
      <c r="AW61" s="1053"/>
      <c r="AX61" s="1053"/>
      <c r="AY61" s="1053"/>
      <c r="AZ61" s="1053"/>
      <c r="BA61" s="1053"/>
      <c r="BB61" s="1053"/>
      <c r="BC61" s="1053"/>
      <c r="BD61" s="1053"/>
      <c r="BE61" s="1053"/>
      <c r="BF61" s="1053"/>
      <c r="BG61" s="1053"/>
      <c r="BH61" s="1053"/>
      <c r="BI61" s="1053"/>
      <c r="BJ61" s="1053"/>
      <c r="BK61" s="1053"/>
      <c r="BL61" s="1053"/>
      <c r="BM61" s="1053"/>
      <c r="BN61" s="1053"/>
      <c r="BO61" s="1053"/>
      <c r="BP61" s="1053"/>
      <c r="BQ61" s="1053"/>
      <c r="BR61" s="1053"/>
      <c r="BS61" s="1053"/>
      <c r="BT61" s="1053"/>
      <c r="BU61" s="1053"/>
      <c r="BV61" s="1053"/>
      <c r="BW61" s="1053"/>
      <c r="BX61" s="1053"/>
      <c r="BY61" s="1053"/>
      <c r="BZ61" s="1053"/>
      <c r="CA61" s="1053"/>
      <c r="CB61" s="1053"/>
      <c r="CC61" s="1053"/>
      <c r="CD61" s="1053"/>
      <c r="CE61" s="1053"/>
      <c r="CF61" s="1053"/>
      <c r="CG61" s="1053"/>
      <c r="CH61" s="1053"/>
      <c r="CI61" s="1053"/>
      <c r="CJ61" s="1077"/>
      <c r="CK61" s="113"/>
      <c r="CL61" s="127"/>
    </row>
    <row r="62" spans="1:90" s="125" customFormat="1" ht="13.5" customHeight="1">
      <c r="A62" s="99"/>
      <c r="B62" s="1056" t="s">
        <v>261</v>
      </c>
      <c r="C62" s="1057"/>
      <c r="D62" s="1057"/>
      <c r="E62" s="1057"/>
      <c r="F62" s="1057"/>
      <c r="G62" s="1057"/>
      <c r="H62" s="1057"/>
      <c r="I62" s="1057"/>
      <c r="J62" s="1057"/>
      <c r="K62" s="1057"/>
      <c r="L62" s="1057"/>
      <c r="M62" s="1057"/>
      <c r="N62" s="1057"/>
      <c r="O62" s="1057"/>
      <c r="P62" s="1057"/>
      <c r="Q62" s="1057"/>
      <c r="R62" s="1057"/>
      <c r="S62" s="1057"/>
      <c r="T62" s="1057"/>
      <c r="U62" s="1057"/>
      <c r="V62" s="1057"/>
      <c r="W62" s="1057"/>
      <c r="X62" s="1057"/>
      <c r="Y62" s="1057"/>
      <c r="Z62" s="1057"/>
      <c r="AA62" s="1057"/>
      <c r="AB62" s="1057"/>
      <c r="AC62" s="1057"/>
      <c r="AD62" s="1057"/>
      <c r="AE62" s="1057"/>
      <c r="AF62" s="1057"/>
      <c r="AG62" s="1057"/>
      <c r="AH62" s="1057"/>
      <c r="AI62" s="1057"/>
      <c r="AJ62" s="1057"/>
      <c r="AK62" s="1057"/>
      <c r="AL62" s="1057"/>
      <c r="AM62" s="1057"/>
      <c r="AN62" s="1057"/>
      <c r="AO62" s="1057"/>
      <c r="AP62" s="1057"/>
      <c r="AQ62" s="1057"/>
      <c r="AR62" s="1057"/>
      <c r="AS62" s="1057"/>
      <c r="AT62" s="1057"/>
      <c r="AU62" s="1057"/>
      <c r="AV62" s="1057"/>
      <c r="AW62" s="1057"/>
      <c r="AX62" s="1057"/>
      <c r="AY62" s="1057"/>
      <c r="AZ62" s="1057"/>
      <c r="BA62" s="1057"/>
      <c r="BB62" s="1057"/>
      <c r="BC62" s="1057"/>
      <c r="BD62" s="1057"/>
      <c r="BE62" s="1057"/>
      <c r="BF62" s="1057"/>
      <c r="BG62" s="1057"/>
      <c r="BH62" s="1057"/>
      <c r="BI62" s="1057"/>
      <c r="BJ62" s="1057"/>
      <c r="BK62" s="1057"/>
      <c r="BL62" s="1057"/>
      <c r="BM62" s="1057"/>
      <c r="BN62" s="1057"/>
      <c r="BO62" s="1057"/>
      <c r="BP62" s="1057"/>
      <c r="BQ62" s="1057"/>
      <c r="BR62" s="1057"/>
      <c r="BS62" s="1057"/>
      <c r="BT62" s="1057"/>
      <c r="BU62" s="1057"/>
      <c r="BV62" s="1057"/>
      <c r="BW62" s="1057"/>
      <c r="BX62" s="1057"/>
      <c r="BY62" s="1057"/>
      <c r="BZ62" s="1057"/>
      <c r="CA62" s="1057"/>
      <c r="CB62" s="1057"/>
      <c r="CC62" s="1057"/>
      <c r="CD62" s="1057"/>
      <c r="CE62" s="1057"/>
      <c r="CF62" s="1057"/>
      <c r="CG62" s="1057"/>
      <c r="CH62" s="1057"/>
      <c r="CI62" s="1057"/>
      <c r="CJ62" s="1058"/>
      <c r="CK62" s="113"/>
      <c r="CL62" s="127"/>
    </row>
    <row r="63" spans="1:90" s="125" customFormat="1" ht="2.25" customHeight="1">
      <c r="A63" s="99"/>
      <c r="B63" s="115"/>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13"/>
      <c r="CL63" s="127"/>
    </row>
    <row r="64" spans="1:90" s="125" customFormat="1" ht="13.5" customHeight="1" thickBot="1">
      <c r="A64" s="99"/>
      <c r="B64" s="113"/>
      <c r="C64" s="124" t="s">
        <v>202</v>
      </c>
      <c r="D64" s="121"/>
      <c r="E64" s="121"/>
      <c r="F64" s="121"/>
      <c r="G64" s="121"/>
      <c r="H64" s="121"/>
      <c r="I64" s="121"/>
      <c r="J64" s="121"/>
      <c r="K64" s="121"/>
      <c r="L64" s="121"/>
      <c r="M64" s="121"/>
      <c r="N64" s="121"/>
      <c r="O64" s="1074" t="s">
        <v>271</v>
      </c>
      <c r="P64" s="1074"/>
      <c r="Q64" s="1074"/>
      <c r="R64" s="1074"/>
      <c r="S64" s="1074"/>
      <c r="T64" s="1074"/>
      <c r="U64" s="1074"/>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99"/>
      <c r="AT64" s="99"/>
      <c r="AV64" s="99"/>
      <c r="AW64" s="99"/>
      <c r="AX64" s="99"/>
      <c r="AY64" s="99"/>
      <c r="AZ64" s="99"/>
      <c r="BA64" s="111"/>
      <c r="BB64" s="111"/>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121"/>
      <c r="CI64" s="121"/>
      <c r="CJ64" s="99"/>
      <c r="CK64" s="113"/>
      <c r="CL64" s="127"/>
    </row>
    <row r="65" spans="1:90" s="125" customFormat="1" ht="2.25" customHeight="1">
      <c r="A65" s="99"/>
      <c r="B65" s="113"/>
      <c r="C65" s="124"/>
      <c r="D65" s="121"/>
      <c r="E65" s="121"/>
      <c r="F65" s="121"/>
      <c r="G65" s="121"/>
      <c r="H65" s="121"/>
      <c r="I65" s="121"/>
      <c r="J65" s="121"/>
      <c r="K65" s="121"/>
      <c r="L65" s="121"/>
      <c r="M65" s="121"/>
      <c r="N65" s="121"/>
      <c r="O65" s="453"/>
      <c r="P65" s="453"/>
      <c r="Q65" s="453"/>
      <c r="R65" s="453"/>
      <c r="S65" s="453"/>
      <c r="T65" s="453"/>
      <c r="U65" s="453"/>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99"/>
      <c r="AT65" s="99"/>
      <c r="AU65" s="126"/>
      <c r="AV65" s="99"/>
      <c r="AW65" s="99"/>
      <c r="AX65" s="99"/>
      <c r="AY65" s="99"/>
      <c r="AZ65" s="99"/>
      <c r="BA65" s="111"/>
      <c r="BB65" s="111"/>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121"/>
      <c r="CI65" s="121"/>
      <c r="CJ65" s="99"/>
      <c r="CK65" s="113"/>
      <c r="CL65" s="127"/>
    </row>
    <row r="66" spans="1:90" s="125" customFormat="1" ht="13.5" customHeight="1" thickBot="1">
      <c r="A66" s="99"/>
      <c r="B66" s="113"/>
      <c r="C66" s="108" t="s">
        <v>280</v>
      </c>
      <c r="D66" s="99"/>
      <c r="E66" s="99"/>
      <c r="F66" s="99"/>
      <c r="G66" s="99"/>
      <c r="H66" s="99"/>
      <c r="I66" s="111"/>
      <c r="J66" s="111"/>
      <c r="K66" s="99"/>
      <c r="L66" s="99"/>
      <c r="M66" s="99"/>
      <c r="N66" s="99"/>
      <c r="O66" s="99"/>
      <c r="P66" s="99"/>
      <c r="Q66" s="99"/>
      <c r="R66" s="99"/>
      <c r="S66" s="99"/>
      <c r="T66" s="99"/>
      <c r="U66" s="144"/>
      <c r="V66" s="144"/>
      <c r="W66" s="144"/>
      <c r="X66" s="144"/>
      <c r="Y66" s="145"/>
      <c r="Z66" s="145"/>
      <c r="AA66" s="145"/>
      <c r="AB66" s="146"/>
      <c r="AC66" s="146"/>
      <c r="AD66" s="144"/>
      <c r="AE66" s="144"/>
      <c r="AF66" s="144"/>
      <c r="AG66" s="144"/>
      <c r="AH66" s="144"/>
      <c r="AI66" s="144"/>
      <c r="AJ66" s="144"/>
      <c r="AK66" s="99"/>
      <c r="AL66" s="99"/>
      <c r="AM66" s="1072">
        <f>'Page 7 Distribution'!M53</f>
        <v>0</v>
      </c>
      <c r="AN66" s="1072"/>
      <c r="AO66" s="1072"/>
      <c r="AR66" s="121"/>
      <c r="AS66" s="99"/>
      <c r="AT66" s="99"/>
      <c r="AU66" s="126" t="s">
        <v>232</v>
      </c>
      <c r="AV66" s="99"/>
      <c r="AW66" s="99"/>
      <c r="AX66" s="99"/>
      <c r="AY66" s="99"/>
      <c r="AZ66" s="99"/>
      <c r="BA66" s="111"/>
      <c r="BB66" s="111"/>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121"/>
      <c r="CI66" s="121"/>
      <c r="CJ66" s="99"/>
      <c r="CK66" s="113"/>
      <c r="CL66" s="127"/>
    </row>
    <row r="67" spans="1:90" s="125" customFormat="1" ht="2.25" customHeight="1">
      <c r="A67" s="99"/>
      <c r="B67" s="113"/>
      <c r="C67" s="124"/>
      <c r="D67" s="121"/>
      <c r="E67" s="121"/>
      <c r="F67" s="121"/>
      <c r="G67" s="121"/>
      <c r="H67" s="121"/>
      <c r="I67" s="121"/>
      <c r="J67" s="121"/>
      <c r="K67" s="121"/>
      <c r="L67" s="121"/>
      <c r="M67" s="121"/>
      <c r="N67" s="121"/>
      <c r="O67" s="99"/>
      <c r="P67" s="99"/>
      <c r="Q67" s="99"/>
      <c r="R67" s="111"/>
      <c r="S67" s="99"/>
      <c r="T67" s="99"/>
      <c r="U67" s="99"/>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99"/>
      <c r="AT67" s="99"/>
      <c r="AU67" s="126"/>
      <c r="AV67" s="99"/>
      <c r="AW67" s="99"/>
      <c r="AX67" s="99"/>
      <c r="AY67" s="99"/>
      <c r="AZ67" s="99"/>
      <c r="BA67" s="111"/>
      <c r="BB67" s="111"/>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121"/>
      <c r="CI67" s="121"/>
      <c r="CJ67" s="99"/>
      <c r="CK67" s="113"/>
      <c r="CL67" s="127"/>
    </row>
    <row r="68" spans="1:90" s="125" customFormat="1" ht="13.5" customHeight="1" thickBot="1">
      <c r="A68" s="99"/>
      <c r="B68" s="113"/>
      <c r="C68" s="103" t="s">
        <v>231</v>
      </c>
      <c r="D68" s="99"/>
      <c r="E68" s="108"/>
      <c r="F68" s="99"/>
      <c r="G68" s="99"/>
      <c r="H68" s="99"/>
      <c r="I68" s="99"/>
      <c r="J68" s="99"/>
      <c r="K68" s="99"/>
      <c r="L68" s="99"/>
      <c r="M68" s="99"/>
      <c r="N68" s="99"/>
      <c r="O68" s="99"/>
      <c r="P68" s="99"/>
      <c r="Q68" s="99"/>
      <c r="R68" s="99"/>
      <c r="S68" s="111"/>
      <c r="T68" s="111"/>
      <c r="U68" s="99"/>
      <c r="V68" s="99"/>
      <c r="W68" s="99"/>
      <c r="X68" s="99"/>
      <c r="Y68" s="99"/>
      <c r="Z68" s="99"/>
      <c r="AA68" s="99"/>
      <c r="AB68" s="99"/>
      <c r="AC68" s="99"/>
      <c r="AD68" s="99"/>
      <c r="AE68" s="99"/>
      <c r="AF68" s="99"/>
      <c r="AG68" s="99"/>
      <c r="AH68" s="99"/>
      <c r="AI68" s="144"/>
      <c r="AJ68" s="144"/>
      <c r="AL68" s="99"/>
      <c r="AM68" s="99"/>
      <c r="AN68" s="99"/>
      <c r="AO68" s="620"/>
      <c r="AP68" s="99"/>
      <c r="AR68" s="99"/>
      <c r="AS68" s="99"/>
      <c r="AT68" s="99"/>
      <c r="AU68" s="99"/>
      <c r="AV68" s="99"/>
      <c r="AW68" s="108" t="s">
        <v>213</v>
      </c>
      <c r="AX68" s="99"/>
      <c r="AY68" s="99"/>
      <c r="AZ68" s="99"/>
      <c r="BA68" s="111"/>
      <c r="BB68" s="111"/>
      <c r="BC68" s="99"/>
      <c r="BD68" s="99"/>
      <c r="BE68" s="99"/>
      <c r="BF68" s="99"/>
      <c r="BG68" s="99"/>
      <c r="BH68" s="99"/>
      <c r="BI68" s="99"/>
      <c r="BJ68" s="99"/>
      <c r="BK68" s="99"/>
      <c r="BL68" s="99"/>
      <c r="BM68" s="99"/>
      <c r="BN68" s="99"/>
      <c r="BO68" s="99"/>
      <c r="BP68" s="99"/>
      <c r="BQ68" s="99"/>
      <c r="BR68" s="99"/>
      <c r="BS68" s="99"/>
      <c r="BT68" s="144"/>
      <c r="BU68" s="152"/>
      <c r="BV68" s="152"/>
      <c r="BW68" s="152"/>
      <c r="BX68" s="146"/>
      <c r="BY68" s="146"/>
      <c r="BZ68" s="146"/>
      <c r="CA68" s="144"/>
      <c r="CB68" s="144"/>
      <c r="CC68" s="99"/>
      <c r="CD68" s="99"/>
      <c r="CE68" s="1062" t="str">
        <f>'Page 7 Distribution'!E53</f>
        <v/>
      </c>
      <c r="CF68" s="1062"/>
      <c r="CG68" s="1062"/>
      <c r="CH68" s="99"/>
      <c r="CI68" s="99"/>
      <c r="CJ68" s="99"/>
      <c r="CK68" s="113"/>
      <c r="CL68" s="127"/>
    </row>
    <row r="69" spans="1:90" s="125" customFormat="1" ht="2.25" customHeight="1">
      <c r="A69" s="99"/>
      <c r="B69" s="113"/>
      <c r="C69" s="103"/>
      <c r="D69" s="99"/>
      <c r="E69" s="108"/>
      <c r="F69" s="99"/>
      <c r="G69" s="99"/>
      <c r="H69" s="99"/>
      <c r="I69" s="99"/>
      <c r="J69" s="99"/>
      <c r="K69" s="99"/>
      <c r="L69" s="99"/>
      <c r="M69" s="99"/>
      <c r="N69" s="99"/>
      <c r="O69" s="99"/>
      <c r="P69" s="99"/>
      <c r="Q69" s="99"/>
      <c r="R69" s="99"/>
      <c r="S69" s="111"/>
      <c r="T69" s="111"/>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108"/>
      <c r="AX69" s="99"/>
      <c r="AY69" s="99"/>
      <c r="AZ69" s="99"/>
      <c r="BA69" s="111"/>
      <c r="BB69" s="111"/>
      <c r="BC69" s="99"/>
      <c r="BD69" s="99"/>
      <c r="BE69" s="99"/>
      <c r="BF69" s="99"/>
      <c r="BG69" s="99"/>
      <c r="BH69" s="99"/>
      <c r="BI69" s="99"/>
      <c r="BJ69" s="99"/>
      <c r="BK69" s="99"/>
      <c r="BL69" s="99"/>
      <c r="BM69" s="99"/>
      <c r="BN69" s="99"/>
      <c r="BO69" s="99"/>
      <c r="BP69" s="99"/>
      <c r="BQ69" s="99"/>
      <c r="BR69" s="99"/>
      <c r="BS69" s="99"/>
      <c r="BT69" s="99"/>
      <c r="BU69" s="111"/>
      <c r="BV69" s="111"/>
      <c r="BW69" s="111"/>
      <c r="BX69" s="111"/>
      <c r="BY69" s="111"/>
      <c r="BZ69" s="111"/>
      <c r="CA69" s="99"/>
      <c r="CB69" s="99"/>
      <c r="CC69" s="99"/>
      <c r="CD69" s="99"/>
      <c r="CE69" s="99"/>
      <c r="CF69" s="99"/>
      <c r="CG69" s="99"/>
      <c r="CH69" s="99"/>
      <c r="CI69" s="99"/>
      <c r="CJ69" s="99"/>
      <c r="CK69" s="113"/>
      <c r="CL69" s="127"/>
    </row>
    <row r="70" spans="1:90" s="125" customFormat="1" ht="13.5" customHeight="1">
      <c r="A70" s="99"/>
      <c r="B70" s="113"/>
      <c r="C70" s="103" t="s">
        <v>263</v>
      </c>
      <c r="D70" s="99"/>
      <c r="E70" s="108"/>
      <c r="F70" s="99"/>
      <c r="G70" s="99"/>
      <c r="H70" s="99"/>
      <c r="I70" s="99"/>
      <c r="J70" s="99"/>
      <c r="K70" s="99"/>
      <c r="L70" s="99"/>
      <c r="M70" s="99"/>
      <c r="N70" s="99"/>
      <c r="O70" s="99"/>
      <c r="P70" s="99"/>
      <c r="Q70" s="99"/>
      <c r="R70" s="99"/>
      <c r="S70" s="111"/>
      <c r="T70" s="111"/>
      <c r="U70" s="103"/>
      <c r="V70" s="103"/>
      <c r="Z70" s="111"/>
      <c r="AA70" s="111"/>
      <c r="AB70" s="111"/>
      <c r="AC70" s="111"/>
      <c r="AD70" s="99"/>
      <c r="AF70" s="99"/>
      <c r="AG70" s="99"/>
      <c r="AH70" s="99"/>
      <c r="AL70" s="111"/>
      <c r="AM70" s="111"/>
      <c r="AN70" s="111"/>
      <c r="AO70" s="99"/>
      <c r="AP70" s="99"/>
      <c r="AQ70" s="99"/>
      <c r="AR70" s="99"/>
      <c r="AS70" s="99"/>
      <c r="AT70" s="99"/>
      <c r="AU70" s="126" t="s">
        <v>233</v>
      </c>
      <c r="AV70" s="99"/>
      <c r="AW70" s="99"/>
      <c r="AX70" s="99"/>
      <c r="AY70" s="99"/>
      <c r="AZ70" s="99"/>
      <c r="BA70" s="111"/>
      <c r="BB70" s="111"/>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113"/>
      <c r="CL70" s="127"/>
    </row>
    <row r="71" spans="1:90" s="125" customFormat="1" ht="2.25" customHeight="1">
      <c r="A71" s="99"/>
      <c r="B71" s="113"/>
      <c r="C71" s="103"/>
      <c r="D71" s="99"/>
      <c r="E71" s="108"/>
      <c r="F71" s="99"/>
      <c r="G71" s="99"/>
      <c r="H71" s="99"/>
      <c r="I71" s="99"/>
      <c r="J71" s="99"/>
      <c r="K71" s="99"/>
      <c r="L71" s="99"/>
      <c r="M71" s="99"/>
      <c r="N71" s="99"/>
      <c r="O71" s="99"/>
      <c r="P71" s="99"/>
      <c r="Q71" s="99"/>
      <c r="R71" s="99"/>
      <c r="S71" s="111"/>
      <c r="T71" s="111"/>
      <c r="U71" s="103"/>
      <c r="V71" s="103"/>
      <c r="W71" s="111"/>
      <c r="X71" s="111"/>
      <c r="Y71" s="111"/>
      <c r="Z71" s="111"/>
      <c r="AA71" s="111"/>
      <c r="AB71" s="111"/>
      <c r="AC71" s="111"/>
      <c r="AD71" s="99"/>
      <c r="AF71" s="99"/>
      <c r="AG71" s="99"/>
      <c r="AH71" s="99"/>
      <c r="AI71" s="111"/>
      <c r="AJ71" s="111"/>
      <c r="AK71" s="111"/>
      <c r="AL71" s="111"/>
      <c r="AM71" s="111"/>
      <c r="AN71" s="111"/>
      <c r="AO71" s="99"/>
      <c r="AP71" s="99"/>
      <c r="AQ71" s="99"/>
      <c r="AR71" s="99"/>
      <c r="AS71" s="99"/>
      <c r="AT71" s="99"/>
      <c r="AU71" s="126"/>
      <c r="AV71" s="99"/>
      <c r="AW71" s="99"/>
      <c r="AX71" s="99"/>
      <c r="AY71" s="99"/>
      <c r="AZ71" s="99"/>
      <c r="BA71" s="111"/>
      <c r="BB71" s="111"/>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113"/>
      <c r="CL71" s="127"/>
    </row>
    <row r="72" spans="1:90" s="125" customFormat="1" ht="13.5" customHeight="1" thickBot="1">
      <c r="A72" s="99"/>
      <c r="B72" s="113"/>
      <c r="C72" s="103"/>
      <c r="D72" s="99"/>
      <c r="E72" s="108" t="s">
        <v>41</v>
      </c>
      <c r="F72" s="99"/>
      <c r="G72" s="99"/>
      <c r="H72" s="99"/>
      <c r="I72" s="99"/>
      <c r="J72" s="144"/>
      <c r="K72" s="144"/>
      <c r="L72" s="144"/>
      <c r="M72" s="144"/>
      <c r="N72" s="144"/>
      <c r="O72" s="144"/>
      <c r="P72" s="144"/>
      <c r="Q72" s="144"/>
      <c r="R72" s="144"/>
      <c r="S72" s="146"/>
      <c r="T72" s="146"/>
      <c r="U72" s="159"/>
      <c r="V72" s="159"/>
      <c r="W72" s="146"/>
      <c r="X72" s="146"/>
      <c r="Y72" s="146"/>
      <c r="Z72" s="146"/>
      <c r="AA72" s="146"/>
      <c r="AB72" s="146"/>
      <c r="AC72" s="146"/>
      <c r="AD72" s="144"/>
      <c r="AE72" s="152"/>
      <c r="AF72" s="144"/>
      <c r="AG72" s="144"/>
      <c r="AH72" s="144"/>
      <c r="AI72" s="146"/>
      <c r="AJ72" s="146"/>
      <c r="AK72" s="111"/>
      <c r="AL72" s="111"/>
      <c r="AM72" s="1062">
        <f>'Page 7 Distribution'!E51</f>
        <v>0</v>
      </c>
      <c r="AN72" s="1062"/>
      <c r="AO72" s="1062"/>
      <c r="AP72" s="99"/>
      <c r="AQ72" s="99"/>
      <c r="AR72" s="99"/>
      <c r="AS72" s="99"/>
      <c r="AT72" s="99"/>
      <c r="AU72" s="126"/>
      <c r="AV72" s="99"/>
      <c r="AW72" s="108" t="s">
        <v>215</v>
      </c>
      <c r="AX72" s="99"/>
      <c r="AY72" s="99"/>
      <c r="AZ72" s="99"/>
      <c r="BA72" s="111"/>
      <c r="BB72" s="111"/>
      <c r="BC72" s="99"/>
      <c r="BD72" s="99"/>
      <c r="BE72" s="99"/>
      <c r="BF72" s="99"/>
      <c r="BG72" s="99"/>
      <c r="BH72" s="99"/>
      <c r="BI72" s="99"/>
      <c r="BJ72" s="99"/>
      <c r="BK72" s="99"/>
      <c r="BL72" s="99"/>
      <c r="BM72" s="99"/>
      <c r="BN72" s="99"/>
      <c r="BO72" s="99"/>
      <c r="BP72" s="99"/>
      <c r="BQ72" s="99"/>
      <c r="BR72" s="99"/>
      <c r="BS72" s="99"/>
      <c r="BT72" s="144"/>
      <c r="BU72" s="152"/>
      <c r="BV72" s="152"/>
      <c r="BW72" s="152"/>
      <c r="BX72" s="146"/>
      <c r="BY72" s="146"/>
      <c r="BZ72" s="146"/>
      <c r="CA72" s="144"/>
      <c r="CB72" s="144"/>
      <c r="CC72" s="99"/>
      <c r="CD72" s="99"/>
      <c r="CE72" s="1062" t="str">
        <f>'Page 7 Distribution'!E54</f>
        <v/>
      </c>
      <c r="CF72" s="1070"/>
      <c r="CG72" s="1070"/>
      <c r="CH72" s="99"/>
      <c r="CI72" s="99"/>
      <c r="CJ72" s="99"/>
      <c r="CK72" s="113"/>
      <c r="CL72" s="127"/>
    </row>
    <row r="73" spans="1:90" s="125" customFormat="1" ht="2.25" customHeight="1">
      <c r="A73" s="99"/>
      <c r="B73" s="113"/>
      <c r="C73" s="103"/>
      <c r="D73" s="99"/>
      <c r="E73" s="108"/>
      <c r="F73" s="99"/>
      <c r="G73" s="99"/>
      <c r="H73" s="99"/>
      <c r="I73" s="99"/>
      <c r="J73" s="99"/>
      <c r="K73" s="99"/>
      <c r="L73" s="99"/>
      <c r="M73" s="99"/>
      <c r="N73" s="99"/>
      <c r="O73" s="99"/>
      <c r="P73" s="99"/>
      <c r="Q73" s="99"/>
      <c r="R73" s="99"/>
      <c r="S73" s="111"/>
      <c r="T73" s="111"/>
      <c r="U73" s="103"/>
      <c r="V73" s="103"/>
      <c r="W73" s="111"/>
      <c r="X73" s="111"/>
      <c r="Y73" s="111"/>
      <c r="Z73" s="111"/>
      <c r="AA73" s="111"/>
      <c r="AB73" s="111"/>
      <c r="AC73" s="111"/>
      <c r="AD73" s="99"/>
      <c r="AF73" s="99"/>
      <c r="AG73" s="99"/>
      <c r="AH73" s="99"/>
      <c r="AI73" s="111"/>
      <c r="AJ73" s="111"/>
      <c r="AK73" s="111"/>
      <c r="AL73" s="111"/>
      <c r="AM73" s="111"/>
      <c r="AN73" s="111"/>
      <c r="AO73" s="99"/>
      <c r="AP73" s="99"/>
      <c r="AQ73" s="99"/>
      <c r="AR73" s="99"/>
      <c r="AS73" s="99"/>
      <c r="AT73" s="99"/>
      <c r="AU73" s="126"/>
      <c r="AV73" s="99"/>
      <c r="AW73" s="99"/>
      <c r="AX73" s="99"/>
      <c r="AY73" s="99"/>
      <c r="AZ73" s="99"/>
      <c r="BA73" s="111"/>
      <c r="BB73" s="111"/>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113"/>
      <c r="CL73" s="127"/>
    </row>
    <row r="74" spans="1:90" s="125" customFormat="1" ht="13.5" customHeight="1" thickBot="1">
      <c r="A74" s="99"/>
      <c r="B74" s="113"/>
      <c r="C74" s="103"/>
      <c r="D74" s="99"/>
      <c r="E74" s="108" t="s">
        <v>18</v>
      </c>
      <c r="F74" s="99"/>
      <c r="G74" s="99"/>
      <c r="H74" s="99"/>
      <c r="I74" s="99"/>
      <c r="J74" s="144"/>
      <c r="K74" s="144"/>
      <c r="L74" s="144"/>
      <c r="M74" s="144"/>
      <c r="N74" s="144"/>
      <c r="O74" s="144"/>
      <c r="P74" s="144"/>
      <c r="Q74" s="144"/>
      <c r="R74" s="144"/>
      <c r="S74" s="146"/>
      <c r="T74" s="146"/>
      <c r="U74" s="159"/>
      <c r="V74" s="159"/>
      <c r="W74" s="146"/>
      <c r="X74" s="146"/>
      <c r="Y74" s="146"/>
      <c r="Z74" s="146"/>
      <c r="AA74" s="146"/>
      <c r="AB74" s="146"/>
      <c r="AC74" s="146"/>
      <c r="AD74" s="144"/>
      <c r="AE74" s="152"/>
      <c r="AF74" s="144"/>
      <c r="AG74" s="144"/>
      <c r="AH74" s="144"/>
      <c r="AI74" s="146"/>
      <c r="AJ74" s="146"/>
      <c r="AK74" s="111"/>
      <c r="AL74" s="111"/>
      <c r="AM74" s="1062">
        <f>'Page 7 Distribution'!E52</f>
        <v>0</v>
      </c>
      <c r="AN74" s="1062"/>
      <c r="AO74" s="1062"/>
      <c r="AP74" s="99"/>
      <c r="AQ74" s="99"/>
      <c r="AR74" s="99"/>
      <c r="AS74" s="99"/>
      <c r="AT74" s="99"/>
      <c r="AU74" s="126"/>
      <c r="AV74" s="99"/>
      <c r="AW74" s="99"/>
      <c r="AX74" s="99"/>
      <c r="AY74" s="99"/>
      <c r="AZ74" s="99"/>
      <c r="BA74" s="111"/>
      <c r="BB74" s="111"/>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113"/>
      <c r="CL74" s="127"/>
    </row>
    <row r="75" spans="1:90" s="125" customFormat="1" ht="2.25" customHeight="1">
      <c r="A75" s="99"/>
      <c r="B75" s="113"/>
      <c r="C75" s="103"/>
      <c r="D75" s="99"/>
      <c r="E75" s="108"/>
      <c r="F75" s="99"/>
      <c r="G75" s="99"/>
      <c r="H75" s="99"/>
      <c r="I75" s="99"/>
      <c r="J75" s="99"/>
      <c r="K75" s="99"/>
      <c r="L75" s="99"/>
      <c r="M75" s="99"/>
      <c r="N75" s="99"/>
      <c r="O75" s="99"/>
      <c r="P75" s="99"/>
      <c r="Q75" s="99"/>
      <c r="R75" s="99"/>
      <c r="S75" s="111"/>
      <c r="T75" s="111"/>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111"/>
      <c r="BB75" s="111"/>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113"/>
      <c r="CL75" s="127"/>
    </row>
    <row r="76" spans="1:90" s="125" customFormat="1" ht="13.5" customHeight="1" thickBot="1">
      <c r="A76" s="99"/>
      <c r="B76" s="113"/>
      <c r="C76" s="108" t="s">
        <v>258</v>
      </c>
      <c r="D76" s="99"/>
      <c r="E76" s="108"/>
      <c r="F76" s="99"/>
      <c r="G76" s="99"/>
      <c r="H76" s="99"/>
      <c r="I76" s="99"/>
      <c r="J76" s="99"/>
      <c r="K76" s="99"/>
      <c r="L76" s="99"/>
      <c r="M76" s="99"/>
      <c r="N76" s="99"/>
      <c r="O76" s="99"/>
      <c r="P76" s="99"/>
      <c r="Q76" s="99"/>
      <c r="R76" s="99"/>
      <c r="S76" s="111"/>
      <c r="T76" s="111"/>
      <c r="U76" s="99"/>
      <c r="V76" s="99"/>
      <c r="W76" s="99"/>
      <c r="X76" s="99"/>
      <c r="Y76" s="99"/>
      <c r="Z76" s="99"/>
      <c r="AA76" s="152"/>
      <c r="AB76" s="152"/>
      <c r="AC76" s="152"/>
      <c r="AD76" s="155"/>
      <c r="AE76" s="155"/>
      <c r="AF76" s="152"/>
      <c r="AG76" s="152"/>
      <c r="AH76" s="144"/>
      <c r="AI76" s="144"/>
      <c r="AJ76" s="144"/>
      <c r="AK76" s="99"/>
      <c r="AL76" s="99"/>
      <c r="AM76" s="1084">
        <f>'Page 7 Distribution'!H51</f>
        <v>0</v>
      </c>
      <c r="AN76" s="1070"/>
      <c r="AO76" s="1070"/>
      <c r="AP76" s="99"/>
      <c r="AQ76" s="99"/>
      <c r="AR76" s="99"/>
      <c r="AS76" s="99"/>
      <c r="AT76" s="99"/>
      <c r="AU76" s="99"/>
      <c r="CJ76" s="99"/>
      <c r="CK76" s="113"/>
      <c r="CL76" s="127"/>
    </row>
    <row r="77" spans="1:90" s="125" customFormat="1" ht="2.25" customHeight="1">
      <c r="A77" s="99"/>
      <c r="B77" s="113"/>
      <c r="C77" s="108"/>
      <c r="D77" s="99"/>
      <c r="E77" s="108"/>
      <c r="F77" s="99"/>
      <c r="G77" s="99"/>
      <c r="H77" s="99"/>
      <c r="I77" s="99"/>
      <c r="J77" s="99"/>
      <c r="K77" s="99"/>
      <c r="L77" s="99"/>
      <c r="M77" s="99"/>
      <c r="N77" s="99"/>
      <c r="O77" s="99"/>
      <c r="P77" s="99"/>
      <c r="Q77" s="99"/>
      <c r="R77" s="99"/>
      <c r="S77" s="111"/>
      <c r="T77" s="111"/>
      <c r="U77" s="99"/>
      <c r="V77" s="99"/>
      <c r="W77" s="99"/>
      <c r="X77" s="99"/>
      <c r="Y77" s="99"/>
      <c r="Z77" s="99"/>
      <c r="AA77" s="142"/>
      <c r="AB77" s="143"/>
      <c r="AC77" s="143"/>
      <c r="AD77" s="143"/>
      <c r="AE77" s="143"/>
      <c r="AH77" s="99"/>
      <c r="AI77" s="99"/>
      <c r="AJ77" s="99"/>
      <c r="AK77" s="99"/>
      <c r="AL77" s="99"/>
      <c r="AM77" s="99"/>
      <c r="AN77" s="99"/>
      <c r="AO77" s="99"/>
      <c r="AP77" s="99"/>
      <c r="AQ77" s="99"/>
      <c r="AR77" s="99"/>
      <c r="AS77" s="99"/>
      <c r="AT77" s="99"/>
      <c r="AU77" s="99"/>
      <c r="AV77" s="108"/>
      <c r="AW77" s="99"/>
      <c r="AX77" s="99"/>
      <c r="AY77" s="99"/>
      <c r="AZ77" s="111"/>
      <c r="BA77" s="111"/>
      <c r="BB77" s="99"/>
      <c r="BC77" s="99"/>
      <c r="BD77" s="99"/>
      <c r="BE77" s="99"/>
      <c r="BF77" s="99"/>
      <c r="BG77" s="99"/>
      <c r="BH77" s="99"/>
      <c r="BI77" s="99"/>
      <c r="BJ77" s="99"/>
      <c r="BK77" s="99"/>
      <c r="BL77" s="99"/>
      <c r="BM77" s="99"/>
      <c r="BN77" s="99"/>
      <c r="BO77" s="99"/>
      <c r="BP77" s="99"/>
      <c r="BQ77" s="99"/>
      <c r="BR77" s="99"/>
      <c r="BS77" s="99"/>
      <c r="BT77" s="99"/>
      <c r="BU77" s="111"/>
      <c r="BV77" s="111"/>
      <c r="BW77" s="111"/>
      <c r="BX77" s="111"/>
      <c r="BY77" s="111"/>
      <c r="BZ77" s="99"/>
      <c r="CA77" s="99"/>
      <c r="CB77" s="99"/>
      <c r="CC77" s="99"/>
      <c r="CD77" s="99"/>
      <c r="CE77" s="99"/>
      <c r="CF77" s="99"/>
      <c r="CG77" s="99"/>
      <c r="CH77" s="99"/>
      <c r="CI77" s="99"/>
      <c r="CJ77" s="99"/>
      <c r="CK77" s="113"/>
      <c r="CL77" s="127"/>
    </row>
    <row r="78" spans="1:90" s="125" customFormat="1" ht="13.5" customHeight="1" thickBot="1">
      <c r="A78" s="99"/>
      <c r="B78" s="113"/>
      <c r="C78" s="108" t="s">
        <v>257</v>
      </c>
      <c r="D78" s="99"/>
      <c r="E78" s="108"/>
      <c r="F78" s="99"/>
      <c r="G78" s="99"/>
      <c r="H78" s="99"/>
      <c r="I78" s="99"/>
      <c r="J78" s="99"/>
      <c r="K78" s="99"/>
      <c r="L78" s="99"/>
      <c r="M78" s="99"/>
      <c r="N78" s="99"/>
      <c r="O78" s="99"/>
      <c r="P78" s="99"/>
      <c r="Q78" s="99"/>
      <c r="R78" s="99"/>
      <c r="S78" s="111"/>
      <c r="T78" s="111"/>
      <c r="U78" s="99"/>
      <c r="V78" s="99"/>
      <c r="W78" s="99"/>
      <c r="X78" s="99"/>
      <c r="Y78" s="99"/>
      <c r="Z78" s="99"/>
      <c r="AA78" s="152"/>
      <c r="AB78" s="152"/>
      <c r="AC78" s="152"/>
      <c r="AD78" s="155"/>
      <c r="AE78" s="155"/>
      <c r="AF78" s="152"/>
      <c r="AG78" s="144"/>
      <c r="AH78" s="144"/>
      <c r="AI78" s="144"/>
      <c r="AJ78" s="144"/>
      <c r="AK78" s="99"/>
      <c r="AL78" s="99"/>
      <c r="AM78" s="1084">
        <f>'Page 7 Distribution'!H52</f>
        <v>0</v>
      </c>
      <c r="AN78" s="1070"/>
      <c r="AO78" s="1070"/>
      <c r="AP78" s="99"/>
      <c r="AQ78" s="99"/>
      <c r="AR78" s="99"/>
      <c r="AS78" s="99"/>
      <c r="AT78" s="99"/>
      <c r="AV78" s="99"/>
      <c r="BR78" s="99"/>
      <c r="BS78" s="99"/>
      <c r="BT78" s="99"/>
      <c r="BU78" s="99"/>
      <c r="BV78" s="99"/>
      <c r="BW78" s="99"/>
      <c r="BX78" s="99"/>
      <c r="BY78" s="99"/>
      <c r="BZ78" s="99"/>
      <c r="CA78" s="99"/>
      <c r="CB78" s="99"/>
      <c r="CC78" s="99"/>
      <c r="CD78" s="99"/>
      <c r="CE78" s="99"/>
      <c r="CF78" s="99"/>
      <c r="CG78" s="99"/>
      <c r="CH78" s="99"/>
      <c r="CI78" s="99"/>
      <c r="CJ78" s="99"/>
      <c r="CK78" s="113"/>
      <c r="CL78" s="127"/>
    </row>
    <row r="79" spans="1:90" s="125" customFormat="1" ht="2.25" customHeight="1">
      <c r="A79" s="99"/>
      <c r="B79" s="113"/>
      <c r="C79" s="99"/>
      <c r="D79" s="99"/>
      <c r="E79" s="99"/>
      <c r="F79" s="99"/>
      <c r="G79" s="99"/>
      <c r="H79" s="99"/>
      <c r="I79" s="99"/>
      <c r="J79" s="99"/>
      <c r="K79" s="99"/>
      <c r="L79" s="99"/>
      <c r="M79" s="99"/>
      <c r="N79" s="99"/>
      <c r="O79" s="99"/>
      <c r="P79" s="99"/>
      <c r="Q79" s="99"/>
      <c r="R79" s="99"/>
      <c r="S79" s="111"/>
      <c r="T79" s="111"/>
      <c r="U79" s="99"/>
      <c r="V79" s="99"/>
      <c r="W79" s="99"/>
      <c r="X79" s="99"/>
      <c r="Y79" s="99"/>
      <c r="Z79" s="99"/>
      <c r="AA79" s="99"/>
      <c r="AB79" s="99"/>
      <c r="AC79" s="99"/>
      <c r="AD79" s="99">
        <f>'Page 7 Distribution'!F44</f>
        <v>0</v>
      </c>
      <c r="AE79" s="99"/>
      <c r="AF79" s="99"/>
      <c r="AG79" s="99"/>
      <c r="AH79" s="99"/>
      <c r="AI79" s="99"/>
      <c r="AJ79" s="99"/>
      <c r="AK79" s="99"/>
      <c r="AL79" s="99"/>
      <c r="AM79" s="99"/>
      <c r="AN79" s="99"/>
      <c r="AO79" s="99"/>
      <c r="AP79" s="99"/>
      <c r="AQ79" s="104"/>
      <c r="AR79" s="104"/>
      <c r="AS79" s="104"/>
      <c r="AT79" s="104"/>
      <c r="AU79" s="104"/>
      <c r="AV79" s="99"/>
      <c r="AW79" s="99"/>
      <c r="AX79" s="99"/>
      <c r="AY79" s="99"/>
      <c r="AZ79" s="99"/>
      <c r="BA79" s="111"/>
      <c r="BB79" s="111"/>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112"/>
      <c r="CK79" s="113"/>
      <c r="CL79" s="127"/>
    </row>
    <row r="80" spans="1:90" s="125" customFormat="1" ht="2.25" customHeight="1">
      <c r="A80" s="99"/>
      <c r="B80" s="117"/>
      <c r="C80" s="117"/>
      <c r="D80" s="117"/>
      <c r="E80" s="117"/>
      <c r="F80" s="117"/>
      <c r="G80" s="117"/>
      <c r="H80" s="117"/>
      <c r="I80" s="117"/>
      <c r="J80" s="117"/>
      <c r="K80" s="117"/>
      <c r="L80" s="117"/>
      <c r="M80" s="117"/>
      <c r="N80" s="117"/>
      <c r="O80" s="117"/>
      <c r="P80" s="117"/>
      <c r="Q80" s="117"/>
      <c r="R80" s="117"/>
      <c r="S80" s="118"/>
      <c r="T80" s="118"/>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99"/>
      <c r="AR80" s="99"/>
      <c r="AS80" s="99"/>
      <c r="AT80" s="99"/>
      <c r="AU80" s="99"/>
      <c r="AV80" s="117"/>
      <c r="AW80" s="117"/>
      <c r="AX80" s="117"/>
      <c r="AY80" s="117"/>
      <c r="AZ80" s="117"/>
      <c r="BA80" s="118"/>
      <c r="BB80" s="118"/>
      <c r="BC80" s="117"/>
      <c r="BD80" s="117"/>
      <c r="BE80" s="117"/>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99"/>
      <c r="CL80" s="127"/>
    </row>
    <row r="81" spans="1:90" s="125" customFormat="1" ht="3" customHeight="1">
      <c r="A81" s="99"/>
      <c r="B81" s="99"/>
      <c r="C81" s="108"/>
      <c r="D81" s="99"/>
      <c r="E81" s="108"/>
      <c r="F81" s="99"/>
      <c r="G81" s="108"/>
      <c r="H81" s="99"/>
      <c r="I81" s="99"/>
      <c r="J81" s="99"/>
      <c r="K81" s="99"/>
      <c r="L81" s="99"/>
      <c r="M81" s="99"/>
      <c r="N81" s="99"/>
      <c r="O81" s="99"/>
      <c r="P81" s="99"/>
      <c r="Q81" s="99"/>
      <c r="R81" s="99"/>
      <c r="S81" s="99"/>
      <c r="T81" s="99"/>
      <c r="U81" s="111"/>
      <c r="V81" s="111"/>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108"/>
      <c r="AX81" s="99"/>
      <c r="AY81" s="99"/>
      <c r="AZ81" s="99"/>
      <c r="BA81" s="111"/>
      <c r="BB81" s="111"/>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127"/>
    </row>
    <row r="82" spans="1:90" s="125" customFormat="1" ht="2.25" customHeight="1">
      <c r="A82" s="99"/>
      <c r="B82" s="99"/>
      <c r="C82" s="108"/>
      <c r="D82" s="99"/>
      <c r="E82" s="108"/>
      <c r="F82" s="99"/>
      <c r="G82" s="108"/>
      <c r="H82" s="99"/>
      <c r="I82" s="99"/>
      <c r="J82" s="99"/>
      <c r="K82" s="99"/>
      <c r="L82" s="99"/>
      <c r="M82" s="99"/>
      <c r="N82" s="99"/>
      <c r="O82" s="99"/>
      <c r="P82" s="99"/>
      <c r="Q82" s="99"/>
      <c r="R82" s="99"/>
      <c r="S82" s="99"/>
      <c r="T82" s="99"/>
      <c r="U82" s="111"/>
      <c r="V82" s="111"/>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126"/>
      <c r="AV82" s="99"/>
      <c r="AW82" s="99"/>
      <c r="AX82" s="99"/>
      <c r="AY82" s="99"/>
      <c r="AZ82" s="99"/>
      <c r="BA82" s="111"/>
      <c r="BB82" s="111"/>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127"/>
    </row>
    <row r="83" spans="1:90" s="125" customFormat="1" ht="3.75" customHeight="1">
      <c r="A83" s="99"/>
      <c r="B83" s="99"/>
      <c r="C83" s="99"/>
      <c r="D83" s="99"/>
      <c r="E83" s="108"/>
      <c r="F83" s="99"/>
      <c r="G83" s="108"/>
      <c r="H83" s="99"/>
      <c r="I83" s="99"/>
      <c r="J83" s="99"/>
      <c r="K83" s="99"/>
      <c r="L83" s="99"/>
      <c r="M83" s="99"/>
      <c r="N83" s="99"/>
      <c r="O83" s="99"/>
      <c r="P83" s="99"/>
      <c r="Q83" s="99"/>
      <c r="R83" s="99"/>
      <c r="S83" s="99"/>
      <c r="T83" s="99"/>
      <c r="U83" s="111"/>
      <c r="V83" s="111"/>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127"/>
    </row>
    <row r="84" spans="1:90" s="125" customFormat="1" ht="2.25" customHeight="1">
      <c r="A84" s="99"/>
      <c r="B84" s="99"/>
      <c r="C84" s="99"/>
      <c r="D84" s="99"/>
      <c r="E84" s="99"/>
      <c r="F84" s="99"/>
      <c r="G84" s="99"/>
      <c r="H84" s="99"/>
      <c r="I84" s="99"/>
      <c r="J84" s="99"/>
      <c r="K84" s="99"/>
      <c r="L84" s="99"/>
      <c r="M84" s="99"/>
      <c r="N84" s="99"/>
      <c r="O84" s="99"/>
      <c r="P84" s="99"/>
      <c r="Q84" s="99"/>
      <c r="R84" s="99"/>
      <c r="S84" s="111"/>
      <c r="T84" s="111"/>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111"/>
      <c r="BB84" s="111"/>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127"/>
    </row>
    <row r="85" spans="1:90" s="125" customFormat="1" ht="2.25" customHeight="1">
      <c r="A85" s="99"/>
      <c r="B85" s="99"/>
      <c r="C85" s="99"/>
      <c r="D85" s="99"/>
      <c r="E85" s="99"/>
      <c r="F85" s="99"/>
      <c r="G85" s="99"/>
      <c r="H85" s="99"/>
      <c r="I85" s="99"/>
      <c r="J85" s="99"/>
      <c r="K85" s="99"/>
      <c r="L85" s="99"/>
      <c r="M85" s="99"/>
      <c r="N85" s="99"/>
      <c r="O85" s="99"/>
      <c r="P85" s="99"/>
      <c r="Q85" s="99"/>
      <c r="R85" s="99"/>
      <c r="S85" s="111"/>
      <c r="T85" s="111"/>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111"/>
      <c r="BB85" s="111"/>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127"/>
    </row>
    <row r="86" spans="1:90" s="125" customFormat="1" ht="2.25" customHeight="1">
      <c r="A86" s="99"/>
      <c r="B86" s="99"/>
      <c r="C86" s="99"/>
      <c r="D86" s="99"/>
      <c r="E86" s="99"/>
      <c r="F86" s="99"/>
      <c r="G86" s="99"/>
      <c r="H86" s="99"/>
      <c r="I86" s="99"/>
      <c r="J86" s="99"/>
      <c r="K86" s="99"/>
      <c r="L86" s="99"/>
      <c r="M86" s="99"/>
      <c r="N86" s="99"/>
      <c r="O86" s="99"/>
      <c r="P86" s="99"/>
      <c r="Q86" s="99"/>
      <c r="R86" s="99"/>
      <c r="S86" s="111"/>
      <c r="T86" s="111"/>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111"/>
      <c r="BB86" s="111"/>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127"/>
    </row>
    <row r="87" spans="1:90" s="125" customFormat="1" ht="15" customHeight="1">
      <c r="A87" s="99"/>
      <c r="B87" s="1067" t="s">
        <v>222</v>
      </c>
      <c r="C87" s="1068"/>
      <c r="D87" s="1068"/>
      <c r="E87" s="1068"/>
      <c r="F87" s="1068"/>
      <c r="G87" s="1068"/>
      <c r="H87" s="1068"/>
      <c r="I87" s="1068"/>
      <c r="J87" s="1068"/>
      <c r="K87" s="1068"/>
      <c r="L87" s="1068"/>
      <c r="M87" s="1068"/>
      <c r="N87" s="1068"/>
      <c r="O87" s="1068"/>
      <c r="P87" s="1068"/>
      <c r="Q87" s="1068"/>
      <c r="R87" s="1068"/>
      <c r="S87" s="1068"/>
      <c r="T87" s="1068"/>
      <c r="U87" s="1068"/>
      <c r="V87" s="1068"/>
      <c r="W87" s="1068"/>
      <c r="X87" s="1068"/>
      <c r="Y87" s="1068"/>
      <c r="Z87" s="1068"/>
      <c r="AA87" s="1068"/>
      <c r="AB87" s="1068"/>
      <c r="AC87" s="1068"/>
      <c r="AD87" s="1068"/>
      <c r="AE87" s="1068"/>
      <c r="AF87" s="1068"/>
      <c r="AG87" s="1068"/>
      <c r="AH87" s="1068"/>
      <c r="AI87" s="1068"/>
      <c r="AJ87" s="1068"/>
      <c r="AK87" s="1068"/>
      <c r="AL87" s="1068"/>
      <c r="AM87" s="1068"/>
      <c r="AN87" s="1068"/>
      <c r="AO87" s="1068"/>
      <c r="AP87" s="1068"/>
      <c r="AQ87" s="1068"/>
      <c r="AR87" s="1068"/>
      <c r="AS87" s="1068"/>
      <c r="AT87" s="1068"/>
      <c r="AU87" s="1068"/>
      <c r="AV87" s="1068"/>
      <c r="AW87" s="1068"/>
      <c r="AX87" s="1068"/>
      <c r="AY87" s="1068"/>
      <c r="AZ87" s="1068"/>
      <c r="BA87" s="1068"/>
      <c r="BB87" s="1068"/>
      <c r="BC87" s="1068"/>
      <c r="BD87" s="1068"/>
      <c r="BE87" s="1068"/>
      <c r="BF87" s="1068"/>
      <c r="BG87" s="1068"/>
      <c r="BH87" s="1068"/>
      <c r="BI87" s="1068"/>
      <c r="BJ87" s="1068"/>
      <c r="BK87" s="1068"/>
      <c r="BL87" s="1068"/>
      <c r="BM87" s="1068"/>
      <c r="BN87" s="1068"/>
      <c r="BO87" s="1068"/>
      <c r="BP87" s="1068"/>
      <c r="BQ87" s="1068"/>
      <c r="BR87" s="1068"/>
      <c r="BS87" s="1068"/>
      <c r="BT87" s="1068"/>
      <c r="BU87" s="1068"/>
      <c r="BV87" s="1068"/>
      <c r="BW87" s="1068"/>
      <c r="BX87" s="1068"/>
      <c r="BY87" s="1068"/>
      <c r="BZ87" s="1068"/>
      <c r="CA87" s="1068"/>
      <c r="CB87" s="1068"/>
      <c r="CC87" s="1068"/>
      <c r="CD87" s="1068"/>
      <c r="CE87" s="1068"/>
      <c r="CF87" s="1068"/>
      <c r="CG87" s="1068"/>
      <c r="CH87" s="1068"/>
      <c r="CI87" s="1068"/>
      <c r="CJ87" s="1068"/>
      <c r="CK87" s="99"/>
      <c r="CL87" s="127"/>
    </row>
    <row r="88" spans="1:90" ht="15" customHeight="1">
      <c r="B88" s="1068"/>
      <c r="C88" s="1068"/>
      <c r="D88" s="1068"/>
      <c r="E88" s="1068"/>
      <c r="F88" s="1068"/>
      <c r="G88" s="1068"/>
      <c r="H88" s="1068"/>
      <c r="I88" s="1068"/>
      <c r="J88" s="1068"/>
      <c r="K88" s="1068"/>
      <c r="L88" s="1068"/>
      <c r="M88" s="1068"/>
      <c r="N88" s="1068"/>
      <c r="O88" s="1068"/>
      <c r="P88" s="1068"/>
      <c r="Q88" s="1068"/>
      <c r="R88" s="1068"/>
      <c r="S88" s="1068"/>
      <c r="T88" s="1068"/>
      <c r="U88" s="1068"/>
      <c r="V88" s="1068"/>
      <c r="W88" s="1068"/>
      <c r="X88" s="1068"/>
      <c r="Y88" s="1068"/>
      <c r="Z88" s="1068"/>
      <c r="AA88" s="1068"/>
      <c r="AB88" s="1068"/>
      <c r="AC88" s="1068"/>
      <c r="AD88" s="1068"/>
      <c r="AE88" s="1068"/>
      <c r="AF88" s="1068"/>
      <c r="AG88" s="1068"/>
      <c r="AH88" s="1068"/>
      <c r="AI88" s="1068"/>
      <c r="AJ88" s="1068"/>
      <c r="AK88" s="1068"/>
      <c r="AL88" s="1068"/>
      <c r="AM88" s="1068"/>
      <c r="AN88" s="1068"/>
      <c r="AO88" s="1068"/>
      <c r="AP88" s="1068"/>
      <c r="AQ88" s="1068"/>
      <c r="AR88" s="1068"/>
      <c r="AS88" s="1068"/>
      <c r="AT88" s="1068"/>
      <c r="AU88" s="1068"/>
      <c r="AV88" s="1068"/>
      <c r="AW88" s="1068"/>
      <c r="AX88" s="1068"/>
      <c r="AY88" s="1068"/>
      <c r="AZ88" s="1068"/>
      <c r="BA88" s="1068"/>
      <c r="BB88" s="1068"/>
      <c r="BC88" s="1068"/>
      <c r="BD88" s="1068"/>
      <c r="BE88" s="1068"/>
      <c r="BF88" s="1068"/>
      <c r="BG88" s="1068"/>
      <c r="BH88" s="1068"/>
      <c r="BI88" s="1068"/>
      <c r="BJ88" s="1068"/>
      <c r="BK88" s="1068"/>
      <c r="BL88" s="1068"/>
      <c r="BM88" s="1068"/>
      <c r="BN88" s="1068"/>
      <c r="BO88" s="1068"/>
      <c r="BP88" s="1068"/>
      <c r="BQ88" s="1068"/>
      <c r="BR88" s="1068"/>
      <c r="BS88" s="1068"/>
      <c r="BT88" s="1068"/>
      <c r="BU88" s="1068"/>
      <c r="BV88" s="1068"/>
      <c r="BW88" s="1068"/>
      <c r="BX88" s="1068"/>
      <c r="BY88" s="1068"/>
      <c r="BZ88" s="1068"/>
      <c r="CA88" s="1068"/>
      <c r="CB88" s="1068"/>
      <c r="CC88" s="1068"/>
      <c r="CD88" s="1068"/>
      <c r="CE88" s="1068"/>
      <c r="CF88" s="1068"/>
      <c r="CG88" s="1068"/>
      <c r="CH88" s="1068"/>
      <c r="CI88" s="1068"/>
      <c r="CJ88" s="1068"/>
    </row>
    <row r="89" spans="1:90" ht="15" customHeight="1">
      <c r="B89" s="1068"/>
      <c r="C89" s="1068"/>
      <c r="D89" s="1068"/>
      <c r="E89" s="1068"/>
      <c r="F89" s="1068"/>
      <c r="G89" s="1068"/>
      <c r="H89" s="1068"/>
      <c r="I89" s="1068"/>
      <c r="J89" s="1068"/>
      <c r="K89" s="1068"/>
      <c r="L89" s="1068"/>
      <c r="M89" s="1068"/>
      <c r="N89" s="1068"/>
      <c r="O89" s="1068"/>
      <c r="P89" s="1068"/>
      <c r="Q89" s="1068"/>
      <c r="R89" s="1068"/>
      <c r="S89" s="1068"/>
      <c r="T89" s="1068"/>
      <c r="U89" s="1068"/>
      <c r="V89" s="1068"/>
      <c r="W89" s="1068"/>
      <c r="X89" s="1068"/>
      <c r="Y89" s="1068"/>
      <c r="Z89" s="1068"/>
      <c r="AA89" s="1068"/>
      <c r="AB89" s="1068"/>
      <c r="AC89" s="1068"/>
      <c r="AD89" s="1068"/>
      <c r="AE89" s="1068"/>
      <c r="AF89" s="1068"/>
      <c r="AG89" s="1068"/>
      <c r="AH89" s="1068"/>
      <c r="AI89" s="1068"/>
      <c r="AJ89" s="1068"/>
      <c r="AK89" s="1068"/>
      <c r="AL89" s="1068"/>
      <c r="AM89" s="1068"/>
      <c r="AN89" s="1068"/>
      <c r="AO89" s="1068"/>
      <c r="AP89" s="1068"/>
      <c r="AQ89" s="1068"/>
      <c r="AR89" s="1068"/>
      <c r="AS89" s="1068"/>
      <c r="AT89" s="1068"/>
      <c r="AU89" s="1068"/>
      <c r="AV89" s="1068"/>
      <c r="AW89" s="1068"/>
      <c r="AX89" s="1068"/>
      <c r="AY89" s="1068"/>
      <c r="AZ89" s="1068"/>
      <c r="BA89" s="1068"/>
      <c r="BB89" s="1068"/>
      <c r="BC89" s="1068"/>
      <c r="BD89" s="1068"/>
      <c r="BE89" s="1068"/>
      <c r="BF89" s="1068"/>
      <c r="BG89" s="1068"/>
      <c r="BH89" s="1068"/>
      <c r="BI89" s="1068"/>
      <c r="BJ89" s="1068"/>
      <c r="BK89" s="1068"/>
      <c r="BL89" s="1068"/>
      <c r="BM89" s="1068"/>
      <c r="BN89" s="1068"/>
      <c r="BO89" s="1068"/>
      <c r="BP89" s="1068"/>
      <c r="BQ89" s="1068"/>
      <c r="BR89" s="1068"/>
      <c r="BS89" s="1068"/>
      <c r="BT89" s="1068"/>
      <c r="BU89" s="1068"/>
      <c r="BV89" s="1068"/>
      <c r="BW89" s="1068"/>
      <c r="BX89" s="1068"/>
      <c r="BY89" s="1068"/>
      <c r="BZ89" s="1068"/>
      <c r="CA89" s="1068"/>
      <c r="CB89" s="1068"/>
      <c r="CC89" s="1068"/>
      <c r="CD89" s="1068"/>
      <c r="CE89" s="1068"/>
      <c r="CF89" s="1068"/>
      <c r="CG89" s="1068"/>
      <c r="CH89" s="1068"/>
      <c r="CI89" s="1068"/>
      <c r="CJ89" s="1068"/>
    </row>
    <row r="90" spans="1:90" ht="39" customHeight="1">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676"/>
      <c r="BL90" s="129"/>
      <c r="BM90" s="129"/>
      <c r="BN90" s="129"/>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row>
    <row r="91" spans="1:90" ht="54.6" customHeight="1">
      <c r="B91" s="991"/>
      <c r="C91" s="991"/>
      <c r="D91" s="991"/>
      <c r="E91" s="991"/>
      <c r="F91" s="991"/>
      <c r="G91" s="991"/>
      <c r="H91" s="991"/>
      <c r="I91" s="991"/>
      <c r="J91" s="991"/>
      <c r="K91" s="991"/>
      <c r="L91" s="991"/>
      <c r="M91" s="991"/>
      <c r="N91" s="991"/>
      <c r="O91" s="991"/>
      <c r="P91" s="991"/>
      <c r="Q91" s="991"/>
      <c r="R91" s="991"/>
      <c r="S91" s="991"/>
      <c r="T91" s="991"/>
      <c r="U91" s="991"/>
      <c r="V91" s="991"/>
      <c r="W91" s="991"/>
      <c r="X91" s="991"/>
      <c r="Y91" s="991"/>
      <c r="Z91" s="991"/>
      <c r="AA91" s="991"/>
      <c r="AB91" s="991"/>
      <c r="AC91" s="991"/>
      <c r="AD91" s="991"/>
      <c r="AE91" s="991"/>
      <c r="AF91" s="991"/>
      <c r="AG91" s="991"/>
      <c r="AH91" s="991"/>
      <c r="AI91" s="991"/>
      <c r="AJ91" s="991"/>
      <c r="AK91" s="991"/>
      <c r="AL91" s="991"/>
      <c r="AM91" s="991"/>
      <c r="AN91" s="991"/>
      <c r="AO91" s="991"/>
      <c r="AP91" s="991"/>
      <c r="AQ91" s="991"/>
      <c r="AR91" s="991"/>
      <c r="AS91" s="991"/>
      <c r="AT91" s="130"/>
      <c r="AU91" s="130"/>
      <c r="AV91" s="130"/>
      <c r="AW91" s="1089"/>
      <c r="AX91" s="1089"/>
      <c r="AY91" s="1089"/>
      <c r="AZ91" s="1089"/>
      <c r="BA91" s="1089"/>
      <c r="BB91" s="1089"/>
      <c r="BC91" s="1089"/>
      <c r="BD91" s="1089"/>
      <c r="BE91" s="1089"/>
      <c r="BF91" s="1089"/>
      <c r="BG91" s="1089"/>
      <c r="BH91" s="1089"/>
      <c r="BI91" s="1089"/>
      <c r="BJ91" s="1089"/>
      <c r="BK91" s="1089"/>
      <c r="BL91" s="130"/>
      <c r="BM91" s="130"/>
      <c r="BN91" s="130"/>
      <c r="BO91" s="130"/>
      <c r="BP91" s="130"/>
      <c r="BQ91" s="130"/>
      <c r="BR91" s="130"/>
      <c r="BS91" s="130"/>
      <c r="BT91" s="130"/>
      <c r="BU91" s="130"/>
      <c r="BV91" s="130"/>
      <c r="BW91" s="130"/>
      <c r="BX91" s="130"/>
      <c r="BY91" s="130"/>
      <c r="BZ91" s="130"/>
      <c r="CA91" s="130"/>
      <c r="CB91" s="130"/>
      <c r="CC91" s="130"/>
      <c r="CD91" s="130"/>
      <c r="CE91" s="130"/>
      <c r="CF91" s="130"/>
      <c r="CG91" s="130"/>
      <c r="CH91" s="130"/>
      <c r="CI91" s="130"/>
      <c r="CJ91" s="130"/>
    </row>
    <row r="92" spans="1:90" ht="15" customHeight="1">
      <c r="B92" s="1063" t="s">
        <v>296</v>
      </c>
      <c r="C92" s="1066"/>
      <c r="D92" s="1066"/>
      <c r="E92" s="1066"/>
      <c r="F92" s="1066"/>
      <c r="G92" s="1066"/>
      <c r="H92" s="1066"/>
      <c r="I92" s="1066"/>
      <c r="J92" s="1066"/>
      <c r="K92" s="1066"/>
      <c r="L92" s="1066"/>
      <c r="M92" s="1066"/>
      <c r="N92" s="1066"/>
      <c r="O92" s="1066"/>
      <c r="P92" s="1066"/>
      <c r="Q92" s="1066"/>
      <c r="R92" s="1066"/>
      <c r="S92" s="1066"/>
      <c r="T92" s="1066"/>
      <c r="U92" s="1066"/>
      <c r="V92" s="1066"/>
      <c r="W92" s="1066"/>
      <c r="X92" s="1066"/>
      <c r="Y92" s="1066"/>
      <c r="Z92" s="1066"/>
      <c r="AA92" s="1066"/>
      <c r="AB92" s="1066"/>
      <c r="AC92" s="1066"/>
      <c r="AD92" s="1066"/>
      <c r="AE92" s="1066"/>
      <c r="AF92" s="1066"/>
      <c r="AG92" s="1066"/>
      <c r="AH92" s="1066"/>
      <c r="AI92" s="1066"/>
      <c r="AJ92" s="1066"/>
      <c r="AK92" s="1066"/>
      <c r="AL92" s="1066"/>
      <c r="AM92" s="1066"/>
      <c r="AN92" s="1066"/>
      <c r="AO92" s="1066"/>
      <c r="AP92" s="1066"/>
      <c r="AQ92" s="1066"/>
      <c r="AR92" s="1066"/>
      <c r="AS92" s="1066"/>
      <c r="AT92" s="130"/>
      <c r="AU92" s="130"/>
      <c r="AV92" s="130"/>
      <c r="AW92" s="1090"/>
      <c r="AX92" s="1090"/>
      <c r="AY92" s="1090"/>
      <c r="AZ92" s="1090"/>
      <c r="BA92" s="1090"/>
      <c r="BB92" s="1090"/>
      <c r="BC92" s="1090"/>
      <c r="BD92" s="1090"/>
      <c r="BE92" s="1090"/>
      <c r="BF92" s="1090"/>
      <c r="BG92" s="1090"/>
      <c r="BH92" s="1090"/>
      <c r="BI92" s="1090"/>
      <c r="BJ92" s="1090"/>
      <c r="BK92" s="1090"/>
      <c r="BL92" s="130"/>
      <c r="BM92" s="130"/>
      <c r="BN92" s="130"/>
      <c r="BO92" s="130"/>
      <c r="BP92" s="130"/>
      <c r="BQ92" s="130"/>
      <c r="BR92" s="130"/>
      <c r="BS92" s="130"/>
      <c r="BT92" s="130"/>
      <c r="BU92" s="130"/>
      <c r="BV92" s="130"/>
      <c r="BW92" s="130"/>
      <c r="BX92" s="130"/>
      <c r="BY92" s="130"/>
      <c r="BZ92" s="130"/>
      <c r="CA92" s="130"/>
      <c r="CB92" s="130"/>
      <c r="CC92" s="130"/>
      <c r="CD92" s="130"/>
      <c r="CE92" s="130"/>
      <c r="CF92" s="130"/>
      <c r="CG92" s="130"/>
      <c r="CH92" s="130"/>
      <c r="CI92" s="130"/>
      <c r="CJ92" s="130"/>
    </row>
  </sheetData>
  <sheetProtection algorithmName="SHA-512" hashValue="NlBkicv1xwUgxDRpkuuiUh0sUUXpCebkpAeBDGG5WVExT4oE0Ie46lW7OihBJUmy7uGNIYLm2jwmTGPthSaFEg==" saltValue="Q5rNGRmrIGO2hXnbHjgAFA==" spinCount="100000" sheet="1" selectLockedCells="1"/>
  <mergeCells count="128">
    <mergeCell ref="B5:AQ5"/>
    <mergeCell ref="AU5:CJ5"/>
    <mergeCell ref="BQ7:CG7"/>
    <mergeCell ref="B6:CJ6"/>
    <mergeCell ref="BW2:CG2"/>
    <mergeCell ref="M2:Y2"/>
    <mergeCell ref="AC2:AI2"/>
    <mergeCell ref="Q3:Y3"/>
    <mergeCell ref="AB3:CJ4"/>
    <mergeCell ref="G3:O3"/>
    <mergeCell ref="E7:U7"/>
    <mergeCell ref="Y7:AO7"/>
    <mergeCell ref="AW7:BM7"/>
    <mergeCell ref="BQ9:CG9"/>
    <mergeCell ref="BQ11:CG11"/>
    <mergeCell ref="BQ13:CG13"/>
    <mergeCell ref="B92:AS92"/>
    <mergeCell ref="B87:CJ89"/>
    <mergeCell ref="AW91:BK91"/>
    <mergeCell ref="AW92:BK92"/>
    <mergeCell ref="Y19:AO19"/>
    <mergeCell ref="Y21:AO21"/>
    <mergeCell ref="Y23:AO23"/>
    <mergeCell ref="BQ35:CG35"/>
    <mergeCell ref="BQ17:CG17"/>
    <mergeCell ref="BQ19:CG19"/>
    <mergeCell ref="BQ21:CG21"/>
    <mergeCell ref="BQ23:CG23"/>
    <mergeCell ref="B91:AS91"/>
    <mergeCell ref="Y25:AO25"/>
    <mergeCell ref="Y27:AO27"/>
    <mergeCell ref="Y29:AO29"/>
    <mergeCell ref="BQ33:CG33"/>
    <mergeCell ref="Y53:AO53"/>
    <mergeCell ref="Y39:AO39"/>
    <mergeCell ref="Y41:AO41"/>
    <mergeCell ref="Y43:AO43"/>
    <mergeCell ref="Y45:AO45"/>
    <mergeCell ref="Y49:AO49"/>
    <mergeCell ref="Y51:AO51"/>
    <mergeCell ref="E49:U49"/>
    <mergeCell ref="E37:U37"/>
    <mergeCell ref="E39:U39"/>
    <mergeCell ref="E41:U41"/>
    <mergeCell ref="E43:U43"/>
    <mergeCell ref="E51:U51"/>
    <mergeCell ref="AW27:BM27"/>
    <mergeCell ref="AW29:BM29"/>
    <mergeCell ref="AW31:BM31"/>
    <mergeCell ref="BQ15:CG15"/>
    <mergeCell ref="AW21:BM21"/>
    <mergeCell ref="Y17:AO17"/>
    <mergeCell ref="E11:U11"/>
    <mergeCell ref="E13:U13"/>
    <mergeCell ref="E15:U15"/>
    <mergeCell ref="E17:U17"/>
    <mergeCell ref="E19:U19"/>
    <mergeCell ref="E27:U27"/>
    <mergeCell ref="E29:U29"/>
    <mergeCell ref="E31:U31"/>
    <mergeCell ref="BQ25:CG25"/>
    <mergeCell ref="BQ27:CG27"/>
    <mergeCell ref="BQ29:CG29"/>
    <mergeCell ref="BQ31:CG31"/>
    <mergeCell ref="Y11:AO11"/>
    <mergeCell ref="Y13:AO13"/>
    <mergeCell ref="Y15:AO15"/>
    <mergeCell ref="AW9:BM9"/>
    <mergeCell ref="AW11:BM11"/>
    <mergeCell ref="AW13:BM13"/>
    <mergeCell ref="AW15:BM15"/>
    <mergeCell ref="AW17:BM17"/>
    <mergeCell ref="AW19:BM19"/>
    <mergeCell ref="E21:U21"/>
    <mergeCell ref="E23:U23"/>
    <mergeCell ref="E25:U25"/>
    <mergeCell ref="AW23:BM23"/>
    <mergeCell ref="AW25:BM25"/>
    <mergeCell ref="E9:U9"/>
    <mergeCell ref="Y9:AO9"/>
    <mergeCell ref="O64:U64"/>
    <mergeCell ref="Y35:AO35"/>
    <mergeCell ref="AW37:BM37"/>
    <mergeCell ref="Y37:AO37"/>
    <mergeCell ref="Y31:AO31"/>
    <mergeCell ref="E45:U45"/>
    <mergeCell ref="E47:U47"/>
    <mergeCell ref="AW33:BM33"/>
    <mergeCell ref="E53:U53"/>
    <mergeCell ref="E55:U55"/>
    <mergeCell ref="E33:U33"/>
    <mergeCell ref="E35:U35"/>
    <mergeCell ref="AW35:BM35"/>
    <mergeCell ref="AW39:BM39"/>
    <mergeCell ref="AW41:BM41"/>
    <mergeCell ref="AW43:BM43"/>
    <mergeCell ref="AW45:BM45"/>
    <mergeCell ref="Y33:AO33"/>
    <mergeCell ref="B62:CJ62"/>
    <mergeCell ref="BQ45:CG45"/>
    <mergeCell ref="BQ37:CG37"/>
    <mergeCell ref="BQ39:CG39"/>
    <mergeCell ref="BQ41:CG41"/>
    <mergeCell ref="BQ43:CG43"/>
    <mergeCell ref="CE68:CG68"/>
    <mergeCell ref="CE72:CG72"/>
    <mergeCell ref="AW55:BM55"/>
    <mergeCell ref="AW57:BM57"/>
    <mergeCell ref="E57:U57"/>
    <mergeCell ref="AM72:AO72"/>
    <mergeCell ref="AM76:AO76"/>
    <mergeCell ref="AM78:AO78"/>
    <mergeCell ref="AW47:BM47"/>
    <mergeCell ref="AW49:BM49"/>
    <mergeCell ref="AW51:BM51"/>
    <mergeCell ref="AW53:BM53"/>
    <mergeCell ref="Y55:AO55"/>
    <mergeCell ref="Y57:AO57"/>
    <mergeCell ref="Y47:AO47"/>
    <mergeCell ref="AM74:AO74"/>
    <mergeCell ref="BQ49:CG49"/>
    <mergeCell ref="BQ51:CG51"/>
    <mergeCell ref="BQ53:CG53"/>
    <mergeCell ref="BQ55:CG55"/>
    <mergeCell ref="BQ57:CG57"/>
    <mergeCell ref="BQ47:CG47"/>
    <mergeCell ref="B61:CJ61"/>
    <mergeCell ref="AM66:AO66"/>
  </mergeCells>
  <phoneticPr fontId="0" type="noConversion"/>
  <dataValidations count="2">
    <dataValidation type="list" errorStyle="information" allowBlank="1" showInputMessage="1" showErrorMessage="1" errorTitle="Invalid Entry" error="You must use either Y or N." promptTitle="Entry Information" prompt="Select Y or N" sqref="AO68">
      <formula1>$AA$3:$AA$4</formula1>
    </dataValidation>
    <dataValidation type="textLength" operator="equal" allowBlank="1" showErrorMessage="1" errorTitle="INCORRECT ID FORMAT" error="The state code and PWSID must be exactly 9 characters long with NO spaces._x000a_example: KY0012345" prompt="Input the state code and PWSID (9 characters long with no spaces) for the system you have sold water to. " sqref="AW9:BM9 E9:U57 AW11:BM57">
      <formula1>9</formula1>
    </dataValidation>
  </dataValidations>
  <printOptions horizontalCentered="1" verticalCentered="1"/>
  <pageMargins left="0.5" right="0.5" top="0.75" bottom="0.5" header="0" footer="0"/>
  <pageSetup scale="83" orientation="portrait" r:id="rId1"/>
  <headerFooter alignWithMargins="0">
    <oddHeader xml:space="preserve">&amp;C&amp;"Arial,Bold"&amp;12KENTUCKY DIVISION OF WATER / DRINKING WATER BRANCH&amp;10
MONTHLY OPERATING REPORT (MOR) SUMMARY FORM
</oddHeader>
  </headerFooter>
  <colBreaks count="1" manualBreakCount="1">
    <brk id="89" max="1048575" man="1"/>
  </colBreaks>
  <ignoredErrors>
    <ignoredError sqref="O64" numberStoredAsText="1"/>
  </ignoredError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A2" sqref="A2"/>
    </sheetView>
  </sheetViews>
  <sheetFormatPr defaultRowHeight="12.75"/>
  <cols>
    <col min="1" max="1" width="11.42578125" customWidth="1"/>
    <col min="2" max="2" width="18.85546875" customWidth="1"/>
    <col min="3" max="3" width="51.85546875" customWidth="1"/>
    <col min="9" max="9" width="9" hidden="1" customWidth="1"/>
  </cols>
  <sheetData>
    <row r="1" spans="1:9">
      <c r="A1" s="1102" t="s">
        <v>390</v>
      </c>
      <c r="B1" s="1102"/>
      <c r="C1" s="1102"/>
    </row>
    <row r="2" spans="1:9">
      <c r="A2" s="780" t="s">
        <v>81</v>
      </c>
      <c r="B2" s="781" t="s">
        <v>362</v>
      </c>
      <c r="C2" s="780" t="s">
        <v>363</v>
      </c>
    </row>
    <row r="3" spans="1:9" ht="14.45" customHeight="1">
      <c r="A3" s="782"/>
      <c r="B3" s="782"/>
      <c r="C3" s="783"/>
    </row>
    <row r="4" spans="1:9" ht="14.45" customHeight="1">
      <c r="A4" s="496"/>
      <c r="B4" s="496"/>
      <c r="C4" s="784"/>
    </row>
    <row r="5" spans="1:9" ht="14.45" customHeight="1">
      <c r="A5" s="496"/>
      <c r="B5" s="496"/>
      <c r="C5" s="784"/>
    </row>
    <row r="6" spans="1:9" ht="14.45" customHeight="1">
      <c r="A6" s="496"/>
      <c r="B6" s="496"/>
      <c r="C6" s="784"/>
      <c r="I6" s="779" t="s">
        <v>364</v>
      </c>
    </row>
    <row r="7" spans="1:9" ht="14.45" customHeight="1">
      <c r="A7" s="496"/>
      <c r="B7" s="496"/>
      <c r="C7" s="784"/>
      <c r="I7" s="779" t="s">
        <v>365</v>
      </c>
    </row>
    <row r="8" spans="1:9" ht="14.45" customHeight="1">
      <c r="A8" s="496"/>
      <c r="B8" s="496"/>
      <c r="C8" s="784"/>
      <c r="I8" s="779" t="s">
        <v>366</v>
      </c>
    </row>
    <row r="9" spans="1:9" ht="14.45" customHeight="1">
      <c r="A9" s="496"/>
      <c r="B9" s="496"/>
      <c r="C9" s="784"/>
      <c r="I9" s="779" t="s">
        <v>367</v>
      </c>
    </row>
    <row r="10" spans="1:9" ht="14.45" customHeight="1">
      <c r="A10" s="496"/>
      <c r="B10" s="496"/>
      <c r="C10" s="784"/>
      <c r="I10" s="779" t="s">
        <v>368</v>
      </c>
    </row>
    <row r="11" spans="1:9" ht="14.45" customHeight="1">
      <c r="A11" s="496"/>
      <c r="B11" s="496"/>
      <c r="C11" s="784"/>
      <c r="I11" s="779" t="s">
        <v>369</v>
      </c>
    </row>
    <row r="12" spans="1:9" ht="14.45" customHeight="1">
      <c r="A12" s="496"/>
      <c r="B12" s="496"/>
      <c r="C12" s="784"/>
      <c r="I12" s="779" t="s">
        <v>370</v>
      </c>
    </row>
    <row r="13" spans="1:9" ht="14.45" customHeight="1">
      <c r="A13" s="496"/>
      <c r="B13" s="496"/>
      <c r="C13" s="784"/>
      <c r="I13" s="779" t="s">
        <v>371</v>
      </c>
    </row>
    <row r="14" spans="1:9" ht="14.45" customHeight="1">
      <c r="A14" s="496"/>
      <c r="B14" s="496"/>
      <c r="C14" s="784"/>
      <c r="I14" s="779" t="s">
        <v>372</v>
      </c>
    </row>
    <row r="15" spans="1:9" ht="14.45" customHeight="1">
      <c r="A15" s="496"/>
      <c r="B15" s="496"/>
      <c r="C15" s="784"/>
      <c r="I15" s="779" t="s">
        <v>373</v>
      </c>
    </row>
    <row r="16" spans="1:9" ht="14.45" customHeight="1">
      <c r="A16" s="496"/>
      <c r="B16" s="496"/>
      <c r="C16" s="784"/>
      <c r="I16" s="779" t="s">
        <v>374</v>
      </c>
    </row>
    <row r="17" spans="1:9" ht="14.45" customHeight="1">
      <c r="A17" s="496"/>
      <c r="B17" s="496"/>
      <c r="C17" s="784"/>
      <c r="I17" s="779" t="s">
        <v>375</v>
      </c>
    </row>
    <row r="18" spans="1:9" ht="14.45" customHeight="1">
      <c r="A18" s="496"/>
      <c r="B18" s="496"/>
      <c r="C18" s="784"/>
      <c r="I18" s="779" t="s">
        <v>376</v>
      </c>
    </row>
    <row r="19" spans="1:9" ht="14.45" customHeight="1">
      <c r="A19" s="496"/>
      <c r="B19" s="496"/>
      <c r="C19" s="784"/>
      <c r="I19" s="779" t="s">
        <v>377</v>
      </c>
    </row>
    <row r="20" spans="1:9" ht="14.45" customHeight="1">
      <c r="A20" s="496"/>
      <c r="B20" s="496"/>
      <c r="C20" s="784"/>
    </row>
    <row r="21" spans="1:9" ht="14.45" customHeight="1">
      <c r="A21" s="496"/>
      <c r="B21" s="496"/>
      <c r="C21" s="784"/>
    </row>
    <row r="22" spans="1:9" ht="14.45" customHeight="1">
      <c r="A22" s="496"/>
      <c r="B22" s="496"/>
      <c r="C22" s="784"/>
    </row>
    <row r="23" spans="1:9" ht="14.45" customHeight="1">
      <c r="A23" s="496"/>
      <c r="B23" s="496"/>
      <c r="C23" s="784"/>
    </row>
    <row r="24" spans="1:9" ht="14.45" customHeight="1">
      <c r="A24" s="496"/>
      <c r="B24" s="496"/>
      <c r="C24" s="784"/>
    </row>
    <row r="25" spans="1:9" ht="14.45" customHeight="1">
      <c r="A25" s="496"/>
      <c r="B25" s="496"/>
      <c r="C25" s="784"/>
    </row>
    <row r="26" spans="1:9" ht="14.45" customHeight="1">
      <c r="A26" s="496"/>
      <c r="B26" s="496"/>
      <c r="C26" s="784"/>
    </row>
    <row r="27" spans="1:9" ht="14.45" customHeight="1">
      <c r="A27" s="496"/>
      <c r="B27" s="496"/>
      <c r="C27" s="784"/>
    </row>
    <row r="28" spans="1:9" ht="14.45" customHeight="1">
      <c r="A28" s="496"/>
      <c r="B28" s="496"/>
      <c r="C28" s="784"/>
    </row>
    <row r="29" spans="1:9" ht="14.45" customHeight="1">
      <c r="A29" s="496"/>
      <c r="B29" s="496"/>
      <c r="C29" s="784"/>
    </row>
    <row r="30" spans="1:9" ht="14.45" customHeight="1">
      <c r="A30" s="496"/>
      <c r="B30" s="496"/>
      <c r="C30" s="784"/>
    </row>
    <row r="31" spans="1:9" ht="14.45" customHeight="1">
      <c r="A31" s="496"/>
      <c r="B31" s="496"/>
      <c r="C31" s="784"/>
    </row>
  </sheetData>
  <sheetProtection selectLockedCells="1"/>
  <mergeCells count="1">
    <mergeCell ref="A1:C1"/>
  </mergeCells>
  <dataValidations count="1">
    <dataValidation type="list" errorStyle="warning" allowBlank="1" showInputMessage="1" showErrorMessage="1" errorTitle="Invaild Entry!" error="Please select from list" promptTitle="Reference Page" prompt="Select Page that refers to your comment" sqref="B3:B31">
      <formula1>$I$5:$I$19</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autoPageBreaks="0"/>
  </sheetPr>
  <dimension ref="A1:N48"/>
  <sheetViews>
    <sheetView showGridLines="0" zoomScaleNormal="100" workbookViewId="0">
      <selection activeCell="L20" sqref="L20"/>
    </sheetView>
  </sheetViews>
  <sheetFormatPr defaultColWidth="9" defaultRowHeight="12.75"/>
  <cols>
    <col min="1" max="1" width="11" style="749" customWidth="1"/>
    <col min="2" max="3" width="9" style="749" customWidth="1"/>
    <col min="4" max="4" width="9.28515625" style="749" customWidth="1"/>
    <col min="5" max="5" width="9.140625" style="749" customWidth="1"/>
    <col min="6" max="6" width="10.28515625" style="749" customWidth="1"/>
    <col min="7" max="7" width="8.85546875" style="749" customWidth="1"/>
    <col min="8" max="9" width="9" style="749" customWidth="1"/>
    <col min="10" max="10" width="9.140625" style="749" customWidth="1"/>
    <col min="11" max="11" width="9.42578125" style="749" customWidth="1"/>
    <col min="12" max="12" width="19.5703125" style="749" customWidth="1"/>
    <col min="13" max="13" width="9" style="749" hidden="1" customWidth="1"/>
    <col min="14" max="14" width="9.42578125" style="749" customWidth="1"/>
    <col min="15" max="16" width="9.140625" style="749" customWidth="1"/>
    <col min="17" max="17" width="9" style="749" customWidth="1"/>
    <col min="18" max="16384" width="9" style="749"/>
  </cols>
  <sheetData>
    <row r="1" spans="1:13" ht="12.75" customHeight="1">
      <c r="A1" s="750" t="s">
        <v>349</v>
      </c>
    </row>
    <row r="2" spans="1:13" ht="13.5" thickBot="1">
      <c r="A2" s="751" t="s">
        <v>350</v>
      </c>
      <c r="I2" s="753" t="s">
        <v>0</v>
      </c>
      <c r="J2" s="744"/>
      <c r="K2" s="1104">
        <f>'CoverSheet '!E10</f>
        <v>0</v>
      </c>
      <c r="L2" s="1104"/>
    </row>
    <row r="3" spans="1:13" ht="13.5" thickBot="1">
      <c r="I3" s="727" t="s">
        <v>148</v>
      </c>
      <c r="J3" s="744"/>
      <c r="K3" s="1105">
        <f>'CoverSheet '!I10</f>
        <v>0</v>
      </c>
      <c r="L3" s="1105"/>
    </row>
    <row r="4" spans="1:13" ht="13.5" thickBot="1">
      <c r="I4" s="727"/>
      <c r="J4" s="744"/>
      <c r="K4" s="1105">
        <f>'CoverSheet '!L10</f>
        <v>0</v>
      </c>
      <c r="L4" s="1105"/>
    </row>
    <row r="5" spans="1:13" ht="13.5" thickBot="1">
      <c r="I5" s="728" t="s">
        <v>160</v>
      </c>
      <c r="J5" s="744"/>
      <c r="K5" s="1105">
        <f>'CoverSheet '!E12</f>
        <v>0</v>
      </c>
      <c r="L5" s="1105"/>
    </row>
    <row r="6" spans="1:13" ht="16.5">
      <c r="I6" s="744"/>
      <c r="J6" s="744"/>
      <c r="K6" s="729"/>
      <c r="L6" s="729"/>
      <c r="M6" s="730"/>
    </row>
    <row r="7" spans="1:13" ht="26.25">
      <c r="A7" s="1106" t="s">
        <v>297</v>
      </c>
      <c r="B7" s="1106"/>
      <c r="C7" s="1106"/>
      <c r="D7" s="1106"/>
      <c r="E7" s="1106"/>
      <c r="F7" s="1106"/>
      <c r="G7" s="1106"/>
      <c r="H7" s="1106"/>
      <c r="I7" s="1106"/>
      <c r="J7" s="1106"/>
      <c r="K7" s="1106"/>
      <c r="L7" s="1106"/>
      <c r="M7" s="730"/>
    </row>
    <row r="8" spans="1:13" ht="18">
      <c r="A8" s="1107" t="s">
        <v>261</v>
      </c>
      <c r="B8" s="1107"/>
      <c r="C8" s="1107"/>
      <c r="D8" s="1107"/>
      <c r="E8" s="1107"/>
      <c r="F8" s="1107"/>
      <c r="G8" s="1107"/>
      <c r="H8" s="1107"/>
      <c r="I8" s="1107"/>
      <c r="J8" s="1107"/>
      <c r="K8" s="1107"/>
      <c r="L8" s="1107"/>
    </row>
    <row r="10" spans="1:13" ht="20.25">
      <c r="A10" s="1103" t="s">
        <v>298</v>
      </c>
      <c r="B10" s="1103"/>
      <c r="C10" s="1103"/>
      <c r="D10" s="1103"/>
      <c r="E10" s="1103"/>
      <c r="F10" s="1103"/>
      <c r="G10" s="1103"/>
      <c r="H10" s="1103"/>
      <c r="I10" s="1103"/>
      <c r="J10" s="1103"/>
      <c r="K10" s="1103"/>
      <c r="L10" s="1103"/>
    </row>
    <row r="12" spans="1:13" ht="15.95" customHeight="1" thickBot="1">
      <c r="B12" s="1108" t="s">
        <v>299</v>
      </c>
      <c r="C12" s="1108"/>
      <c r="D12" s="1108"/>
      <c r="E12" s="1109"/>
      <c r="F12" s="729"/>
      <c r="G12" s="1110" t="s">
        <v>300</v>
      </c>
      <c r="H12" s="1110"/>
      <c r="I12" s="1110"/>
      <c r="J12" s="1111"/>
      <c r="K12" s="1111"/>
      <c r="L12" s="1111"/>
    </row>
    <row r="13" spans="1:13" ht="7.5" customHeight="1">
      <c r="G13" s="731"/>
      <c r="H13" s="731"/>
      <c r="I13" s="731"/>
      <c r="J13" s="731"/>
      <c r="K13" s="731"/>
      <c r="L13" s="731"/>
      <c r="M13" s="731"/>
    </row>
    <row r="14" spans="1:13" ht="15" customHeight="1" thickBot="1">
      <c r="B14" s="1112" t="s">
        <v>318</v>
      </c>
      <c r="C14" s="1113"/>
      <c r="D14" s="1114"/>
      <c r="E14" s="742"/>
      <c r="F14" s="732"/>
    </row>
    <row r="15" spans="1:13" ht="15" customHeight="1" thickBot="1">
      <c r="B15" s="1112" t="s">
        <v>319</v>
      </c>
      <c r="C15" s="1113"/>
      <c r="D15" s="1114"/>
      <c r="E15" s="741"/>
      <c r="F15" s="732"/>
      <c r="G15" s="1110" t="s">
        <v>329</v>
      </c>
      <c r="H15" s="1110"/>
      <c r="I15" s="1110"/>
      <c r="J15" s="1110"/>
      <c r="K15" s="1110"/>
      <c r="L15" s="1110"/>
      <c r="M15" s="748"/>
    </row>
    <row r="16" spans="1:13" ht="15" customHeight="1" thickBot="1">
      <c r="B16" s="1112" t="s">
        <v>320</v>
      </c>
      <c r="C16" s="1113"/>
      <c r="D16" s="1114"/>
      <c r="E16" s="741"/>
      <c r="F16" s="732"/>
      <c r="G16" s="1115" t="s">
        <v>330</v>
      </c>
      <c r="H16" s="1114"/>
      <c r="I16" s="1114"/>
      <c r="J16" s="1114"/>
      <c r="K16" s="1114"/>
      <c r="L16" s="745"/>
      <c r="M16" s="733"/>
    </row>
    <row r="17" spans="2:14" ht="23.85" customHeight="1" thickBot="1">
      <c r="B17" s="746" t="s">
        <v>382</v>
      </c>
      <c r="C17" s="747"/>
      <c r="D17" s="744"/>
      <c r="E17" s="792">
        <f>'CoverSheet '!G7</f>
        <v>0</v>
      </c>
      <c r="F17" s="732"/>
      <c r="G17" s="732"/>
    </row>
    <row r="18" spans="2:14" ht="15" customHeight="1">
      <c r="B18" s="1116" t="s">
        <v>321</v>
      </c>
      <c r="C18" s="1117"/>
      <c r="D18" s="1117"/>
      <c r="E18" s="1117"/>
      <c r="F18" s="1117"/>
      <c r="G18" s="1114"/>
      <c r="I18" s="734"/>
      <c r="J18" s="752" t="s">
        <v>351</v>
      </c>
      <c r="K18" s="734"/>
      <c r="L18" s="734"/>
      <c r="M18" s="734"/>
    </row>
    <row r="19" spans="2:14" ht="15.6" customHeight="1" thickBot="1">
      <c r="B19" s="1118" t="s">
        <v>328</v>
      </c>
      <c r="C19" s="1118"/>
      <c r="D19" s="1118"/>
      <c r="E19" s="1118"/>
      <c r="F19" s="1118"/>
      <c r="G19" s="1110"/>
      <c r="H19" s="1110"/>
      <c r="I19" s="735"/>
      <c r="J19" s="735"/>
      <c r="K19" s="735"/>
      <c r="L19" s="735"/>
      <c r="M19" s="735"/>
    </row>
    <row r="20" spans="2:14" ht="13.5" thickTop="1">
      <c r="B20" s="736" t="s">
        <v>326</v>
      </c>
      <c r="C20" s="1119" t="s">
        <v>327</v>
      </c>
      <c r="D20" s="1120"/>
      <c r="E20" s="1121"/>
      <c r="F20" s="736" t="s">
        <v>326</v>
      </c>
      <c r="G20" s="1119" t="s">
        <v>327</v>
      </c>
      <c r="H20" s="1122"/>
      <c r="I20" s="732"/>
      <c r="J20" s="1123" t="s">
        <v>352</v>
      </c>
      <c r="K20" s="1124"/>
      <c r="L20" s="789"/>
      <c r="M20" s="733"/>
      <c r="N20" s="733"/>
    </row>
    <row r="21" spans="2:14" ht="13.5" thickBot="1">
      <c r="B21" s="737"/>
      <c r="C21" s="1125"/>
      <c r="D21" s="1126"/>
      <c r="E21" s="1127"/>
      <c r="F21" s="737"/>
      <c r="G21" s="1125"/>
      <c r="H21" s="1128"/>
      <c r="I21" s="732"/>
      <c r="J21" s="1123" t="s">
        <v>353</v>
      </c>
      <c r="K21" s="1124"/>
      <c r="L21" s="789"/>
      <c r="M21" s="744"/>
      <c r="N21" s="744"/>
    </row>
    <row r="22" spans="2:14" ht="13.5" thickBot="1">
      <c r="B22" s="738"/>
      <c r="C22" s="1129"/>
      <c r="D22" s="1130"/>
      <c r="E22" s="1131"/>
      <c r="F22" s="738"/>
      <c r="G22" s="1129"/>
      <c r="H22" s="1132"/>
      <c r="I22" s="732"/>
      <c r="J22" s="1123" t="s">
        <v>354</v>
      </c>
      <c r="K22" s="1124"/>
      <c r="L22" s="789"/>
      <c r="M22" s="744"/>
      <c r="N22" s="744"/>
    </row>
    <row r="23" spans="2:14" ht="13.5" thickBot="1">
      <c r="B23" s="738"/>
      <c r="C23" s="1129"/>
      <c r="D23" s="1130"/>
      <c r="E23" s="1131"/>
      <c r="F23" s="738"/>
      <c r="G23" s="1129"/>
      <c r="H23" s="1132"/>
      <c r="I23" s="732"/>
      <c r="J23" s="1133" t="s">
        <v>355</v>
      </c>
      <c r="K23" s="1133"/>
      <c r="L23" s="789"/>
      <c r="M23" s="744"/>
      <c r="N23" s="744"/>
    </row>
    <row r="24" spans="2:14" ht="13.5" thickBot="1">
      <c r="B24" s="738"/>
      <c r="C24" s="1129"/>
      <c r="D24" s="1130"/>
      <c r="E24" s="1131"/>
      <c r="F24" s="738"/>
      <c r="G24" s="1129"/>
      <c r="H24" s="1131"/>
      <c r="I24" s="732"/>
      <c r="J24" s="1134"/>
      <c r="K24" s="1134"/>
      <c r="L24" s="732"/>
      <c r="M24" s="744"/>
      <c r="N24" s="744"/>
    </row>
    <row r="25" spans="2:14" ht="5.45" customHeight="1">
      <c r="B25" s="739"/>
      <c r="C25" s="743"/>
      <c r="D25" s="743"/>
      <c r="E25" s="732"/>
      <c r="F25" s="732"/>
      <c r="G25" s="732"/>
      <c r="H25" s="732"/>
      <c r="I25" s="732"/>
      <c r="J25" s="734"/>
      <c r="K25" s="732"/>
      <c r="L25" s="732"/>
      <c r="M25" s="744"/>
      <c r="N25" s="744"/>
    </row>
    <row r="26" spans="2:14" ht="6.75" customHeight="1">
      <c r="K26" s="744"/>
      <c r="L26" s="744"/>
      <c r="M26" s="744"/>
      <c r="N26" s="744"/>
    </row>
    <row r="27" spans="2:14">
      <c r="K27" s="744"/>
      <c r="L27" s="744"/>
      <c r="M27" s="744"/>
      <c r="N27" s="744"/>
    </row>
    <row r="28" spans="2:14">
      <c r="B28" s="1137" t="s">
        <v>301</v>
      </c>
      <c r="C28" s="1137"/>
      <c r="D28" s="1137"/>
      <c r="E28" s="1137"/>
      <c r="F28" s="1137"/>
      <c r="G28" s="729"/>
      <c r="K28" s="744"/>
      <c r="L28" s="744"/>
      <c r="M28" s="744"/>
      <c r="N28" s="744"/>
    </row>
    <row r="29" spans="2:14" ht="15.95" customHeight="1">
      <c r="E29" s="1138" t="s">
        <v>302</v>
      </c>
      <c r="F29" s="1138"/>
      <c r="G29" s="732"/>
      <c r="J29" s="732"/>
      <c r="N29" s="744"/>
    </row>
    <row r="30" spans="2:14">
      <c r="E30" s="1138" t="s">
        <v>325</v>
      </c>
      <c r="F30" s="1138"/>
      <c r="G30" s="732"/>
      <c r="H30" s="1138" t="s">
        <v>303</v>
      </c>
      <c r="I30" s="1138"/>
      <c r="J30" s="732"/>
      <c r="K30" s="1138" t="s">
        <v>304</v>
      </c>
      <c r="L30" s="1114"/>
      <c r="M30" s="1114"/>
      <c r="N30" s="744"/>
    </row>
    <row r="31" spans="2:14" ht="18.75" customHeight="1" thickBot="1">
      <c r="B31" s="1135" t="s">
        <v>305</v>
      </c>
      <c r="C31" s="1135"/>
      <c r="D31" s="1135"/>
      <c r="E31" s="1126"/>
      <c r="F31" s="1126"/>
      <c r="G31" s="732"/>
      <c r="H31" s="1126"/>
      <c r="I31" s="1126"/>
      <c r="J31" s="732"/>
      <c r="K31" s="1126"/>
      <c r="L31" s="1111"/>
      <c r="M31" s="1111"/>
      <c r="N31" s="744"/>
    </row>
    <row r="32" spans="2:14" ht="15" customHeight="1" thickBot="1">
      <c r="B32" s="1135" t="s">
        <v>306</v>
      </c>
      <c r="C32" s="1135"/>
      <c r="D32" s="1135"/>
      <c r="E32" s="1126"/>
      <c r="F32" s="1126"/>
      <c r="G32" s="732"/>
      <c r="H32" s="1126"/>
      <c r="I32" s="1126"/>
      <c r="J32" s="732"/>
      <c r="K32" s="1130"/>
      <c r="L32" s="1136"/>
      <c r="M32" s="1136"/>
      <c r="N32" s="744"/>
    </row>
    <row r="33" spans="1:14" ht="15" customHeight="1" thickBot="1">
      <c r="B33" s="1135" t="s">
        <v>307</v>
      </c>
      <c r="C33" s="1135"/>
      <c r="D33" s="1135"/>
      <c r="E33" s="1126"/>
      <c r="F33" s="1126"/>
      <c r="G33" s="732"/>
      <c r="H33" s="1126"/>
      <c r="I33" s="1126"/>
      <c r="J33" s="732"/>
      <c r="K33" s="1130"/>
      <c r="L33" s="1136"/>
      <c r="M33" s="1136"/>
      <c r="N33" s="744"/>
    </row>
    <row r="34" spans="1:14" ht="15" customHeight="1" thickBot="1">
      <c r="B34" s="1135" t="s">
        <v>308</v>
      </c>
      <c r="C34" s="1135"/>
      <c r="D34" s="1135"/>
      <c r="E34" s="1126"/>
      <c r="F34" s="1126"/>
      <c r="G34" s="732"/>
      <c r="H34" s="1126"/>
      <c r="I34" s="1126"/>
      <c r="J34" s="732"/>
      <c r="K34" s="1130"/>
      <c r="L34" s="1136"/>
      <c r="M34" s="1136"/>
      <c r="N34" s="744"/>
    </row>
    <row r="35" spans="1:14" ht="15" customHeight="1" thickBot="1">
      <c r="A35" s="1139" t="s">
        <v>356</v>
      </c>
      <c r="B35" s="1139"/>
      <c r="C35" s="1139"/>
      <c r="D35" s="1139"/>
      <c r="E35" s="1126"/>
      <c r="F35" s="1126"/>
      <c r="G35" s="732"/>
      <c r="H35" s="1126"/>
      <c r="I35" s="1126"/>
      <c r="J35" s="732"/>
      <c r="K35" s="1130"/>
      <c r="L35" s="1136"/>
      <c r="M35" s="1136"/>
      <c r="N35" s="744"/>
    </row>
    <row r="36" spans="1:14" ht="15" customHeight="1" thickBot="1">
      <c r="B36" s="1135" t="s">
        <v>323</v>
      </c>
      <c r="C36" s="1135"/>
      <c r="D36" s="1135"/>
      <c r="E36" s="1126"/>
      <c r="F36" s="1126"/>
      <c r="G36" s="732"/>
      <c r="H36" s="1126"/>
      <c r="I36" s="1126"/>
      <c r="J36" s="732"/>
      <c r="K36" s="1130"/>
      <c r="L36" s="1130"/>
      <c r="M36" s="1130"/>
      <c r="N36" s="744"/>
    </row>
    <row r="37" spans="1:14" ht="15" customHeight="1" thickBot="1">
      <c r="B37" s="740"/>
      <c r="C37" s="740"/>
      <c r="D37" s="740"/>
      <c r="E37" s="1130"/>
      <c r="F37" s="1130"/>
      <c r="G37" s="732"/>
      <c r="H37" s="1130"/>
      <c r="I37" s="1130"/>
      <c r="J37" s="732"/>
      <c r="K37" s="1130"/>
      <c r="L37" s="1130"/>
      <c r="M37" s="1130"/>
      <c r="N37" s="744"/>
    </row>
    <row r="38" spans="1:14" ht="24.4" customHeight="1" thickBot="1">
      <c r="B38" s="1135" t="s">
        <v>324</v>
      </c>
      <c r="C38" s="1135"/>
      <c r="D38" s="1135"/>
      <c r="E38" s="1140"/>
      <c r="F38" s="1140"/>
      <c r="G38" s="791"/>
      <c r="H38" s="1140"/>
      <c r="I38" s="1140"/>
      <c r="J38" s="791"/>
      <c r="K38" s="1140"/>
      <c r="L38" s="1140"/>
      <c r="M38" s="1140"/>
      <c r="N38" s="744"/>
    </row>
    <row r="39" spans="1:14" ht="15" customHeight="1">
      <c r="B39" s="740"/>
      <c r="C39" s="740"/>
      <c r="D39" s="740"/>
      <c r="E39" s="732"/>
      <c r="F39" s="732"/>
      <c r="G39" s="732"/>
      <c r="H39" s="732"/>
      <c r="I39" s="732"/>
      <c r="J39" s="732"/>
      <c r="K39" s="732"/>
      <c r="L39" s="732"/>
      <c r="M39" s="744"/>
      <c r="N39" s="744"/>
    </row>
    <row r="40" spans="1:14" ht="15" customHeight="1">
      <c r="E40" s="1138" t="s">
        <v>309</v>
      </c>
      <c r="F40" s="1138"/>
      <c r="G40" s="732"/>
      <c r="H40" s="1138" t="s">
        <v>310</v>
      </c>
      <c r="I40" s="1138"/>
      <c r="J40" s="732"/>
      <c r="K40" s="1141" t="s">
        <v>322</v>
      </c>
      <c r="L40" s="1141"/>
      <c r="M40" s="1141"/>
      <c r="N40" s="744"/>
    </row>
    <row r="41" spans="1:14" ht="15" customHeight="1" thickBot="1">
      <c r="B41" s="1135" t="s">
        <v>305</v>
      </c>
      <c r="C41" s="1135"/>
      <c r="D41" s="1135"/>
      <c r="E41" s="1126"/>
      <c r="F41" s="1126"/>
      <c r="G41" s="732"/>
      <c r="H41" s="1126"/>
      <c r="I41" s="1126"/>
      <c r="J41" s="732"/>
      <c r="K41" s="1126"/>
      <c r="L41" s="1126"/>
      <c r="M41" s="1126"/>
      <c r="N41" s="744"/>
    </row>
    <row r="42" spans="1:14" ht="15" customHeight="1" thickBot="1">
      <c r="B42" s="1135" t="s">
        <v>306</v>
      </c>
      <c r="C42" s="1135"/>
      <c r="D42" s="1135"/>
      <c r="E42" s="1126"/>
      <c r="F42" s="1126"/>
      <c r="G42" s="732"/>
      <c r="H42" s="1126"/>
      <c r="I42" s="1126"/>
      <c r="J42" s="732"/>
      <c r="K42" s="1130"/>
      <c r="L42" s="1130"/>
      <c r="M42" s="1130"/>
      <c r="N42" s="744"/>
    </row>
    <row r="43" spans="1:14" ht="15" customHeight="1" thickBot="1">
      <c r="B43" s="1135" t="s">
        <v>307</v>
      </c>
      <c r="C43" s="1135"/>
      <c r="D43" s="1135"/>
      <c r="E43" s="1126"/>
      <c r="F43" s="1126"/>
      <c r="G43" s="732"/>
      <c r="H43" s="1126"/>
      <c r="I43" s="1126"/>
      <c r="J43" s="732"/>
      <c r="K43" s="1130"/>
      <c r="L43" s="1130"/>
      <c r="M43" s="1130"/>
      <c r="N43" s="744"/>
    </row>
    <row r="44" spans="1:14" ht="15" customHeight="1" thickBot="1">
      <c r="B44" s="1135" t="s">
        <v>308</v>
      </c>
      <c r="C44" s="1135"/>
      <c r="D44" s="1135"/>
      <c r="E44" s="1126"/>
      <c r="F44" s="1126"/>
      <c r="G44" s="732"/>
      <c r="H44" s="1126"/>
      <c r="I44" s="1126"/>
      <c r="J44" s="732"/>
      <c r="K44" s="1130"/>
      <c r="L44" s="1130"/>
      <c r="M44" s="1130"/>
      <c r="N44" s="744"/>
    </row>
    <row r="45" spans="1:14" ht="15" customHeight="1" thickBot="1">
      <c r="A45" s="1135" t="s">
        <v>356</v>
      </c>
      <c r="B45" s="1135"/>
      <c r="C45" s="1135"/>
      <c r="D45" s="1135"/>
      <c r="E45" s="1126"/>
      <c r="F45" s="1126"/>
      <c r="G45" s="732"/>
      <c r="H45" s="1126"/>
      <c r="I45" s="1126"/>
      <c r="J45" s="732"/>
      <c r="K45" s="1130"/>
      <c r="L45" s="1130"/>
      <c r="M45" s="1130"/>
      <c r="N45" s="744"/>
    </row>
    <row r="46" spans="1:14" ht="15" customHeight="1" thickBot="1">
      <c r="B46" s="1135" t="s">
        <v>323</v>
      </c>
      <c r="C46" s="1135"/>
      <c r="D46" s="1135"/>
      <c r="E46" s="1126"/>
      <c r="F46" s="1126"/>
      <c r="G46" s="732"/>
      <c r="H46" s="1126"/>
      <c r="I46" s="1126"/>
      <c r="J46" s="732"/>
      <c r="K46" s="1130"/>
      <c r="L46" s="1130"/>
      <c r="M46" s="1130"/>
      <c r="N46" s="744"/>
    </row>
    <row r="47" spans="1:14" ht="15" customHeight="1" thickBot="1">
      <c r="B47" s="740"/>
      <c r="C47" s="740"/>
      <c r="D47" s="740"/>
      <c r="E47" s="742"/>
      <c r="F47" s="742"/>
      <c r="G47" s="732"/>
      <c r="H47" s="742"/>
      <c r="I47" s="742"/>
      <c r="J47" s="732"/>
      <c r="K47" s="741"/>
      <c r="L47" s="741"/>
      <c r="M47" s="741"/>
      <c r="N47" s="744"/>
    </row>
    <row r="48" spans="1:14" ht="24.4" customHeight="1" thickBot="1">
      <c r="B48" s="1135" t="s">
        <v>324</v>
      </c>
      <c r="C48" s="1135"/>
      <c r="D48" s="1135"/>
      <c r="E48" s="1140"/>
      <c r="F48" s="1140"/>
      <c r="G48" s="791"/>
      <c r="H48" s="1140"/>
      <c r="I48" s="1140"/>
      <c r="J48" s="791"/>
      <c r="K48" s="1140"/>
      <c r="L48" s="1140"/>
      <c r="M48" s="1140"/>
      <c r="N48" s="744"/>
    </row>
  </sheetData>
  <sheetProtection algorithmName="SHA-512" hashValue="lW0hqgHs7ImXEhfwGLmOnNhljSr+P7XWGJbwwpYcfZbfffdiARPt4o/b1/rByo2pceTNZ1rJsSASeBXVS/Gzlw==" saltValue="0VLrSwY9nyes+O+4ByMwOA==" spinCount="100000" sheet="1" objects="1" scenarios="1" selectLockedCells="1"/>
  <mergeCells count="99">
    <mergeCell ref="E46:F46"/>
    <mergeCell ref="H46:I46"/>
    <mergeCell ref="K46:M46"/>
    <mergeCell ref="B43:D43"/>
    <mergeCell ref="E43:F43"/>
    <mergeCell ref="H43:I43"/>
    <mergeCell ref="E44:F44"/>
    <mergeCell ref="H44:I44"/>
    <mergeCell ref="K44:M44"/>
    <mergeCell ref="B48:D48"/>
    <mergeCell ref="E48:F48"/>
    <mergeCell ref="H48:I48"/>
    <mergeCell ref="K48:M48"/>
    <mergeCell ref="K4:L4"/>
    <mergeCell ref="A45:D45"/>
    <mergeCell ref="E45:F45"/>
    <mergeCell ref="H45:I45"/>
    <mergeCell ref="K45:M45"/>
    <mergeCell ref="B46:D46"/>
    <mergeCell ref="B42:D42"/>
    <mergeCell ref="E42:F42"/>
    <mergeCell ref="H42:I42"/>
    <mergeCell ref="K42:M42"/>
    <mergeCell ref="K43:M43"/>
    <mergeCell ref="B44:D44"/>
    <mergeCell ref="E40:F40"/>
    <mergeCell ref="H40:I40"/>
    <mergeCell ref="K40:M40"/>
    <mergeCell ref="B41:D41"/>
    <mergeCell ref="E41:F41"/>
    <mergeCell ref="H41:I41"/>
    <mergeCell ref="K41:M41"/>
    <mergeCell ref="E37:F37"/>
    <mergeCell ref="H37:I37"/>
    <mergeCell ref="K37:M37"/>
    <mergeCell ref="B38:D38"/>
    <mergeCell ref="E38:F38"/>
    <mergeCell ref="H38:I38"/>
    <mergeCell ref="K38:M38"/>
    <mergeCell ref="A35:D35"/>
    <mergeCell ref="E35:F35"/>
    <mergeCell ref="H35:I35"/>
    <mergeCell ref="K35:M35"/>
    <mergeCell ref="B36:D36"/>
    <mergeCell ref="E36:F36"/>
    <mergeCell ref="H36:I36"/>
    <mergeCell ref="K36:M36"/>
    <mergeCell ref="B33:D33"/>
    <mergeCell ref="E33:F33"/>
    <mergeCell ref="H33:I33"/>
    <mergeCell ref="K33:M33"/>
    <mergeCell ref="B34:D34"/>
    <mergeCell ref="E34:F34"/>
    <mergeCell ref="H34:I34"/>
    <mergeCell ref="K34:M34"/>
    <mergeCell ref="B28:F28"/>
    <mergeCell ref="E29:F29"/>
    <mergeCell ref="E30:F30"/>
    <mergeCell ref="H30:I30"/>
    <mergeCell ref="K30:M30"/>
    <mergeCell ref="B32:D32"/>
    <mergeCell ref="E32:F32"/>
    <mergeCell ref="H32:I32"/>
    <mergeCell ref="K32:M32"/>
    <mergeCell ref="B31:D31"/>
    <mergeCell ref="E31:F31"/>
    <mergeCell ref="H31:I31"/>
    <mergeCell ref="K31:M31"/>
    <mergeCell ref="C23:E23"/>
    <mergeCell ref="G23:H23"/>
    <mergeCell ref="J23:K23"/>
    <mergeCell ref="C24:E24"/>
    <mergeCell ref="G24:H24"/>
    <mergeCell ref="J24:K24"/>
    <mergeCell ref="C21:E21"/>
    <mergeCell ref="G21:H21"/>
    <mergeCell ref="J21:K21"/>
    <mergeCell ref="C22:E22"/>
    <mergeCell ref="G22:H22"/>
    <mergeCell ref="J22:K22"/>
    <mergeCell ref="B16:D16"/>
    <mergeCell ref="G16:K16"/>
    <mergeCell ref="B18:G18"/>
    <mergeCell ref="B19:H19"/>
    <mergeCell ref="C20:E20"/>
    <mergeCell ref="G20:H20"/>
    <mergeCell ref="J20:K20"/>
    <mergeCell ref="B12:E12"/>
    <mergeCell ref="G12:I12"/>
    <mergeCell ref="J12:L12"/>
    <mergeCell ref="B14:D14"/>
    <mergeCell ref="B15:D15"/>
    <mergeCell ref="G15:L15"/>
    <mergeCell ref="A10:L10"/>
    <mergeCell ref="K2:L2"/>
    <mergeCell ref="K3:L3"/>
    <mergeCell ref="K5:L5"/>
    <mergeCell ref="A7:L7"/>
    <mergeCell ref="A8:L8"/>
  </mergeCells>
  <printOptions horizontalCentered="1"/>
  <pageMargins left="0.5" right="0.5" top="0.5" bottom="0.5" header="0" footer="0"/>
  <pageSetup scale="79" orientation="portrait" horizontalDpi="1200" r:id="rId1"/>
  <headerFooter alignWithMargins="0"/>
  <colBreaks count="1" manualBreakCount="1">
    <brk id="12" max="47"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J49"/>
  <sheetViews>
    <sheetView showGridLines="0" zoomScale="80" zoomScaleNormal="80" zoomScalePageLayoutView="20" workbookViewId="0">
      <selection activeCell="B13" sqref="B13"/>
    </sheetView>
  </sheetViews>
  <sheetFormatPr defaultColWidth="9" defaultRowHeight="12.75"/>
  <cols>
    <col min="1" max="1" width="9.85546875" style="156" customWidth="1"/>
    <col min="2" max="2" width="22.28515625" style="156" customWidth="1"/>
    <col min="3" max="3" width="17.85546875" style="156" customWidth="1"/>
    <col min="4" max="13" width="16.7109375" style="156" customWidth="1"/>
    <col min="14" max="83" width="8.85546875" style="201" customWidth="1"/>
    <col min="84" max="16384" width="9" style="156"/>
  </cols>
  <sheetData>
    <row r="1" spans="1:114" ht="6.75" customHeight="1">
      <c r="A1" s="168"/>
      <c r="B1" s="168"/>
      <c r="C1" s="168"/>
      <c r="D1" s="168"/>
      <c r="E1" s="168"/>
      <c r="F1" s="168"/>
      <c r="G1" s="168"/>
      <c r="H1" s="168"/>
      <c r="I1" s="168"/>
      <c r="J1" s="168"/>
      <c r="K1" s="168"/>
      <c r="L1" s="168"/>
      <c r="M1" s="168"/>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X1" s="200"/>
      <c r="AY1" s="200"/>
      <c r="AZ1" s="200"/>
      <c r="BA1" s="200"/>
      <c r="BB1" s="200"/>
      <c r="BC1" s="200"/>
      <c r="BD1" s="200"/>
      <c r="BE1" s="200"/>
      <c r="BF1" s="200"/>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3"/>
      <c r="CG1" s="203"/>
      <c r="CH1" s="203"/>
      <c r="CI1" s="203"/>
      <c r="CJ1" s="203"/>
      <c r="CK1" s="203"/>
      <c r="CL1" s="203"/>
      <c r="CM1" s="203"/>
      <c r="CN1" s="203"/>
      <c r="CO1" s="203"/>
      <c r="CP1" s="203"/>
      <c r="CQ1" s="203"/>
      <c r="CR1" s="203"/>
      <c r="CS1" s="203"/>
      <c r="CT1" s="203"/>
      <c r="DI1" s="203"/>
      <c r="DJ1" s="203"/>
    </row>
    <row r="2" spans="1:114" ht="21" thickBot="1">
      <c r="A2" s="194"/>
      <c r="D2" s="203"/>
      <c r="E2" s="204"/>
      <c r="F2" s="204"/>
      <c r="G2" s="204"/>
      <c r="H2" s="193"/>
      <c r="I2" s="193"/>
      <c r="K2" s="583" t="s">
        <v>0</v>
      </c>
      <c r="L2" s="854">
        <f>'CoverSheet '!E10</f>
        <v>0</v>
      </c>
      <c r="M2" s="854"/>
      <c r="N2" s="206"/>
      <c r="O2" s="206"/>
      <c r="P2" s="206"/>
      <c r="Q2" s="206"/>
      <c r="S2" s="206"/>
      <c r="T2" s="206"/>
      <c r="U2" s="206"/>
      <c r="V2" s="206"/>
      <c r="W2" s="206"/>
      <c r="X2" s="207"/>
      <c r="Y2" s="16"/>
      <c r="Z2" s="207"/>
      <c r="AA2" s="208"/>
      <c r="AB2" s="208"/>
      <c r="AJ2" s="206"/>
      <c r="AK2" s="206"/>
      <c r="AL2" s="206"/>
      <c r="AM2" s="206"/>
      <c r="AN2" s="206"/>
      <c r="AO2" s="206"/>
      <c r="AP2" s="16"/>
      <c r="AQ2" s="209"/>
      <c r="AR2" s="209"/>
      <c r="AT2" s="206"/>
      <c r="AY2" s="206"/>
      <c r="AZ2" s="206"/>
      <c r="BA2" s="206"/>
      <c r="BB2" s="206"/>
      <c r="BC2" s="210"/>
      <c r="BD2" s="16"/>
      <c r="BE2" s="209"/>
      <c r="BF2" s="209"/>
      <c r="BG2" s="211"/>
      <c r="BH2" s="206"/>
      <c r="BI2" s="206"/>
      <c r="BJ2" s="206"/>
      <c r="BK2" s="206"/>
      <c r="BL2" s="206"/>
      <c r="BM2" s="206"/>
      <c r="BN2" s="206"/>
      <c r="BO2" s="206"/>
      <c r="BP2" s="17"/>
      <c r="BQ2" s="209"/>
      <c r="BR2" s="209"/>
      <c r="BT2" s="206"/>
      <c r="BU2" s="206"/>
      <c r="BV2" s="206"/>
      <c r="BW2" s="206"/>
      <c r="BX2" s="206"/>
      <c r="BY2" s="206"/>
      <c r="BZ2" s="206"/>
      <c r="CA2" s="206"/>
      <c r="CC2" s="16"/>
      <c r="CD2" s="209"/>
      <c r="CE2" s="212"/>
      <c r="CF2" s="203"/>
      <c r="CG2" s="203"/>
      <c r="CH2" s="203"/>
      <c r="CI2" s="203"/>
      <c r="CJ2" s="203"/>
      <c r="CK2" s="203"/>
      <c r="CL2" s="203"/>
      <c r="CM2" s="203"/>
      <c r="CN2" s="203"/>
      <c r="CO2" s="203"/>
      <c r="CP2" s="203"/>
      <c r="CQ2" s="203"/>
      <c r="CR2" s="203"/>
      <c r="CS2" s="203"/>
      <c r="CT2" s="203"/>
    </row>
    <row r="3" spans="1:114" ht="18.75" thickBot="1">
      <c r="A3" s="193"/>
      <c r="B3" s="204"/>
      <c r="C3" s="204"/>
      <c r="D3" s="204"/>
      <c r="E3" s="204"/>
      <c r="F3" s="204"/>
      <c r="G3" s="204"/>
      <c r="H3" s="193"/>
      <c r="K3" s="55" t="s">
        <v>148</v>
      </c>
      <c r="L3" s="856">
        <f>'CoverSheet '!I10</f>
        <v>0</v>
      </c>
      <c r="M3" s="856"/>
      <c r="N3" s="206"/>
      <c r="O3" s="213"/>
      <c r="P3" s="214"/>
      <c r="Q3" s="17"/>
      <c r="T3" s="206"/>
      <c r="U3" s="206"/>
      <c r="V3" s="206"/>
      <c r="W3" s="206"/>
      <c r="X3" s="213"/>
      <c r="Y3" s="207"/>
      <c r="Z3" s="213"/>
      <c r="AA3" s="208"/>
      <c r="AB3" s="208"/>
      <c r="AC3" s="206"/>
      <c r="AD3" s="213"/>
      <c r="AE3" s="214"/>
      <c r="AF3" s="17"/>
      <c r="AJ3" s="206"/>
      <c r="AK3" s="206"/>
      <c r="AL3" s="206"/>
      <c r="AM3" s="206"/>
      <c r="AN3" s="206"/>
      <c r="AO3" s="206"/>
      <c r="AP3" s="213"/>
      <c r="AQ3" s="209"/>
      <c r="AR3" s="212"/>
      <c r="AS3" s="213"/>
      <c r="AT3" s="207"/>
      <c r="AV3" s="17"/>
      <c r="AY3" s="206"/>
      <c r="AZ3" s="206"/>
      <c r="BA3" s="206"/>
      <c r="BB3" s="206"/>
      <c r="BC3" s="210"/>
      <c r="BD3" s="213"/>
      <c r="BE3" s="209"/>
      <c r="BF3" s="212"/>
      <c r="BG3" s="211"/>
      <c r="BH3" s="213"/>
      <c r="BI3" s="17"/>
      <c r="BL3" s="206"/>
      <c r="BM3" s="206"/>
      <c r="BN3" s="206"/>
      <c r="BO3" s="206"/>
      <c r="BP3" s="210"/>
      <c r="BQ3" s="215"/>
      <c r="BR3" s="212"/>
      <c r="BS3" s="211"/>
      <c r="BT3" s="213"/>
      <c r="BU3" s="214"/>
      <c r="BV3" s="17"/>
      <c r="BX3" s="206"/>
      <c r="BY3" s="206"/>
      <c r="BZ3" s="206"/>
      <c r="CA3" s="206"/>
      <c r="CB3" s="210"/>
      <c r="CC3" s="210"/>
      <c r="CD3" s="212"/>
      <c r="CE3" s="209"/>
      <c r="CF3" s="216"/>
      <c r="CG3" s="203"/>
      <c r="CH3" s="203"/>
      <c r="CI3" s="203"/>
      <c r="CJ3" s="203"/>
      <c r="CK3" s="203"/>
      <c r="CL3" s="203"/>
      <c r="CM3" s="203"/>
      <c r="CN3" s="203"/>
      <c r="CO3" s="203"/>
      <c r="CP3" s="203"/>
      <c r="CQ3" s="203"/>
      <c r="CR3" s="203"/>
      <c r="CS3" s="203"/>
      <c r="CT3" s="203"/>
    </row>
    <row r="4" spans="1:114" ht="6" customHeight="1">
      <c r="A4" s="193"/>
      <c r="B4" s="848" t="s">
        <v>265</v>
      </c>
      <c r="C4" s="849"/>
      <c r="D4" s="849"/>
      <c r="E4" s="850"/>
      <c r="F4" s="194"/>
      <c r="G4" s="194"/>
      <c r="H4" s="193"/>
      <c r="I4" s="193"/>
      <c r="J4" s="857"/>
      <c r="K4" s="857"/>
      <c r="L4" s="855"/>
      <c r="M4" s="855"/>
      <c r="N4" s="206"/>
      <c r="O4" s="213"/>
      <c r="P4" s="214"/>
      <c r="Q4" s="218"/>
      <c r="T4" s="206"/>
      <c r="U4" s="206"/>
      <c r="V4" s="206"/>
      <c r="W4" s="206"/>
      <c r="X4" s="18"/>
      <c r="Y4" s="207"/>
      <c r="Z4" s="213"/>
      <c r="AA4" s="219"/>
      <c r="AB4" s="208"/>
      <c r="AC4" s="206"/>
      <c r="AD4" s="213"/>
      <c r="AE4" s="214"/>
      <c r="AF4" s="218"/>
      <c r="AJ4" s="206"/>
      <c r="AK4" s="206"/>
      <c r="AL4" s="206"/>
      <c r="AM4" s="18"/>
      <c r="AQ4" s="220"/>
      <c r="AR4" s="212"/>
      <c r="AS4" s="213"/>
      <c r="AT4" s="207"/>
      <c r="AV4" s="218"/>
      <c r="AX4" s="221"/>
      <c r="AY4" s="206"/>
      <c r="AZ4" s="206"/>
      <c r="BA4" s="18"/>
      <c r="BC4" s="207"/>
      <c r="BD4" s="213"/>
      <c r="BE4" s="222"/>
      <c r="BF4" s="209"/>
      <c r="BH4" s="213"/>
      <c r="BI4" s="218"/>
      <c r="BL4" s="206"/>
      <c r="BN4" s="17"/>
      <c r="BQ4" s="220"/>
      <c r="BR4" s="212"/>
      <c r="BT4" s="213"/>
      <c r="BU4" s="214"/>
      <c r="BV4" s="218"/>
      <c r="BX4" s="206"/>
      <c r="BY4" s="206"/>
      <c r="BZ4" s="18"/>
      <c r="CC4" s="16"/>
      <c r="CD4" s="222"/>
      <c r="CE4" s="212"/>
      <c r="CF4" s="203"/>
      <c r="CG4" s="203"/>
      <c r="CH4" s="203"/>
      <c r="CI4" s="203"/>
      <c r="CJ4" s="203"/>
      <c r="CK4" s="203"/>
      <c r="CL4" s="203"/>
      <c r="CM4" s="203"/>
      <c r="CN4" s="203"/>
      <c r="CO4" s="203"/>
      <c r="CP4" s="203"/>
      <c r="CQ4" s="203"/>
      <c r="CR4" s="203"/>
      <c r="CS4" s="203"/>
      <c r="CT4" s="203"/>
    </row>
    <row r="5" spans="1:114" ht="22.5" customHeight="1" thickBot="1">
      <c r="A5" s="58"/>
      <c r="B5" s="851"/>
      <c r="C5" s="852"/>
      <c r="D5" s="852"/>
      <c r="E5" s="853"/>
      <c r="F5" s="168"/>
      <c r="G5" s="167"/>
      <c r="H5" s="167"/>
      <c r="I5" s="846" t="s">
        <v>3</v>
      </c>
      <c r="J5" s="846"/>
      <c r="K5" s="846"/>
      <c r="L5" s="847">
        <f>'CoverSheet '!G7</f>
        <v>0</v>
      </c>
      <c r="M5" s="847"/>
      <c r="N5" s="206"/>
      <c r="O5" s="19"/>
      <c r="P5" s="207"/>
      <c r="Q5" s="214"/>
      <c r="T5" s="206"/>
      <c r="U5" s="206"/>
      <c r="V5" s="206"/>
      <c r="W5" s="206"/>
      <c r="X5" s="210"/>
      <c r="Y5" s="210"/>
      <c r="Z5" s="210"/>
      <c r="AA5" s="210"/>
      <c r="AB5" s="210"/>
      <c r="AC5" s="19"/>
      <c r="AE5" s="207"/>
      <c r="AF5" s="214"/>
      <c r="AG5" s="206"/>
      <c r="AH5" s="206"/>
      <c r="AI5" s="206"/>
      <c r="AJ5" s="206"/>
      <c r="AK5" s="206"/>
      <c r="AL5" s="206"/>
      <c r="AM5" s="206"/>
      <c r="AN5" s="206"/>
      <c r="AO5" s="206"/>
      <c r="AP5" s="210"/>
      <c r="AQ5" s="210"/>
      <c r="AR5" s="210"/>
      <c r="AS5" s="19"/>
      <c r="AT5" s="207"/>
      <c r="AU5" s="207"/>
      <c r="AV5" s="206"/>
      <c r="AW5" s="206"/>
      <c r="AX5" s="206"/>
      <c r="AY5" s="206"/>
      <c r="AZ5" s="206"/>
      <c r="BA5" s="206"/>
      <c r="BB5" s="206"/>
      <c r="BC5" s="210"/>
      <c r="BD5" s="210"/>
      <c r="BE5" s="210"/>
      <c r="BF5" s="210"/>
      <c r="BG5" s="206"/>
      <c r="BH5" s="19"/>
      <c r="BI5" s="207"/>
      <c r="BJ5" s="214"/>
      <c r="BL5" s="206"/>
      <c r="BM5" s="206"/>
      <c r="BN5" s="206"/>
      <c r="BO5" s="206"/>
      <c r="BP5" s="210"/>
      <c r="BQ5" s="210"/>
      <c r="BR5" s="210"/>
      <c r="BS5" s="206"/>
      <c r="BT5" s="19"/>
      <c r="BU5" s="207"/>
      <c r="BV5" s="214"/>
      <c r="BX5" s="206"/>
      <c r="BY5" s="206"/>
      <c r="BZ5" s="206"/>
      <c r="CA5" s="206"/>
      <c r="CB5" s="210"/>
      <c r="CC5" s="210"/>
      <c r="CD5" s="210"/>
      <c r="CE5" s="210"/>
      <c r="CF5" s="203"/>
      <c r="CG5" s="203"/>
      <c r="CH5" s="203"/>
      <c r="CI5" s="203"/>
      <c r="CJ5" s="203"/>
      <c r="CK5" s="203"/>
      <c r="CL5" s="203"/>
      <c r="CM5" s="203"/>
      <c r="CN5" s="203"/>
      <c r="CO5" s="203"/>
      <c r="CP5" s="203"/>
      <c r="CQ5" s="203"/>
      <c r="CR5" s="203"/>
      <c r="CS5" s="203"/>
      <c r="CT5" s="203"/>
    </row>
    <row r="6" spans="1:114" ht="3.75" customHeight="1">
      <c r="A6" s="168"/>
      <c r="B6" s="193"/>
      <c r="C6" s="205"/>
      <c r="D6" s="223"/>
      <c r="E6" s="168"/>
      <c r="F6" s="168"/>
      <c r="G6" s="167"/>
      <c r="H6" s="167"/>
      <c r="I6" s="193"/>
      <c r="J6" s="193"/>
      <c r="K6" s="193"/>
      <c r="L6" s="193"/>
      <c r="M6" s="193"/>
      <c r="N6" s="202"/>
      <c r="O6" s="202"/>
      <c r="P6" s="202"/>
      <c r="Q6" s="202"/>
      <c r="R6" s="202"/>
      <c r="S6" s="202"/>
      <c r="T6" s="202"/>
      <c r="U6" s="202"/>
      <c r="V6" s="202"/>
      <c r="W6" s="202"/>
      <c r="X6" s="210"/>
      <c r="Y6" s="207"/>
      <c r="Z6" s="207"/>
      <c r="AA6" s="210"/>
      <c r="AB6" s="210"/>
      <c r="AC6" s="202"/>
      <c r="AD6" s="202"/>
      <c r="AE6" s="202"/>
      <c r="AF6" s="202"/>
      <c r="AG6" s="202"/>
      <c r="AH6" s="202"/>
      <c r="AI6" s="202"/>
      <c r="AJ6" s="202"/>
      <c r="AK6" s="202"/>
      <c r="AL6" s="202"/>
      <c r="AM6" s="202"/>
      <c r="AN6" s="202"/>
      <c r="AO6" s="202"/>
      <c r="AP6" s="210"/>
      <c r="AQ6" s="210"/>
      <c r="AR6" s="210"/>
      <c r="AS6" s="202"/>
      <c r="AT6" s="202"/>
      <c r="AU6" s="202"/>
      <c r="AV6" s="202"/>
      <c r="AW6" s="202"/>
      <c r="AX6" s="202"/>
      <c r="AY6" s="202"/>
      <c r="AZ6" s="202"/>
      <c r="BA6" s="202"/>
      <c r="BB6" s="202"/>
      <c r="BC6" s="210"/>
      <c r="BD6" s="210"/>
      <c r="BE6" s="210"/>
      <c r="BF6" s="210"/>
      <c r="BG6" s="202"/>
      <c r="BH6" s="202"/>
      <c r="BI6" s="202"/>
      <c r="BJ6" s="202"/>
      <c r="BK6" s="202"/>
      <c r="BL6" s="202"/>
      <c r="BM6" s="202"/>
      <c r="BN6" s="202"/>
      <c r="BO6" s="202"/>
      <c r="BP6" s="210"/>
      <c r="BQ6" s="210"/>
      <c r="BR6" s="210"/>
      <c r="BS6" s="202"/>
      <c r="BT6" s="202"/>
      <c r="BU6" s="202"/>
      <c r="BV6" s="202"/>
      <c r="BW6" s="202"/>
      <c r="BX6" s="202"/>
      <c r="BY6" s="202"/>
      <c r="BZ6" s="202"/>
      <c r="CA6" s="202"/>
      <c r="CB6" s="210"/>
      <c r="CC6" s="210"/>
      <c r="CD6" s="210"/>
      <c r="CE6" s="210"/>
      <c r="CF6" s="216"/>
      <c r="CG6" s="216"/>
      <c r="CH6" s="216"/>
      <c r="CI6" s="216"/>
      <c r="CJ6" s="216"/>
      <c r="CK6" s="216"/>
      <c r="CL6" s="216"/>
      <c r="CM6" s="216"/>
      <c r="CN6" s="216"/>
      <c r="CO6" s="216"/>
      <c r="CP6" s="216"/>
      <c r="CQ6" s="216"/>
      <c r="CR6" s="216"/>
      <c r="CS6" s="216"/>
      <c r="CT6" s="216"/>
    </row>
    <row r="7" spans="1:114" ht="18" customHeight="1" thickBot="1">
      <c r="A7" s="168"/>
      <c r="C7" s="58"/>
      <c r="D7" s="205"/>
      <c r="E7" s="171"/>
      <c r="F7" s="171"/>
      <c r="G7" s="171"/>
      <c r="H7" s="171"/>
      <c r="I7" s="193"/>
      <c r="J7" s="63" t="s">
        <v>106</v>
      </c>
      <c r="K7" s="186">
        <v>1</v>
      </c>
      <c r="L7" s="187" t="s">
        <v>107</v>
      </c>
      <c r="M7" s="518">
        <v>11</v>
      </c>
      <c r="N7" s="20"/>
      <c r="O7" s="227"/>
      <c r="P7" s="227"/>
      <c r="Q7" s="227"/>
      <c r="R7" s="228"/>
      <c r="S7" s="227"/>
      <c r="T7" s="227"/>
      <c r="U7" s="227"/>
      <c r="V7" s="227"/>
      <c r="X7" s="210"/>
      <c r="Y7" s="210"/>
      <c r="Z7" s="18"/>
      <c r="AA7" s="214"/>
      <c r="AB7" s="18"/>
      <c r="AD7" s="227"/>
      <c r="AE7" s="227"/>
      <c r="AF7" s="227"/>
      <c r="AG7" s="228"/>
      <c r="AH7" s="227"/>
      <c r="AI7" s="227"/>
      <c r="AJ7" s="227"/>
      <c r="AK7" s="227"/>
      <c r="AL7" s="227"/>
      <c r="AM7" s="227"/>
      <c r="AN7" s="227"/>
      <c r="AO7" s="227"/>
      <c r="AP7" s="21"/>
      <c r="AQ7" s="210"/>
      <c r="AT7" s="227"/>
      <c r="AU7" s="228"/>
      <c r="AV7" s="227"/>
      <c r="AW7" s="227"/>
      <c r="AX7" s="227"/>
      <c r="AY7" s="227"/>
      <c r="AZ7" s="227"/>
      <c r="BA7" s="227"/>
      <c r="BB7" s="227"/>
      <c r="BC7" s="210"/>
      <c r="BD7" s="21"/>
      <c r="BF7" s="210"/>
      <c r="BH7" s="228"/>
      <c r="BI7" s="227"/>
      <c r="BJ7" s="227"/>
      <c r="BK7" s="227"/>
      <c r="BL7" s="227"/>
      <c r="BM7" s="227"/>
      <c r="BN7" s="227"/>
      <c r="BO7" s="227"/>
      <c r="BQ7" s="21"/>
      <c r="BU7" s="227"/>
      <c r="BV7" s="227"/>
      <c r="BW7" s="227"/>
      <c r="BX7" s="227"/>
      <c r="BY7" s="227"/>
      <c r="BZ7" s="227"/>
      <c r="CA7" s="227"/>
      <c r="CB7" s="210"/>
      <c r="CC7" s="207"/>
      <c r="CD7" s="21"/>
      <c r="CE7" s="210"/>
      <c r="CF7" s="216"/>
      <c r="CG7" s="216"/>
      <c r="CH7" s="13"/>
      <c r="CI7" s="203"/>
      <c r="CJ7" s="216"/>
      <c r="CK7" s="203"/>
      <c r="CL7" s="13"/>
      <c r="CM7" s="229"/>
      <c r="CN7" s="229"/>
      <c r="CO7" s="229"/>
      <c r="CP7" s="229"/>
      <c r="CQ7" s="216"/>
      <c r="CR7" s="216"/>
      <c r="CS7" s="216"/>
      <c r="CT7" s="216"/>
    </row>
    <row r="8" spans="1:114" ht="12" customHeight="1" thickBot="1">
      <c r="A8" s="397"/>
      <c r="B8" s="500"/>
      <c r="C8" s="500"/>
      <c r="D8" s="501"/>
      <c r="E8" s="501"/>
      <c r="F8" s="501"/>
      <c r="G8" s="501"/>
      <c r="H8" s="501"/>
      <c r="I8" s="501"/>
      <c r="J8" s="501"/>
      <c r="K8" s="501"/>
      <c r="L8" s="501"/>
      <c r="M8" s="502"/>
      <c r="N8" s="200"/>
      <c r="O8" s="22"/>
      <c r="P8" s="230"/>
      <c r="Q8" s="230"/>
      <c r="R8" s="230"/>
      <c r="S8" s="230"/>
      <c r="T8" s="230"/>
      <c r="U8" s="230"/>
      <c r="V8" s="230"/>
      <c r="W8" s="230"/>
      <c r="X8" s="230"/>
      <c r="Y8" s="230"/>
      <c r="Z8" s="230"/>
      <c r="AA8" s="230"/>
      <c r="AB8" s="230"/>
      <c r="AC8" s="200"/>
      <c r="AD8" s="23"/>
      <c r="AE8" s="230"/>
      <c r="AF8" s="230"/>
      <c r="AG8" s="230"/>
      <c r="AH8" s="230"/>
      <c r="AI8" s="230"/>
      <c r="AJ8" s="230"/>
      <c r="AK8" s="230"/>
      <c r="AL8" s="230"/>
      <c r="AM8" s="230"/>
      <c r="AN8" s="230"/>
      <c r="AO8" s="230"/>
      <c r="AP8" s="230"/>
      <c r="AQ8" s="230"/>
      <c r="AR8" s="230"/>
      <c r="AS8" s="200"/>
      <c r="AT8" s="23"/>
      <c r="AU8" s="230"/>
      <c r="AV8" s="230"/>
      <c r="AW8" s="230"/>
      <c r="AX8" s="230"/>
      <c r="AY8" s="230"/>
      <c r="AZ8" s="230"/>
      <c r="BA8" s="230"/>
      <c r="BB8" s="230"/>
      <c r="BC8" s="230"/>
      <c r="BD8" s="230"/>
      <c r="BE8" s="230"/>
      <c r="BF8" s="230"/>
      <c r="BG8" s="200"/>
      <c r="BH8" s="23"/>
      <c r="BI8" s="23"/>
      <c r="BJ8" s="230"/>
      <c r="BK8" s="230"/>
      <c r="BL8" s="230"/>
      <c r="BM8" s="230"/>
      <c r="BN8" s="230"/>
      <c r="BO8" s="230"/>
      <c r="BP8" s="230"/>
      <c r="BQ8" s="230"/>
      <c r="BR8" s="230"/>
      <c r="BS8" s="200"/>
      <c r="BT8" s="230"/>
      <c r="BU8" s="230"/>
      <c r="BV8" s="231"/>
      <c r="BW8" s="230"/>
      <c r="BX8" s="230"/>
      <c r="BY8" s="230"/>
      <c r="BZ8" s="230"/>
      <c r="CA8" s="230"/>
      <c r="CB8" s="230"/>
      <c r="CC8" s="230"/>
      <c r="CD8" s="230"/>
      <c r="CE8" s="230"/>
      <c r="CF8" s="216"/>
      <c r="CG8" s="216"/>
      <c r="CH8" s="216"/>
      <c r="CI8" s="6"/>
      <c r="CJ8" s="203"/>
      <c r="CK8" s="216"/>
      <c r="CL8" s="216"/>
      <c r="CM8" s="232"/>
      <c r="CN8" s="232"/>
      <c r="CO8" s="232"/>
      <c r="CP8" s="216"/>
      <c r="CQ8" s="203"/>
      <c r="CR8" s="203"/>
      <c r="CS8" s="203"/>
      <c r="CT8" s="203"/>
    </row>
    <row r="9" spans="1:114" ht="23.65" customHeight="1">
      <c r="A9" s="398"/>
      <c r="B9" s="81" t="s">
        <v>12</v>
      </c>
      <c r="C9" s="839" t="s">
        <v>157</v>
      </c>
      <c r="D9" s="71" t="s">
        <v>13</v>
      </c>
      <c r="E9" s="399"/>
      <c r="F9" s="71" t="s">
        <v>13</v>
      </c>
      <c r="G9" s="399"/>
      <c r="H9" s="77" t="s">
        <v>14</v>
      </c>
      <c r="I9" s="399"/>
      <c r="J9" s="832" t="s">
        <v>125</v>
      </c>
      <c r="K9" s="838"/>
      <c r="L9" s="832" t="s">
        <v>125</v>
      </c>
      <c r="M9" s="833"/>
      <c r="N9" s="202"/>
      <c r="O9" s="24"/>
      <c r="P9" s="237"/>
      <c r="Q9" s="25"/>
      <c r="R9" s="237"/>
      <c r="S9" s="26"/>
      <c r="T9" s="237"/>
      <c r="U9" s="24"/>
      <c r="V9" s="237"/>
      <c r="W9" s="25"/>
      <c r="X9" s="237"/>
      <c r="Y9" s="26"/>
      <c r="Z9" s="238"/>
      <c r="AA9" s="24"/>
      <c r="AB9" s="237"/>
      <c r="AC9" s="239"/>
      <c r="AD9" s="239"/>
      <c r="AE9" s="239"/>
      <c r="AF9" s="239"/>
      <c r="AG9" s="231"/>
      <c r="AH9" s="231"/>
      <c r="AI9" s="23"/>
      <c r="AJ9" s="231"/>
      <c r="AK9" s="231"/>
      <c r="AL9" s="231"/>
      <c r="AM9" s="231"/>
      <c r="AN9" s="231"/>
      <c r="AO9" s="23"/>
      <c r="AP9" s="231"/>
      <c r="AQ9" s="23"/>
      <c r="AR9" s="231"/>
      <c r="AS9" s="239"/>
      <c r="AT9" s="231"/>
      <c r="AU9" s="239"/>
      <c r="AV9" s="240"/>
      <c r="AW9" s="231"/>
      <c r="AX9" s="241"/>
      <c r="AY9" s="231"/>
      <c r="AZ9" s="231"/>
      <c r="BA9" s="231"/>
      <c r="BB9" s="231"/>
      <c r="BC9" s="242"/>
      <c r="BD9" s="242"/>
      <c r="BE9" s="242"/>
      <c r="BF9" s="242"/>
      <c r="BG9" s="239"/>
      <c r="BH9" s="27"/>
      <c r="BI9" s="27"/>
      <c r="BJ9" s="243"/>
      <c r="BK9" s="27"/>
      <c r="BL9" s="28"/>
      <c r="BM9" s="27"/>
      <c r="BN9" s="28"/>
      <c r="BO9" s="27"/>
      <c r="BP9" s="28"/>
      <c r="BQ9" s="27"/>
      <c r="BR9" s="28"/>
      <c r="BS9" s="200"/>
      <c r="BT9" s="231"/>
      <c r="BU9" s="231"/>
      <c r="BV9" s="231"/>
      <c r="BW9" s="230"/>
      <c r="BX9" s="231"/>
      <c r="BY9" s="231"/>
      <c r="BZ9" s="231"/>
      <c r="CA9" s="231"/>
      <c r="CB9" s="231"/>
      <c r="CC9" s="231"/>
      <c r="CD9" s="231"/>
      <c r="CE9" s="231"/>
      <c r="CF9" s="216"/>
      <c r="CG9" s="216"/>
      <c r="CH9" s="216"/>
      <c r="CI9" s="216"/>
      <c r="CJ9" s="216"/>
      <c r="CK9" s="216"/>
      <c r="CL9" s="216"/>
      <c r="CM9" s="216"/>
      <c r="CN9" s="216"/>
      <c r="CO9" s="216"/>
      <c r="CP9" s="216"/>
      <c r="CQ9" s="216"/>
      <c r="CR9" s="216"/>
      <c r="CS9" s="216"/>
      <c r="CT9" s="216"/>
    </row>
    <row r="10" spans="1:114" ht="20.25">
      <c r="A10" s="400"/>
      <c r="B10" s="75" t="s">
        <v>21</v>
      </c>
      <c r="C10" s="840"/>
      <c r="D10" s="842"/>
      <c r="E10" s="843"/>
      <c r="F10" s="844"/>
      <c r="G10" s="843"/>
      <c r="H10" s="844"/>
      <c r="I10" s="843"/>
      <c r="J10" s="835"/>
      <c r="K10" s="837"/>
      <c r="L10" s="835"/>
      <c r="M10" s="836"/>
      <c r="N10" s="202"/>
      <c r="O10" s="29"/>
      <c r="P10" s="237"/>
      <c r="Q10" s="25"/>
      <c r="R10" s="237"/>
      <c r="S10" s="246"/>
      <c r="T10" s="237"/>
      <c r="U10" s="29"/>
      <c r="V10" s="247"/>
      <c r="W10" s="26"/>
      <c r="X10" s="237"/>
      <c r="Y10" s="30"/>
      <c r="Z10" s="248"/>
      <c r="AA10" s="30"/>
      <c r="AB10" s="249"/>
      <c r="AC10" s="239"/>
      <c r="AD10" s="23"/>
      <c r="AE10" s="23"/>
      <c r="AF10" s="231"/>
      <c r="AG10" s="23"/>
      <c r="AH10" s="231"/>
      <c r="AI10" s="23"/>
      <c r="AJ10" s="231"/>
      <c r="AK10" s="231"/>
      <c r="AL10" s="231"/>
      <c r="AM10" s="231"/>
      <c r="AN10" s="231"/>
      <c r="AO10" s="239"/>
      <c r="AP10" s="242"/>
      <c r="AQ10" s="23"/>
      <c r="AR10" s="231"/>
      <c r="AS10" s="239"/>
      <c r="AT10" s="240"/>
      <c r="AU10" s="231"/>
      <c r="AV10" s="241"/>
      <c r="AW10" s="231"/>
      <c r="AX10" s="23"/>
      <c r="AY10" s="231"/>
      <c r="AZ10" s="239"/>
      <c r="BA10" s="239"/>
      <c r="BB10" s="231"/>
      <c r="BC10" s="242"/>
      <c r="BD10" s="242"/>
      <c r="BE10" s="242"/>
      <c r="BF10" s="242"/>
      <c r="BG10" s="239"/>
      <c r="BH10" s="23"/>
      <c r="BI10" s="242"/>
      <c r="BJ10" s="231"/>
      <c r="BK10" s="242"/>
      <c r="BL10" s="231"/>
      <c r="BM10" s="242"/>
      <c r="BN10" s="231"/>
      <c r="BO10" s="242"/>
      <c r="BP10" s="231"/>
      <c r="BQ10" s="242"/>
      <c r="BR10" s="231"/>
      <c r="BS10" s="200"/>
      <c r="BT10" s="239"/>
      <c r="BU10" s="239"/>
      <c r="BV10" s="239"/>
      <c r="BW10" s="200"/>
      <c r="BX10" s="239"/>
      <c r="BY10" s="239"/>
      <c r="BZ10" s="239"/>
      <c r="CA10" s="239"/>
      <c r="CB10" s="239"/>
      <c r="CC10" s="239"/>
      <c r="CD10" s="239"/>
      <c r="CE10" s="239"/>
      <c r="CF10" s="250"/>
      <c r="CG10" s="216"/>
      <c r="CH10" s="251"/>
      <c r="CI10" s="216"/>
      <c r="CJ10" s="216"/>
      <c r="CK10" s="250"/>
      <c r="CL10" s="250"/>
      <c r="CM10" s="216"/>
      <c r="CN10" s="216"/>
      <c r="CO10" s="216"/>
      <c r="CP10" s="216"/>
      <c r="CQ10" s="216"/>
      <c r="CR10" s="216"/>
      <c r="CS10" s="216"/>
      <c r="CT10" s="216"/>
    </row>
    <row r="11" spans="1:114" ht="20.65" customHeight="1">
      <c r="A11" s="401"/>
      <c r="B11" s="65" t="s">
        <v>30</v>
      </c>
      <c r="C11" s="841"/>
      <c r="D11" s="830"/>
      <c r="E11" s="845"/>
      <c r="F11" s="830"/>
      <c r="G11" s="845"/>
      <c r="H11" s="830" t="s">
        <v>130</v>
      </c>
      <c r="I11" s="831"/>
      <c r="J11" s="830" t="s">
        <v>130</v>
      </c>
      <c r="K11" s="831"/>
      <c r="L11" s="830" t="s">
        <v>126</v>
      </c>
      <c r="M11" s="834"/>
      <c r="N11" s="202"/>
      <c r="O11" s="237"/>
      <c r="P11" s="237"/>
      <c r="Q11" s="237"/>
      <c r="R11" s="237"/>
      <c r="S11" s="257"/>
      <c r="T11" s="237"/>
      <c r="U11" s="246"/>
      <c r="V11" s="237"/>
      <c r="W11" s="237"/>
      <c r="X11" s="237"/>
      <c r="Y11" s="257"/>
      <c r="Z11" s="237"/>
      <c r="AA11" s="257"/>
      <c r="AB11" s="237"/>
      <c r="AC11" s="239"/>
      <c r="AD11" s="239"/>
      <c r="AE11" s="239"/>
      <c r="AF11" s="239"/>
      <c r="AG11" s="239"/>
      <c r="AH11" s="239"/>
      <c r="AI11" s="239"/>
      <c r="AJ11" s="239"/>
      <c r="AK11" s="231"/>
      <c r="AL11" s="231"/>
      <c r="AM11" s="231"/>
      <c r="AN11" s="231"/>
      <c r="AO11" s="239"/>
      <c r="AP11" s="231"/>
      <c r="AQ11" s="239"/>
      <c r="AR11" s="239"/>
      <c r="AS11" s="239"/>
      <c r="AT11" s="31"/>
      <c r="AU11" s="239"/>
      <c r="AV11" s="231"/>
      <c r="AW11" s="231"/>
      <c r="AX11" s="239"/>
      <c r="AY11" s="239"/>
      <c r="AZ11" s="239"/>
      <c r="BA11" s="239"/>
      <c r="BB11" s="239"/>
      <c r="BC11" s="242"/>
      <c r="BD11" s="242"/>
      <c r="BE11" s="239"/>
      <c r="BF11" s="239"/>
      <c r="BG11" s="239"/>
      <c r="BH11" s="23"/>
      <c r="BI11" s="239"/>
      <c r="BJ11" s="239"/>
      <c r="BK11" s="239"/>
      <c r="BL11" s="239"/>
      <c r="BM11" s="239"/>
      <c r="BN11" s="239"/>
      <c r="BO11" s="239"/>
      <c r="BP11" s="239"/>
      <c r="BQ11" s="239"/>
      <c r="BR11" s="239"/>
      <c r="BS11" s="200"/>
      <c r="BT11" s="231"/>
      <c r="BU11" s="231"/>
      <c r="BV11" s="231"/>
      <c r="BW11" s="230"/>
      <c r="BX11" s="231"/>
      <c r="BY11" s="231"/>
      <c r="BZ11" s="231"/>
      <c r="CA11" s="231"/>
      <c r="CB11" s="231"/>
      <c r="CC11" s="231"/>
      <c r="CD11" s="231"/>
      <c r="CE11" s="231"/>
      <c r="CF11" s="6"/>
      <c r="CG11" s="216"/>
      <c r="CH11" s="251"/>
      <c r="CI11" s="216"/>
      <c r="CJ11" s="216"/>
      <c r="CK11" s="250"/>
      <c r="CL11" s="6"/>
      <c r="CM11" s="232"/>
      <c r="CN11" s="232"/>
      <c r="CO11" s="232"/>
      <c r="CP11" s="203"/>
      <c r="CQ11" s="216"/>
      <c r="CR11" s="203"/>
      <c r="CS11" s="203"/>
      <c r="CT11" s="203"/>
    </row>
    <row r="12" spans="1:114" ht="22.9" customHeight="1">
      <c r="A12" s="64" t="s">
        <v>38</v>
      </c>
      <c r="B12" s="266" t="s">
        <v>43</v>
      </c>
      <c r="C12" s="402"/>
      <c r="D12" s="68" t="s">
        <v>39</v>
      </c>
      <c r="E12" s="68" t="s">
        <v>40</v>
      </c>
      <c r="F12" s="68" t="s">
        <v>39</v>
      </c>
      <c r="G12" s="68" t="s">
        <v>40</v>
      </c>
      <c r="H12" s="68" t="s">
        <v>39</v>
      </c>
      <c r="I12" s="68" t="s">
        <v>40</v>
      </c>
      <c r="J12" s="68" t="s">
        <v>39</v>
      </c>
      <c r="K12" s="68" t="s">
        <v>40</v>
      </c>
      <c r="L12" s="68" t="s">
        <v>39</v>
      </c>
      <c r="M12" s="69" t="s">
        <v>40</v>
      </c>
      <c r="N12" s="32"/>
      <c r="O12" s="32"/>
      <c r="P12" s="32"/>
      <c r="Q12" s="32"/>
      <c r="R12" s="32"/>
      <c r="S12" s="32"/>
      <c r="T12" s="32"/>
      <c r="U12" s="32"/>
      <c r="V12" s="32"/>
      <c r="W12" s="32"/>
      <c r="X12" s="32"/>
      <c r="Y12" s="32"/>
      <c r="Z12" s="32"/>
      <c r="AA12" s="32"/>
      <c r="AB12" s="32"/>
      <c r="AC12" s="27"/>
      <c r="AD12" s="31"/>
      <c r="AE12" s="31"/>
      <c r="AF12" s="31"/>
      <c r="AG12" s="27"/>
      <c r="AH12" s="27"/>
      <c r="AI12" s="27"/>
      <c r="AJ12" s="27"/>
      <c r="AK12" s="27"/>
      <c r="AL12" s="27"/>
      <c r="AM12" s="27"/>
      <c r="AN12" s="27"/>
      <c r="AO12" s="27"/>
      <c r="AP12" s="231"/>
      <c r="AQ12" s="27"/>
      <c r="AR12" s="27"/>
      <c r="AS12" s="27"/>
      <c r="AT12" s="239"/>
      <c r="AU12" s="31"/>
      <c r="AV12" s="27"/>
      <c r="AW12" s="27"/>
      <c r="AX12" s="27"/>
      <c r="AY12" s="27"/>
      <c r="AZ12" s="27"/>
      <c r="BA12" s="27"/>
      <c r="BB12" s="27"/>
      <c r="BC12" s="27"/>
      <c r="BD12" s="27"/>
      <c r="BE12" s="27"/>
      <c r="BF12" s="27"/>
      <c r="BG12" s="27"/>
      <c r="BH12" s="231"/>
      <c r="BI12" s="27"/>
      <c r="BJ12" s="27"/>
      <c r="BK12" s="27"/>
      <c r="BL12" s="27"/>
      <c r="BM12" s="27"/>
      <c r="BN12" s="27"/>
      <c r="BO12" s="27"/>
      <c r="BP12" s="27"/>
      <c r="BQ12" s="27"/>
      <c r="BR12" s="27"/>
      <c r="BS12" s="200"/>
      <c r="BT12" s="231"/>
      <c r="BU12" s="231"/>
      <c r="BV12" s="231"/>
      <c r="BW12" s="230"/>
      <c r="BX12" s="241"/>
      <c r="BY12" s="239"/>
      <c r="BZ12" s="241"/>
      <c r="CA12" s="239"/>
      <c r="CB12" s="241"/>
      <c r="CC12" s="239"/>
      <c r="CD12" s="241"/>
      <c r="CE12" s="239"/>
      <c r="CF12" s="6"/>
      <c r="CG12" s="216"/>
      <c r="CH12" s="251"/>
      <c r="CI12" s="216"/>
      <c r="CJ12" s="216"/>
      <c r="CK12" s="250"/>
      <c r="CL12" s="6"/>
      <c r="CM12" s="232"/>
      <c r="CN12" s="232"/>
      <c r="CO12" s="232"/>
      <c r="CP12" s="203"/>
      <c r="CQ12" s="216"/>
      <c r="CR12" s="203"/>
      <c r="CS12" s="203"/>
      <c r="CT12" s="203"/>
    </row>
    <row r="13" spans="1:114" ht="37.9" customHeight="1">
      <c r="A13" s="503">
        <v>1</v>
      </c>
      <c r="B13" s="410"/>
      <c r="C13" s="304"/>
      <c r="D13" s="303"/>
      <c r="E13" s="259" t="str">
        <f>IF(D13=0,"",(D13/(B13/1000000))/8.34)</f>
        <v/>
      </c>
      <c r="F13" s="303"/>
      <c r="G13" s="259" t="str">
        <f>IF(F13=0,"",(F13/(B13/1000000))/8.34)</f>
        <v/>
      </c>
      <c r="H13" s="303"/>
      <c r="I13" s="259" t="str">
        <f>IF(H13=0,"",(H13/(B13/1000000))/8.34)</f>
        <v/>
      </c>
      <c r="J13" s="303"/>
      <c r="K13" s="259" t="str">
        <f>IF(J13=0,"",(J13/(B13/1000000))/8.34)</f>
        <v/>
      </c>
      <c r="L13" s="303"/>
      <c r="M13" s="260" t="str">
        <f>IF(L13=0,"",(L13/(B13/1000000))/8.34)</f>
        <v/>
      </c>
      <c r="N13" s="27"/>
      <c r="O13" s="261"/>
      <c r="P13" s="262"/>
      <c r="Q13" s="261"/>
      <c r="R13" s="262"/>
      <c r="S13" s="261"/>
      <c r="T13" s="262"/>
      <c r="U13" s="261"/>
      <c r="V13" s="262"/>
      <c r="W13" s="261"/>
      <c r="X13" s="262"/>
      <c r="Y13" s="261"/>
      <c r="Z13" s="262"/>
      <c r="AA13" s="261"/>
      <c r="AB13" s="262"/>
      <c r="AC13" s="27"/>
      <c r="AD13" s="263"/>
      <c r="AE13" s="263"/>
      <c r="AF13" s="263"/>
      <c r="AG13" s="262"/>
      <c r="AH13" s="262"/>
      <c r="AI13" s="262"/>
      <c r="AJ13" s="262"/>
      <c r="AK13" s="264"/>
      <c r="AL13" s="264"/>
      <c r="AM13" s="264"/>
      <c r="AN13" s="264"/>
      <c r="AO13" s="264"/>
      <c r="AP13" s="264"/>
      <c r="AQ13" s="263"/>
      <c r="AR13" s="263"/>
      <c r="AS13" s="27"/>
      <c r="AT13" s="264"/>
      <c r="AU13" s="264"/>
      <c r="AV13" s="264"/>
      <c r="AW13" s="264"/>
      <c r="AX13" s="263"/>
      <c r="AY13" s="263"/>
      <c r="AZ13" s="263"/>
      <c r="BA13" s="263"/>
      <c r="BB13" s="265"/>
      <c r="BC13" s="264"/>
      <c r="BD13" s="265"/>
      <c r="BE13" s="264"/>
      <c r="BF13" s="263"/>
      <c r="BG13" s="27"/>
      <c r="BH13" s="262"/>
      <c r="BI13" s="262"/>
      <c r="BJ13" s="262"/>
      <c r="BK13" s="262"/>
      <c r="BL13" s="262"/>
      <c r="BM13" s="262"/>
      <c r="BN13" s="262"/>
      <c r="BO13" s="262"/>
      <c r="BP13" s="262"/>
      <c r="BQ13" s="262"/>
      <c r="BR13" s="262"/>
      <c r="BS13" s="200"/>
      <c r="BT13" s="200"/>
      <c r="BU13" s="200"/>
      <c r="BV13" s="200"/>
      <c r="BW13" s="200"/>
      <c r="BX13" s="242"/>
      <c r="BY13" s="242"/>
      <c r="BZ13" s="242"/>
      <c r="CA13" s="242"/>
      <c r="CB13" s="242"/>
      <c r="CC13" s="242"/>
      <c r="CD13" s="242"/>
      <c r="CE13" s="242"/>
      <c r="CF13" s="6"/>
      <c r="CG13" s="216"/>
      <c r="CH13" s="216"/>
      <c r="CI13" s="216"/>
      <c r="CJ13" s="216"/>
      <c r="CK13" s="6"/>
      <c r="CL13" s="250"/>
      <c r="CM13" s="216"/>
      <c r="CN13" s="216"/>
      <c r="CO13" s="203"/>
      <c r="CP13" s="216"/>
      <c r="CQ13" s="216"/>
      <c r="CR13" s="203"/>
      <c r="CS13" s="203"/>
      <c r="CT13" s="203"/>
    </row>
    <row r="14" spans="1:114" ht="37.9" customHeight="1">
      <c r="A14" s="503">
        <v>2</v>
      </c>
      <c r="B14" s="410"/>
      <c r="C14" s="411"/>
      <c r="D14" s="303"/>
      <c r="E14" s="259" t="str">
        <f>IF(D14=0,"",(D14/(B14/1000000))/8.34)</f>
        <v/>
      </c>
      <c r="F14" s="303"/>
      <c r="G14" s="259" t="str">
        <f>IF(F14=0,"",(F14/(B14/1000000))/8.34)</f>
        <v/>
      </c>
      <c r="H14" s="303"/>
      <c r="I14" s="259" t="str">
        <f>IF(H14=0,"",(H14/(B14/1000000))/8.34)</f>
        <v/>
      </c>
      <c r="J14" s="303"/>
      <c r="K14" s="259" t="str">
        <f>IF(J14=0,"",(J14/(B14/1000000))/8.34)</f>
        <v/>
      </c>
      <c r="L14" s="303"/>
      <c r="M14" s="260" t="str">
        <f>IF(L14=0,"",(L14/(B14/1000000))/8.34)</f>
        <v/>
      </c>
      <c r="N14" s="27"/>
      <c r="O14" s="261"/>
      <c r="P14" s="262"/>
      <c r="Q14" s="261"/>
      <c r="R14" s="262"/>
      <c r="S14" s="261"/>
      <c r="T14" s="262"/>
      <c r="U14" s="261"/>
      <c r="V14" s="262"/>
      <c r="W14" s="261"/>
      <c r="X14" s="262"/>
      <c r="Y14" s="261"/>
      <c r="Z14" s="262"/>
      <c r="AA14" s="261"/>
      <c r="AB14" s="262"/>
      <c r="AC14" s="27"/>
      <c r="AD14" s="263"/>
      <c r="AE14" s="263"/>
      <c r="AF14" s="263"/>
      <c r="AG14" s="262"/>
      <c r="AH14" s="262"/>
      <c r="AI14" s="262"/>
      <c r="AJ14" s="262"/>
      <c r="AK14" s="264"/>
      <c r="AL14" s="264"/>
      <c r="AM14" s="264"/>
      <c r="AN14" s="264"/>
      <c r="AO14" s="264"/>
      <c r="AP14" s="264"/>
      <c r="AQ14" s="263"/>
      <c r="AR14" s="263"/>
      <c r="AS14" s="27"/>
      <c r="AT14" s="264"/>
      <c r="AU14" s="264"/>
      <c r="AV14" s="264"/>
      <c r="AW14" s="264"/>
      <c r="AX14" s="263"/>
      <c r="AY14" s="263"/>
      <c r="AZ14" s="263"/>
      <c r="BA14" s="263"/>
      <c r="BB14" s="265"/>
      <c r="BC14" s="264"/>
      <c r="BD14" s="265"/>
      <c r="BE14" s="264"/>
      <c r="BF14" s="263"/>
      <c r="BG14" s="27"/>
      <c r="BH14" s="262"/>
      <c r="BI14" s="262"/>
      <c r="BJ14" s="262"/>
      <c r="BK14" s="262"/>
      <c r="BL14" s="262"/>
      <c r="BM14" s="262"/>
      <c r="BN14" s="262"/>
      <c r="BO14" s="262"/>
      <c r="BP14" s="262"/>
      <c r="BQ14" s="262"/>
      <c r="BR14" s="262"/>
      <c r="BS14" s="27"/>
      <c r="BT14" s="231"/>
      <c r="BU14" s="231"/>
      <c r="BV14" s="231"/>
      <c r="BW14" s="231"/>
      <c r="BX14" s="231"/>
      <c r="BY14" s="231"/>
      <c r="BZ14" s="231"/>
      <c r="CA14" s="231"/>
      <c r="CB14" s="231"/>
      <c r="CC14" s="231"/>
      <c r="CD14" s="231"/>
      <c r="CE14" s="231"/>
      <c r="CF14" s="6"/>
      <c r="CG14" s="203"/>
      <c r="CH14" s="268"/>
      <c r="CI14" s="268"/>
      <c r="CJ14" s="203"/>
      <c r="CK14" s="8"/>
      <c r="CL14" s="251"/>
      <c r="CM14" s="216"/>
      <c r="CN14" s="216"/>
      <c r="CO14" s="203"/>
      <c r="CP14" s="216"/>
      <c r="CQ14" s="216"/>
      <c r="CR14" s="203"/>
      <c r="CS14" s="203"/>
      <c r="CT14" s="203"/>
    </row>
    <row r="15" spans="1:114" ht="37.9" customHeight="1">
      <c r="A15" s="503">
        <v>3</v>
      </c>
      <c r="B15" s="410"/>
      <c r="C15" s="411"/>
      <c r="D15" s="303"/>
      <c r="E15" s="259" t="str">
        <f t="shared" ref="E15:E43" si="0">IF(D15=0,"",(D15/(B15/1000000))/8.34)</f>
        <v/>
      </c>
      <c r="F15" s="303"/>
      <c r="G15" s="259" t="str">
        <f t="shared" ref="G15:G43" si="1">IF(F15=0,"",(F15/(B15/1000000))/8.34)</f>
        <v/>
      </c>
      <c r="H15" s="303"/>
      <c r="I15" s="259" t="str">
        <f t="shared" ref="I15:I43" si="2">IF(H15=0,"",(H15/(B15/1000000))/8.34)</f>
        <v/>
      </c>
      <c r="J15" s="303"/>
      <c r="K15" s="259" t="str">
        <f t="shared" ref="K15:K43" si="3">IF(J15=0,"",(J15/(B15/1000000))/8.34)</f>
        <v/>
      </c>
      <c r="L15" s="303"/>
      <c r="M15" s="260" t="str">
        <f t="shared" ref="M15:M43" si="4">IF(L15=0,"",(L15/(B15/1000000))/8.34)</f>
        <v/>
      </c>
      <c r="N15" s="27"/>
      <c r="O15" s="261"/>
      <c r="P15" s="262"/>
      <c r="Q15" s="261"/>
      <c r="R15" s="262"/>
      <c r="S15" s="261"/>
      <c r="T15" s="262"/>
      <c r="U15" s="261"/>
      <c r="V15" s="262"/>
      <c r="W15" s="261"/>
      <c r="X15" s="262"/>
      <c r="Y15" s="261"/>
      <c r="Z15" s="262"/>
      <c r="AA15" s="261"/>
      <c r="AB15" s="262"/>
      <c r="AC15" s="27"/>
      <c r="AD15" s="263"/>
      <c r="AE15" s="263"/>
      <c r="AF15" s="263"/>
      <c r="AG15" s="262"/>
      <c r="AH15" s="262"/>
      <c r="AI15" s="262"/>
      <c r="AJ15" s="262"/>
      <c r="AK15" s="264"/>
      <c r="AL15" s="264"/>
      <c r="AM15" s="264"/>
      <c r="AN15" s="264"/>
      <c r="AO15" s="264"/>
      <c r="AP15" s="264"/>
      <c r="AQ15" s="263"/>
      <c r="AR15" s="263"/>
      <c r="AS15" s="27"/>
      <c r="AT15" s="264"/>
      <c r="AU15" s="264"/>
      <c r="AV15" s="264"/>
      <c r="AW15" s="264"/>
      <c r="AX15" s="263"/>
      <c r="AY15" s="263"/>
      <c r="AZ15" s="263"/>
      <c r="BA15" s="263"/>
      <c r="BB15" s="265"/>
      <c r="BC15" s="264"/>
      <c r="BD15" s="265"/>
      <c r="BE15" s="264"/>
      <c r="BF15" s="263"/>
      <c r="BG15" s="27"/>
      <c r="BH15" s="262"/>
      <c r="BI15" s="262"/>
      <c r="BJ15" s="262"/>
      <c r="BK15" s="262"/>
      <c r="BL15" s="262"/>
      <c r="BM15" s="262"/>
      <c r="BN15" s="262"/>
      <c r="BO15" s="262"/>
      <c r="BP15" s="262"/>
      <c r="BQ15" s="262"/>
      <c r="BR15" s="262"/>
      <c r="BS15" s="27"/>
      <c r="BT15" s="263"/>
      <c r="BU15" s="263"/>
      <c r="BV15" s="263"/>
      <c r="BW15" s="263"/>
      <c r="BX15" s="264"/>
      <c r="BY15" s="264"/>
      <c r="BZ15" s="264"/>
      <c r="CA15" s="264"/>
      <c r="CB15" s="264"/>
      <c r="CC15" s="264"/>
      <c r="CD15" s="264"/>
      <c r="CE15" s="264"/>
      <c r="CF15" s="9"/>
      <c r="CG15" s="216"/>
      <c r="CH15" s="269"/>
      <c r="CI15" s="269"/>
      <c r="CJ15" s="216"/>
      <c r="CK15" s="8"/>
      <c r="CL15" s="251"/>
      <c r="CM15" s="216"/>
      <c r="CN15" s="216"/>
      <c r="CO15" s="203"/>
      <c r="CP15" s="216"/>
      <c r="CQ15" s="216"/>
      <c r="CR15" s="203"/>
      <c r="CS15" s="203"/>
      <c r="CT15" s="203"/>
    </row>
    <row r="16" spans="1:114" ht="37.9" customHeight="1">
      <c r="A16" s="503">
        <v>4</v>
      </c>
      <c r="B16" s="410"/>
      <c r="C16" s="411"/>
      <c r="D16" s="303"/>
      <c r="E16" s="259" t="str">
        <f t="shared" si="0"/>
        <v/>
      </c>
      <c r="F16" s="303"/>
      <c r="G16" s="259" t="str">
        <f t="shared" si="1"/>
        <v/>
      </c>
      <c r="H16" s="303"/>
      <c r="I16" s="259" t="str">
        <f t="shared" si="2"/>
        <v/>
      </c>
      <c r="J16" s="303"/>
      <c r="K16" s="259" t="str">
        <f t="shared" si="3"/>
        <v/>
      </c>
      <c r="L16" s="303"/>
      <c r="M16" s="260" t="str">
        <f t="shared" si="4"/>
        <v/>
      </c>
      <c r="N16" s="27"/>
      <c r="O16" s="261"/>
      <c r="P16" s="262"/>
      <c r="Q16" s="261"/>
      <c r="R16" s="262"/>
      <c r="S16" s="261"/>
      <c r="T16" s="262"/>
      <c r="U16" s="261"/>
      <c r="V16" s="262"/>
      <c r="W16" s="261"/>
      <c r="X16" s="262"/>
      <c r="Y16" s="261"/>
      <c r="Z16" s="262"/>
      <c r="AA16" s="261"/>
      <c r="AB16" s="262"/>
      <c r="AC16" s="27"/>
      <c r="AD16" s="263"/>
      <c r="AE16" s="263"/>
      <c r="AF16" s="263"/>
      <c r="AG16" s="262"/>
      <c r="AH16" s="262"/>
      <c r="AI16" s="262"/>
      <c r="AJ16" s="262"/>
      <c r="AK16" s="264"/>
      <c r="AL16" s="264"/>
      <c r="AM16" s="264"/>
      <c r="AN16" s="264"/>
      <c r="AO16" s="264"/>
      <c r="AP16" s="264"/>
      <c r="AQ16" s="263"/>
      <c r="AR16" s="263"/>
      <c r="AS16" s="27"/>
      <c r="AT16" s="264"/>
      <c r="AU16" s="264"/>
      <c r="AV16" s="264"/>
      <c r="AW16" s="264"/>
      <c r="AX16" s="263"/>
      <c r="AY16" s="263"/>
      <c r="AZ16" s="263"/>
      <c r="BA16" s="263"/>
      <c r="BB16" s="265"/>
      <c r="BC16" s="264"/>
      <c r="BD16" s="265"/>
      <c r="BE16" s="264"/>
      <c r="BF16" s="263"/>
      <c r="BG16" s="27"/>
      <c r="BH16" s="262"/>
      <c r="BI16" s="262"/>
      <c r="BJ16" s="262"/>
      <c r="BK16" s="262"/>
      <c r="BL16" s="262"/>
      <c r="BM16" s="262"/>
      <c r="BN16" s="262"/>
      <c r="BO16" s="262"/>
      <c r="BP16" s="262"/>
      <c r="BQ16" s="262"/>
      <c r="BR16" s="262"/>
      <c r="BS16" s="27"/>
      <c r="BT16" s="263"/>
      <c r="BU16" s="263"/>
      <c r="BV16" s="263"/>
      <c r="BW16" s="263"/>
      <c r="BX16" s="264"/>
      <c r="BY16" s="264"/>
      <c r="BZ16" s="264"/>
      <c r="CA16" s="264"/>
      <c r="CB16" s="264"/>
      <c r="CC16" s="264"/>
      <c r="CD16" s="264"/>
      <c r="CE16" s="264"/>
      <c r="CF16" s="9"/>
      <c r="CG16" s="216"/>
      <c r="CH16" s="269"/>
      <c r="CI16" s="269"/>
      <c r="CJ16" s="216"/>
      <c r="CK16" s="8"/>
      <c r="CL16" s="251"/>
      <c r="CM16" s="216"/>
      <c r="CN16" s="216"/>
      <c r="CO16" s="203"/>
      <c r="CP16" s="216"/>
      <c r="CQ16" s="216"/>
      <c r="CR16" s="203"/>
      <c r="CS16" s="203"/>
      <c r="CT16" s="203"/>
    </row>
    <row r="17" spans="1:98" ht="37.9" customHeight="1">
      <c r="A17" s="503">
        <v>5</v>
      </c>
      <c r="B17" s="410"/>
      <c r="C17" s="411"/>
      <c r="D17" s="303"/>
      <c r="E17" s="259" t="str">
        <f t="shared" si="0"/>
        <v/>
      </c>
      <c r="F17" s="303"/>
      <c r="G17" s="259" t="str">
        <f t="shared" si="1"/>
        <v/>
      </c>
      <c r="H17" s="303"/>
      <c r="I17" s="259" t="str">
        <f t="shared" si="2"/>
        <v/>
      </c>
      <c r="J17" s="303"/>
      <c r="K17" s="259" t="str">
        <f t="shared" si="3"/>
        <v/>
      </c>
      <c r="L17" s="303"/>
      <c r="M17" s="260" t="str">
        <f t="shared" si="4"/>
        <v/>
      </c>
      <c r="N17" s="27"/>
      <c r="O17" s="261"/>
      <c r="P17" s="262"/>
      <c r="Q17" s="261"/>
      <c r="R17" s="262"/>
      <c r="S17" s="261"/>
      <c r="T17" s="262"/>
      <c r="U17" s="261"/>
      <c r="V17" s="262"/>
      <c r="W17" s="261"/>
      <c r="X17" s="262"/>
      <c r="Y17" s="261"/>
      <c r="Z17" s="262"/>
      <c r="AA17" s="261"/>
      <c r="AB17" s="262"/>
      <c r="AC17" s="27"/>
      <c r="AD17" s="263"/>
      <c r="AE17" s="263"/>
      <c r="AF17" s="263"/>
      <c r="AG17" s="262"/>
      <c r="AH17" s="262"/>
      <c r="AI17" s="262"/>
      <c r="AJ17" s="262"/>
      <c r="AK17" s="264"/>
      <c r="AL17" s="264"/>
      <c r="AM17" s="264"/>
      <c r="AN17" s="264"/>
      <c r="AO17" s="264"/>
      <c r="AP17" s="264"/>
      <c r="AQ17" s="263"/>
      <c r="AR17" s="263"/>
      <c r="AS17" s="27"/>
      <c r="AT17" s="264"/>
      <c r="AU17" s="264"/>
      <c r="AV17" s="264"/>
      <c r="AW17" s="264"/>
      <c r="AX17" s="263"/>
      <c r="AY17" s="263"/>
      <c r="AZ17" s="263"/>
      <c r="BA17" s="263"/>
      <c r="BB17" s="265"/>
      <c r="BC17" s="264"/>
      <c r="BD17" s="265"/>
      <c r="BE17" s="264"/>
      <c r="BF17" s="263"/>
      <c r="BG17" s="27"/>
      <c r="BH17" s="262"/>
      <c r="BI17" s="262"/>
      <c r="BJ17" s="262"/>
      <c r="BK17" s="262"/>
      <c r="BL17" s="262"/>
      <c r="BM17" s="262"/>
      <c r="BN17" s="262"/>
      <c r="BO17" s="262"/>
      <c r="BP17" s="262"/>
      <c r="BQ17" s="262"/>
      <c r="BR17" s="262"/>
      <c r="BS17" s="27"/>
      <c r="BT17" s="263"/>
      <c r="BU17" s="263"/>
      <c r="BV17" s="263"/>
      <c r="BW17" s="263"/>
      <c r="BX17" s="264"/>
      <c r="BY17" s="264"/>
      <c r="BZ17" s="264"/>
      <c r="CA17" s="264"/>
      <c r="CB17" s="264"/>
      <c r="CC17" s="264"/>
      <c r="CD17" s="264"/>
      <c r="CE17" s="264"/>
      <c r="CF17" s="9"/>
      <c r="CG17" s="216"/>
      <c r="CH17" s="269"/>
      <c r="CI17" s="269"/>
      <c r="CJ17" s="216"/>
      <c r="CK17" s="8"/>
      <c r="CL17" s="251"/>
      <c r="CM17" s="216"/>
      <c r="CN17" s="216"/>
      <c r="CO17" s="216"/>
      <c r="CP17" s="216"/>
      <c r="CQ17" s="216"/>
      <c r="CR17" s="203"/>
      <c r="CS17" s="8"/>
      <c r="CT17" s="216"/>
    </row>
    <row r="18" spans="1:98" ht="37.9" customHeight="1">
      <c r="A18" s="503">
        <v>6</v>
      </c>
      <c r="B18" s="410"/>
      <c r="C18" s="411"/>
      <c r="D18" s="303"/>
      <c r="E18" s="259" t="str">
        <f t="shared" si="0"/>
        <v/>
      </c>
      <c r="F18" s="303"/>
      <c r="G18" s="259" t="str">
        <f t="shared" si="1"/>
        <v/>
      </c>
      <c r="H18" s="303"/>
      <c r="I18" s="259" t="str">
        <f t="shared" si="2"/>
        <v/>
      </c>
      <c r="J18" s="303"/>
      <c r="K18" s="259" t="str">
        <f t="shared" si="3"/>
        <v/>
      </c>
      <c r="L18" s="303"/>
      <c r="M18" s="260" t="str">
        <f t="shared" si="4"/>
        <v/>
      </c>
      <c r="N18" s="27"/>
      <c r="O18" s="261"/>
      <c r="P18" s="262"/>
      <c r="Q18" s="261"/>
      <c r="R18" s="262"/>
      <c r="S18" s="261"/>
      <c r="T18" s="262"/>
      <c r="U18" s="261"/>
      <c r="V18" s="262"/>
      <c r="W18" s="261"/>
      <c r="X18" s="262"/>
      <c r="Y18" s="261"/>
      <c r="Z18" s="262"/>
      <c r="AA18" s="261"/>
      <c r="AB18" s="262"/>
      <c r="AC18" s="27"/>
      <c r="AD18" s="263"/>
      <c r="AE18" s="263"/>
      <c r="AF18" s="263"/>
      <c r="AG18" s="262"/>
      <c r="AH18" s="262"/>
      <c r="AI18" s="262"/>
      <c r="AJ18" s="262"/>
      <c r="AK18" s="264"/>
      <c r="AL18" s="264"/>
      <c r="AM18" s="264"/>
      <c r="AN18" s="264"/>
      <c r="AO18" s="264"/>
      <c r="AP18" s="264"/>
      <c r="AQ18" s="263"/>
      <c r="AR18" s="263"/>
      <c r="AS18" s="27"/>
      <c r="AT18" s="264"/>
      <c r="AU18" s="264"/>
      <c r="AV18" s="264"/>
      <c r="AW18" s="264"/>
      <c r="AX18" s="263"/>
      <c r="AY18" s="263"/>
      <c r="AZ18" s="263"/>
      <c r="BA18" s="263"/>
      <c r="BB18" s="265"/>
      <c r="BC18" s="264"/>
      <c r="BD18" s="265"/>
      <c r="BE18" s="264"/>
      <c r="BF18" s="263"/>
      <c r="BG18" s="27"/>
      <c r="BH18" s="262"/>
      <c r="BI18" s="262"/>
      <c r="BJ18" s="262"/>
      <c r="BK18" s="262"/>
      <c r="BL18" s="262"/>
      <c r="BM18" s="262"/>
      <c r="BN18" s="262"/>
      <c r="BO18" s="262"/>
      <c r="BP18" s="262"/>
      <c r="BQ18" s="262"/>
      <c r="BR18" s="262"/>
      <c r="BS18" s="27"/>
      <c r="BT18" s="263"/>
      <c r="BU18" s="263"/>
      <c r="BV18" s="263"/>
      <c r="BW18" s="263"/>
      <c r="BX18" s="264"/>
      <c r="BY18" s="264"/>
      <c r="BZ18" s="264"/>
      <c r="CA18" s="264"/>
      <c r="CB18" s="264"/>
      <c r="CC18" s="264"/>
      <c r="CD18" s="264"/>
      <c r="CE18" s="264"/>
      <c r="CF18" s="270"/>
      <c r="CG18" s="216"/>
      <c r="CH18" s="216"/>
      <c r="CI18" s="216"/>
      <c r="CJ18" s="216"/>
      <c r="CK18" s="216"/>
      <c r="CL18" s="216"/>
      <c r="CM18" s="216"/>
      <c r="CN18" s="216"/>
      <c r="CO18" s="216"/>
      <c r="CP18" s="216"/>
      <c r="CQ18" s="216"/>
      <c r="CR18" s="203"/>
      <c r="CS18" s="8"/>
      <c r="CT18" s="216"/>
    </row>
    <row r="19" spans="1:98" ht="37.9" customHeight="1">
      <c r="A19" s="503">
        <v>7</v>
      </c>
      <c r="B19" s="410"/>
      <c r="C19" s="411"/>
      <c r="D19" s="303"/>
      <c r="E19" s="259" t="str">
        <f t="shared" si="0"/>
        <v/>
      </c>
      <c r="F19" s="303"/>
      <c r="G19" s="259" t="str">
        <f t="shared" si="1"/>
        <v/>
      </c>
      <c r="H19" s="303"/>
      <c r="I19" s="259" t="str">
        <f t="shared" si="2"/>
        <v/>
      </c>
      <c r="J19" s="303"/>
      <c r="K19" s="259" t="str">
        <f t="shared" si="3"/>
        <v/>
      </c>
      <c r="L19" s="303"/>
      <c r="M19" s="260" t="str">
        <f t="shared" si="4"/>
        <v/>
      </c>
      <c r="N19" s="27"/>
      <c r="O19" s="261"/>
      <c r="P19" s="262"/>
      <c r="Q19" s="261"/>
      <c r="R19" s="262"/>
      <c r="S19" s="261"/>
      <c r="T19" s="262"/>
      <c r="U19" s="261"/>
      <c r="V19" s="262"/>
      <c r="W19" s="261"/>
      <c r="X19" s="262"/>
      <c r="Y19" s="261"/>
      <c r="Z19" s="262"/>
      <c r="AA19" s="261"/>
      <c r="AB19" s="262"/>
      <c r="AC19" s="27"/>
      <c r="AD19" s="263"/>
      <c r="AE19" s="263"/>
      <c r="AF19" s="263"/>
      <c r="AG19" s="262"/>
      <c r="AH19" s="262"/>
      <c r="AI19" s="262"/>
      <c r="AJ19" s="262"/>
      <c r="AK19" s="264"/>
      <c r="AL19" s="264"/>
      <c r="AM19" s="264"/>
      <c r="AN19" s="264"/>
      <c r="AO19" s="264"/>
      <c r="AP19" s="264"/>
      <c r="AQ19" s="263"/>
      <c r="AR19" s="263"/>
      <c r="AS19" s="27"/>
      <c r="AT19" s="264"/>
      <c r="AU19" s="264"/>
      <c r="AV19" s="264"/>
      <c r="AW19" s="264"/>
      <c r="AX19" s="263"/>
      <c r="AY19" s="263"/>
      <c r="AZ19" s="263"/>
      <c r="BA19" s="263"/>
      <c r="BB19" s="265"/>
      <c r="BC19" s="264"/>
      <c r="BD19" s="265"/>
      <c r="BE19" s="264"/>
      <c r="BF19" s="263"/>
      <c r="BG19" s="27"/>
      <c r="BH19" s="262"/>
      <c r="BI19" s="262"/>
      <c r="BJ19" s="262"/>
      <c r="BK19" s="262"/>
      <c r="BL19" s="262"/>
      <c r="BM19" s="262"/>
      <c r="BN19" s="262"/>
      <c r="BO19" s="262"/>
      <c r="BP19" s="262"/>
      <c r="BQ19" s="262"/>
      <c r="BR19" s="262"/>
      <c r="BS19" s="27"/>
      <c r="BT19" s="263"/>
      <c r="BU19" s="263"/>
      <c r="BV19" s="263"/>
      <c r="BW19" s="263"/>
      <c r="BX19" s="264"/>
      <c r="BY19" s="264"/>
      <c r="BZ19" s="264"/>
      <c r="CA19" s="264"/>
      <c r="CB19" s="264"/>
      <c r="CC19" s="264"/>
      <c r="CD19" s="264"/>
      <c r="CE19" s="264"/>
      <c r="CF19" s="271"/>
      <c r="CG19" s="216"/>
      <c r="CH19" s="216"/>
      <c r="CI19" s="216"/>
      <c r="CJ19" s="216"/>
      <c r="CK19" s="216"/>
      <c r="CL19" s="216"/>
      <c r="CM19" s="216"/>
      <c r="CN19" s="216"/>
      <c r="CO19" s="216"/>
      <c r="CP19" s="216"/>
      <c r="CQ19" s="216"/>
      <c r="CR19" s="203"/>
      <c r="CS19" s="216"/>
      <c r="CT19" s="216"/>
    </row>
    <row r="20" spans="1:98" ht="37.9" customHeight="1">
      <c r="A20" s="503">
        <v>8</v>
      </c>
      <c r="B20" s="410"/>
      <c r="C20" s="411"/>
      <c r="D20" s="303"/>
      <c r="E20" s="259" t="str">
        <f t="shared" si="0"/>
        <v/>
      </c>
      <c r="F20" s="303"/>
      <c r="G20" s="259" t="str">
        <f t="shared" si="1"/>
        <v/>
      </c>
      <c r="H20" s="303"/>
      <c r="I20" s="259" t="str">
        <f t="shared" si="2"/>
        <v/>
      </c>
      <c r="J20" s="303"/>
      <c r="K20" s="259" t="str">
        <f t="shared" si="3"/>
        <v/>
      </c>
      <c r="L20" s="303"/>
      <c r="M20" s="260" t="str">
        <f t="shared" si="4"/>
        <v/>
      </c>
      <c r="N20" s="27"/>
      <c r="O20" s="261"/>
      <c r="P20" s="262"/>
      <c r="Q20" s="261"/>
      <c r="R20" s="262"/>
      <c r="S20" s="261"/>
      <c r="T20" s="262"/>
      <c r="U20" s="261"/>
      <c r="V20" s="262"/>
      <c r="W20" s="261"/>
      <c r="X20" s="262"/>
      <c r="Y20" s="261"/>
      <c r="Z20" s="262"/>
      <c r="AA20" s="261"/>
      <c r="AB20" s="262"/>
      <c r="AC20" s="27"/>
      <c r="AD20" s="263"/>
      <c r="AE20" s="263"/>
      <c r="AF20" s="263"/>
      <c r="AG20" s="262"/>
      <c r="AH20" s="262"/>
      <c r="AI20" s="262"/>
      <c r="AJ20" s="262"/>
      <c r="AK20" s="264"/>
      <c r="AL20" s="264"/>
      <c r="AM20" s="264"/>
      <c r="AN20" s="264"/>
      <c r="AO20" s="264"/>
      <c r="AP20" s="264"/>
      <c r="AQ20" s="263"/>
      <c r="AR20" s="263"/>
      <c r="AS20" s="27"/>
      <c r="AT20" s="264"/>
      <c r="AU20" s="264"/>
      <c r="AV20" s="264"/>
      <c r="AW20" s="264"/>
      <c r="AX20" s="263"/>
      <c r="AY20" s="263"/>
      <c r="AZ20" s="263"/>
      <c r="BA20" s="263"/>
      <c r="BB20" s="265"/>
      <c r="BC20" s="264"/>
      <c r="BD20" s="265"/>
      <c r="BE20" s="264"/>
      <c r="BF20" s="263"/>
      <c r="BG20" s="27"/>
      <c r="BH20" s="262"/>
      <c r="BI20" s="262"/>
      <c r="BJ20" s="262"/>
      <c r="BK20" s="262"/>
      <c r="BL20" s="262"/>
      <c r="BM20" s="262"/>
      <c r="BN20" s="262"/>
      <c r="BO20" s="262"/>
      <c r="BP20" s="262"/>
      <c r="BQ20" s="262"/>
      <c r="BR20" s="262"/>
      <c r="BS20" s="27"/>
      <c r="BT20" s="263"/>
      <c r="BU20" s="263"/>
      <c r="BV20" s="263"/>
      <c r="BW20" s="263"/>
      <c r="BX20" s="264"/>
      <c r="BY20" s="264"/>
      <c r="BZ20" s="264"/>
      <c r="CA20" s="264"/>
      <c r="CB20" s="264"/>
      <c r="CC20" s="264"/>
      <c r="CD20" s="264"/>
      <c r="CE20" s="264"/>
      <c r="CF20" s="6"/>
      <c r="CG20" s="216"/>
      <c r="CH20" s="216"/>
      <c r="CI20" s="216"/>
      <c r="CJ20" s="232"/>
      <c r="CK20" s="232"/>
      <c r="CL20" s="232"/>
      <c r="CM20" s="216"/>
      <c r="CN20" s="216"/>
      <c r="CO20" s="216"/>
      <c r="CP20" s="203"/>
      <c r="CQ20" s="203"/>
      <c r="CR20" s="203"/>
      <c r="CS20" s="8"/>
      <c r="CT20" s="216"/>
    </row>
    <row r="21" spans="1:98" ht="37.9" customHeight="1">
      <c r="A21" s="503">
        <v>9</v>
      </c>
      <c r="B21" s="410"/>
      <c r="C21" s="411"/>
      <c r="D21" s="303"/>
      <c r="E21" s="259" t="str">
        <f t="shared" si="0"/>
        <v/>
      </c>
      <c r="F21" s="303"/>
      <c r="G21" s="259" t="str">
        <f t="shared" si="1"/>
        <v/>
      </c>
      <c r="H21" s="303"/>
      <c r="I21" s="259" t="str">
        <f t="shared" si="2"/>
        <v/>
      </c>
      <c r="J21" s="303"/>
      <c r="K21" s="259" t="str">
        <f t="shared" si="3"/>
        <v/>
      </c>
      <c r="L21" s="303"/>
      <c r="M21" s="260" t="str">
        <f t="shared" si="4"/>
        <v/>
      </c>
      <c r="N21" s="27"/>
      <c r="O21" s="261"/>
      <c r="P21" s="262"/>
      <c r="Q21" s="261"/>
      <c r="R21" s="262"/>
      <c r="S21" s="261"/>
      <c r="T21" s="262"/>
      <c r="U21" s="261"/>
      <c r="V21" s="262"/>
      <c r="W21" s="261"/>
      <c r="X21" s="262"/>
      <c r="Y21" s="261"/>
      <c r="Z21" s="262"/>
      <c r="AA21" s="261"/>
      <c r="AB21" s="262"/>
      <c r="AC21" s="27"/>
      <c r="AD21" s="263"/>
      <c r="AE21" s="263"/>
      <c r="AF21" s="263"/>
      <c r="AG21" s="262"/>
      <c r="AH21" s="262"/>
      <c r="AI21" s="262"/>
      <c r="AJ21" s="262"/>
      <c r="AK21" s="264"/>
      <c r="AL21" s="264"/>
      <c r="AM21" s="264"/>
      <c r="AN21" s="264"/>
      <c r="AO21" s="264"/>
      <c r="AP21" s="264"/>
      <c r="AQ21" s="263"/>
      <c r="AR21" s="263"/>
      <c r="AS21" s="27"/>
      <c r="AT21" s="264"/>
      <c r="AU21" s="264"/>
      <c r="AV21" s="264"/>
      <c r="AW21" s="264"/>
      <c r="AX21" s="263"/>
      <c r="AY21" s="263"/>
      <c r="AZ21" s="263"/>
      <c r="BA21" s="263"/>
      <c r="BB21" s="265"/>
      <c r="BC21" s="264"/>
      <c r="BD21" s="265"/>
      <c r="BE21" s="264"/>
      <c r="BF21" s="263"/>
      <c r="BG21" s="27"/>
      <c r="BH21" s="262"/>
      <c r="BI21" s="262"/>
      <c r="BJ21" s="262"/>
      <c r="BK21" s="262"/>
      <c r="BL21" s="262"/>
      <c r="BM21" s="262"/>
      <c r="BN21" s="262"/>
      <c r="BO21" s="262"/>
      <c r="BP21" s="262"/>
      <c r="BQ21" s="262"/>
      <c r="BR21" s="262"/>
      <c r="BS21" s="27"/>
      <c r="BT21" s="263"/>
      <c r="BU21" s="263"/>
      <c r="BV21" s="263"/>
      <c r="BW21" s="263"/>
      <c r="BX21" s="264"/>
      <c r="BY21" s="264"/>
      <c r="BZ21" s="264"/>
      <c r="CA21" s="264"/>
      <c r="CB21" s="264"/>
      <c r="CC21" s="264"/>
      <c r="CD21" s="264"/>
      <c r="CE21" s="264"/>
      <c r="CF21" s="6"/>
      <c r="CG21" s="216"/>
      <c r="CH21" s="216"/>
      <c r="CI21" s="216"/>
      <c r="CJ21" s="232"/>
      <c r="CK21" s="232"/>
      <c r="CL21" s="232"/>
      <c r="CM21" s="216"/>
      <c r="CN21" s="216"/>
      <c r="CO21" s="216"/>
      <c r="CP21" s="203"/>
      <c r="CQ21" s="203"/>
      <c r="CR21" s="203"/>
      <c r="CS21" s="8"/>
      <c r="CT21" s="216"/>
    </row>
    <row r="22" spans="1:98" ht="37.9" customHeight="1">
      <c r="A22" s="503">
        <v>10</v>
      </c>
      <c r="B22" s="410"/>
      <c r="C22" s="411"/>
      <c r="D22" s="303"/>
      <c r="E22" s="259" t="str">
        <f t="shared" si="0"/>
        <v/>
      </c>
      <c r="F22" s="303"/>
      <c r="G22" s="259" t="str">
        <f t="shared" si="1"/>
        <v/>
      </c>
      <c r="H22" s="303"/>
      <c r="I22" s="259" t="str">
        <f t="shared" si="2"/>
        <v/>
      </c>
      <c r="J22" s="303"/>
      <c r="K22" s="259" t="str">
        <f t="shared" si="3"/>
        <v/>
      </c>
      <c r="L22" s="303"/>
      <c r="M22" s="260" t="str">
        <f t="shared" si="4"/>
        <v/>
      </c>
      <c r="N22" s="27"/>
      <c r="O22" s="261"/>
      <c r="P22" s="262"/>
      <c r="Q22" s="261"/>
      <c r="R22" s="262"/>
      <c r="S22" s="261"/>
      <c r="T22" s="262"/>
      <c r="U22" s="261"/>
      <c r="V22" s="262"/>
      <c r="W22" s="261"/>
      <c r="X22" s="262"/>
      <c r="Y22" s="261"/>
      <c r="Z22" s="262"/>
      <c r="AA22" s="261"/>
      <c r="AB22" s="262"/>
      <c r="AC22" s="27"/>
      <c r="AD22" s="263"/>
      <c r="AE22" s="263"/>
      <c r="AF22" s="263"/>
      <c r="AG22" s="262"/>
      <c r="AH22" s="262"/>
      <c r="AI22" s="262"/>
      <c r="AJ22" s="262"/>
      <c r="AK22" s="264"/>
      <c r="AL22" s="264"/>
      <c r="AM22" s="264"/>
      <c r="AN22" s="264"/>
      <c r="AO22" s="264"/>
      <c r="AP22" s="264"/>
      <c r="AQ22" s="263"/>
      <c r="AR22" s="263"/>
      <c r="AS22" s="27"/>
      <c r="AT22" s="264"/>
      <c r="AU22" s="264"/>
      <c r="AV22" s="264"/>
      <c r="AW22" s="264"/>
      <c r="AX22" s="263"/>
      <c r="AY22" s="263"/>
      <c r="AZ22" s="263"/>
      <c r="BA22" s="263"/>
      <c r="BB22" s="265"/>
      <c r="BC22" s="264"/>
      <c r="BD22" s="265"/>
      <c r="BE22" s="264"/>
      <c r="BF22" s="263"/>
      <c r="BG22" s="27"/>
      <c r="BH22" s="262"/>
      <c r="BI22" s="262"/>
      <c r="BJ22" s="262"/>
      <c r="BK22" s="262"/>
      <c r="BL22" s="262"/>
      <c r="BM22" s="262"/>
      <c r="BN22" s="262"/>
      <c r="BO22" s="262"/>
      <c r="BP22" s="262"/>
      <c r="BQ22" s="262"/>
      <c r="BR22" s="262"/>
      <c r="BS22" s="27"/>
      <c r="BT22" s="263"/>
      <c r="BU22" s="263"/>
      <c r="BV22" s="263"/>
      <c r="BW22" s="263"/>
      <c r="BX22" s="264"/>
      <c r="BY22" s="264"/>
      <c r="BZ22" s="264"/>
      <c r="CA22" s="264"/>
      <c r="CB22" s="264"/>
      <c r="CC22" s="264"/>
      <c r="CD22" s="264"/>
      <c r="CE22" s="264"/>
      <c r="CF22" s="6"/>
      <c r="CG22" s="216"/>
      <c r="CH22" s="216"/>
      <c r="CI22" s="216"/>
      <c r="CJ22" s="232"/>
      <c r="CK22" s="232"/>
      <c r="CL22" s="232"/>
      <c r="CM22" s="216"/>
      <c r="CN22" s="216"/>
      <c r="CO22" s="216"/>
      <c r="CP22" s="203"/>
      <c r="CQ22" s="203"/>
      <c r="CR22" s="203"/>
      <c r="CS22" s="8"/>
      <c r="CT22" s="216"/>
    </row>
    <row r="23" spans="1:98" ht="37.9" customHeight="1">
      <c r="A23" s="503">
        <v>11</v>
      </c>
      <c r="B23" s="410"/>
      <c r="C23" s="411"/>
      <c r="D23" s="303"/>
      <c r="E23" s="259" t="str">
        <f t="shared" si="0"/>
        <v/>
      </c>
      <c r="F23" s="303"/>
      <c r="G23" s="259" t="str">
        <f t="shared" si="1"/>
        <v/>
      </c>
      <c r="H23" s="303"/>
      <c r="I23" s="259" t="str">
        <f t="shared" si="2"/>
        <v/>
      </c>
      <c r="J23" s="303"/>
      <c r="K23" s="259" t="str">
        <f t="shared" si="3"/>
        <v/>
      </c>
      <c r="L23" s="303"/>
      <c r="M23" s="260" t="str">
        <f t="shared" si="4"/>
        <v/>
      </c>
      <c r="N23" s="27"/>
      <c r="O23" s="261"/>
      <c r="P23" s="262"/>
      <c r="Q23" s="261"/>
      <c r="R23" s="262"/>
      <c r="S23" s="261"/>
      <c r="T23" s="262"/>
      <c r="U23" s="261"/>
      <c r="V23" s="262"/>
      <c r="W23" s="261"/>
      <c r="X23" s="262"/>
      <c r="Y23" s="261"/>
      <c r="Z23" s="262"/>
      <c r="AA23" s="261"/>
      <c r="AB23" s="262"/>
      <c r="AC23" s="27"/>
      <c r="AD23" s="263"/>
      <c r="AE23" s="263"/>
      <c r="AF23" s="263"/>
      <c r="AG23" s="262"/>
      <c r="AH23" s="262"/>
      <c r="AI23" s="262"/>
      <c r="AJ23" s="262"/>
      <c r="AK23" s="264"/>
      <c r="AL23" s="264"/>
      <c r="AM23" s="264"/>
      <c r="AN23" s="264"/>
      <c r="AO23" s="264"/>
      <c r="AP23" s="264"/>
      <c r="AQ23" s="263"/>
      <c r="AR23" s="263"/>
      <c r="AS23" s="27"/>
      <c r="AT23" s="264"/>
      <c r="AU23" s="264"/>
      <c r="AV23" s="264"/>
      <c r="AW23" s="264"/>
      <c r="AX23" s="263"/>
      <c r="AY23" s="263"/>
      <c r="AZ23" s="263"/>
      <c r="BA23" s="263"/>
      <c r="BB23" s="265"/>
      <c r="BC23" s="264"/>
      <c r="BD23" s="265"/>
      <c r="BE23" s="264"/>
      <c r="BF23" s="263"/>
      <c r="BG23" s="27"/>
      <c r="BH23" s="262"/>
      <c r="BI23" s="262"/>
      <c r="BJ23" s="262"/>
      <c r="BK23" s="262"/>
      <c r="BL23" s="262"/>
      <c r="BM23" s="262"/>
      <c r="BN23" s="262"/>
      <c r="BO23" s="262"/>
      <c r="BP23" s="262"/>
      <c r="BQ23" s="262"/>
      <c r="BR23" s="262"/>
      <c r="BS23" s="27"/>
      <c r="BT23" s="263"/>
      <c r="BU23" s="263"/>
      <c r="BV23" s="263"/>
      <c r="BW23" s="263"/>
      <c r="BX23" s="264"/>
      <c r="BY23" s="264"/>
      <c r="BZ23" s="264"/>
      <c r="CA23" s="264"/>
      <c r="CB23" s="264"/>
      <c r="CC23" s="264"/>
      <c r="CD23" s="264"/>
      <c r="CE23" s="264"/>
      <c r="CF23" s="6"/>
      <c r="CG23" s="216"/>
      <c r="CH23" s="216"/>
      <c r="CI23" s="216"/>
      <c r="CJ23" s="232"/>
      <c r="CK23" s="232"/>
      <c r="CL23" s="232"/>
      <c r="CM23" s="216"/>
      <c r="CN23" s="216"/>
      <c r="CO23" s="216"/>
      <c r="CP23" s="203"/>
      <c r="CQ23" s="203"/>
      <c r="CR23" s="203"/>
      <c r="CS23" s="8"/>
      <c r="CT23" s="216"/>
    </row>
    <row r="24" spans="1:98" ht="37.9" customHeight="1">
      <c r="A24" s="503">
        <v>12</v>
      </c>
      <c r="B24" s="410"/>
      <c r="C24" s="411"/>
      <c r="D24" s="303"/>
      <c r="E24" s="259" t="str">
        <f t="shared" si="0"/>
        <v/>
      </c>
      <c r="F24" s="303"/>
      <c r="G24" s="259" t="str">
        <f t="shared" si="1"/>
        <v/>
      </c>
      <c r="H24" s="303"/>
      <c r="I24" s="259" t="str">
        <f t="shared" si="2"/>
        <v/>
      </c>
      <c r="J24" s="303"/>
      <c r="K24" s="259" t="str">
        <f t="shared" si="3"/>
        <v/>
      </c>
      <c r="L24" s="303"/>
      <c r="M24" s="260" t="str">
        <f t="shared" si="4"/>
        <v/>
      </c>
      <c r="N24" s="27"/>
      <c r="O24" s="261"/>
      <c r="P24" s="262"/>
      <c r="Q24" s="261"/>
      <c r="R24" s="262"/>
      <c r="S24" s="261"/>
      <c r="T24" s="262"/>
      <c r="U24" s="261"/>
      <c r="V24" s="262"/>
      <c r="W24" s="261"/>
      <c r="X24" s="262"/>
      <c r="Y24" s="261"/>
      <c r="Z24" s="262"/>
      <c r="AA24" s="261"/>
      <c r="AB24" s="262"/>
      <c r="AC24" s="27"/>
      <c r="AD24" s="263"/>
      <c r="AE24" s="263"/>
      <c r="AF24" s="263"/>
      <c r="AG24" s="262"/>
      <c r="AH24" s="262"/>
      <c r="AI24" s="262"/>
      <c r="AJ24" s="262"/>
      <c r="AK24" s="264"/>
      <c r="AL24" s="264"/>
      <c r="AM24" s="264"/>
      <c r="AN24" s="264"/>
      <c r="AO24" s="264"/>
      <c r="AP24" s="264"/>
      <c r="AQ24" s="263"/>
      <c r="AR24" s="263"/>
      <c r="AS24" s="27"/>
      <c r="AT24" s="264"/>
      <c r="AU24" s="264"/>
      <c r="AV24" s="264"/>
      <c r="AW24" s="264"/>
      <c r="AX24" s="263"/>
      <c r="AY24" s="263"/>
      <c r="AZ24" s="263"/>
      <c r="BA24" s="263"/>
      <c r="BB24" s="265"/>
      <c r="BC24" s="264"/>
      <c r="BD24" s="265"/>
      <c r="BE24" s="264"/>
      <c r="BF24" s="263"/>
      <c r="BG24" s="27"/>
      <c r="BH24" s="262"/>
      <c r="BI24" s="262"/>
      <c r="BJ24" s="262"/>
      <c r="BK24" s="262"/>
      <c r="BL24" s="262"/>
      <c r="BM24" s="262"/>
      <c r="BN24" s="262"/>
      <c r="BO24" s="262"/>
      <c r="BP24" s="262"/>
      <c r="BQ24" s="262"/>
      <c r="BR24" s="262"/>
      <c r="BS24" s="27"/>
      <c r="BT24" s="263"/>
      <c r="BU24" s="263"/>
      <c r="BV24" s="263"/>
      <c r="BW24" s="263"/>
      <c r="BX24" s="264"/>
      <c r="BY24" s="264"/>
      <c r="BZ24" s="264"/>
      <c r="CA24" s="264"/>
      <c r="CB24" s="264"/>
      <c r="CC24" s="264"/>
      <c r="CD24" s="264"/>
      <c r="CE24" s="264"/>
      <c r="CF24" s="6"/>
      <c r="CG24" s="216"/>
      <c r="CH24" s="216"/>
      <c r="CI24" s="216"/>
      <c r="CJ24" s="232"/>
      <c r="CK24" s="232"/>
      <c r="CL24" s="232"/>
      <c r="CM24" s="216"/>
      <c r="CN24" s="216"/>
      <c r="CO24" s="216"/>
      <c r="CP24" s="203"/>
      <c r="CQ24" s="203"/>
      <c r="CR24" s="203"/>
      <c r="CS24" s="8"/>
      <c r="CT24" s="216"/>
    </row>
    <row r="25" spans="1:98" ht="37.9" customHeight="1">
      <c r="A25" s="503">
        <v>13</v>
      </c>
      <c r="B25" s="410"/>
      <c r="C25" s="411"/>
      <c r="D25" s="303"/>
      <c r="E25" s="259" t="str">
        <f t="shared" si="0"/>
        <v/>
      </c>
      <c r="F25" s="303"/>
      <c r="G25" s="259" t="str">
        <f t="shared" si="1"/>
        <v/>
      </c>
      <c r="H25" s="303"/>
      <c r="I25" s="259" t="str">
        <f t="shared" si="2"/>
        <v/>
      </c>
      <c r="J25" s="303"/>
      <c r="K25" s="259" t="str">
        <f t="shared" si="3"/>
        <v/>
      </c>
      <c r="L25" s="303"/>
      <c r="M25" s="260" t="str">
        <f t="shared" si="4"/>
        <v/>
      </c>
      <c r="N25" s="27"/>
      <c r="O25" s="261"/>
      <c r="P25" s="262"/>
      <c r="Q25" s="261"/>
      <c r="R25" s="262"/>
      <c r="S25" s="261"/>
      <c r="T25" s="262"/>
      <c r="U25" s="261"/>
      <c r="V25" s="262"/>
      <c r="W25" s="261"/>
      <c r="X25" s="262"/>
      <c r="Y25" s="261"/>
      <c r="Z25" s="262"/>
      <c r="AA25" s="261"/>
      <c r="AB25" s="262"/>
      <c r="AC25" s="27"/>
      <c r="AD25" s="263"/>
      <c r="AE25" s="263"/>
      <c r="AF25" s="263"/>
      <c r="AG25" s="262"/>
      <c r="AH25" s="262"/>
      <c r="AI25" s="262"/>
      <c r="AJ25" s="262"/>
      <c r="AK25" s="264"/>
      <c r="AL25" s="264"/>
      <c r="AM25" s="264"/>
      <c r="AN25" s="264"/>
      <c r="AO25" s="264"/>
      <c r="AP25" s="264"/>
      <c r="AQ25" s="263"/>
      <c r="AR25" s="263"/>
      <c r="AS25" s="27"/>
      <c r="AT25" s="264"/>
      <c r="AU25" s="264"/>
      <c r="AV25" s="264"/>
      <c r="AW25" s="264"/>
      <c r="AX25" s="263"/>
      <c r="AY25" s="263"/>
      <c r="AZ25" s="263"/>
      <c r="BA25" s="263"/>
      <c r="BB25" s="265"/>
      <c r="BC25" s="264"/>
      <c r="BD25" s="265"/>
      <c r="BE25" s="264"/>
      <c r="BF25" s="263"/>
      <c r="BG25" s="27"/>
      <c r="BH25" s="262"/>
      <c r="BI25" s="262"/>
      <c r="BJ25" s="262"/>
      <c r="BK25" s="262"/>
      <c r="BL25" s="262"/>
      <c r="BM25" s="262"/>
      <c r="BN25" s="262"/>
      <c r="BO25" s="262"/>
      <c r="BP25" s="262"/>
      <c r="BQ25" s="262"/>
      <c r="BR25" s="262"/>
      <c r="BS25" s="27"/>
      <c r="BT25" s="263"/>
      <c r="BU25" s="263"/>
      <c r="BV25" s="263"/>
      <c r="BW25" s="263"/>
      <c r="BX25" s="264"/>
      <c r="BY25" s="264"/>
      <c r="BZ25" s="264"/>
      <c r="CA25" s="264"/>
      <c r="CB25" s="264"/>
      <c r="CC25" s="264"/>
      <c r="CD25" s="264"/>
      <c r="CE25" s="264"/>
      <c r="CF25" s="216"/>
      <c r="CG25" s="216"/>
      <c r="CH25" s="216"/>
      <c r="CI25" s="216"/>
      <c r="CJ25" s="232"/>
      <c r="CK25" s="232"/>
      <c r="CL25" s="232"/>
      <c r="CM25" s="216"/>
      <c r="CN25" s="216"/>
      <c r="CO25" s="216"/>
      <c r="CP25" s="203"/>
      <c r="CQ25" s="203"/>
      <c r="CR25" s="203"/>
      <c r="CS25" s="8"/>
      <c r="CT25" s="216"/>
    </row>
    <row r="26" spans="1:98" ht="37.9" customHeight="1">
      <c r="A26" s="503">
        <v>14</v>
      </c>
      <c r="B26" s="410"/>
      <c r="C26" s="411"/>
      <c r="D26" s="303"/>
      <c r="E26" s="259" t="str">
        <f t="shared" si="0"/>
        <v/>
      </c>
      <c r="F26" s="303"/>
      <c r="G26" s="259" t="str">
        <f t="shared" si="1"/>
        <v/>
      </c>
      <c r="H26" s="303"/>
      <c r="I26" s="259" t="str">
        <f t="shared" si="2"/>
        <v/>
      </c>
      <c r="J26" s="303"/>
      <c r="K26" s="259" t="str">
        <f t="shared" si="3"/>
        <v/>
      </c>
      <c r="L26" s="303"/>
      <c r="M26" s="260" t="str">
        <f t="shared" si="4"/>
        <v/>
      </c>
      <c r="N26" s="27"/>
      <c r="O26" s="261"/>
      <c r="P26" s="262"/>
      <c r="Q26" s="261"/>
      <c r="R26" s="262"/>
      <c r="S26" s="261"/>
      <c r="T26" s="262"/>
      <c r="U26" s="261"/>
      <c r="V26" s="262"/>
      <c r="W26" s="261"/>
      <c r="X26" s="262"/>
      <c r="Y26" s="261"/>
      <c r="Z26" s="262"/>
      <c r="AA26" s="261"/>
      <c r="AB26" s="262"/>
      <c r="AC26" s="27"/>
      <c r="AD26" s="263"/>
      <c r="AE26" s="263"/>
      <c r="AF26" s="263"/>
      <c r="AG26" s="262"/>
      <c r="AH26" s="262"/>
      <c r="AI26" s="262"/>
      <c r="AJ26" s="262"/>
      <c r="AK26" s="264"/>
      <c r="AL26" s="264"/>
      <c r="AM26" s="264"/>
      <c r="AN26" s="264"/>
      <c r="AO26" s="264"/>
      <c r="AP26" s="264"/>
      <c r="AQ26" s="263"/>
      <c r="AR26" s="263"/>
      <c r="AS26" s="27"/>
      <c r="AT26" s="264"/>
      <c r="AU26" s="264"/>
      <c r="AV26" s="264"/>
      <c r="AW26" s="264"/>
      <c r="AX26" s="263"/>
      <c r="AY26" s="263"/>
      <c r="AZ26" s="263"/>
      <c r="BA26" s="263"/>
      <c r="BB26" s="265"/>
      <c r="BC26" s="264"/>
      <c r="BD26" s="265"/>
      <c r="BE26" s="264"/>
      <c r="BF26" s="263"/>
      <c r="BG26" s="27"/>
      <c r="BH26" s="262"/>
      <c r="BI26" s="262"/>
      <c r="BJ26" s="262"/>
      <c r="BK26" s="262"/>
      <c r="BL26" s="262"/>
      <c r="BM26" s="262"/>
      <c r="BN26" s="262"/>
      <c r="BO26" s="262"/>
      <c r="BP26" s="262"/>
      <c r="BQ26" s="262"/>
      <c r="BR26" s="262"/>
      <c r="BS26" s="27"/>
      <c r="BT26" s="263"/>
      <c r="BU26" s="263"/>
      <c r="BV26" s="263"/>
      <c r="BW26" s="263"/>
      <c r="BX26" s="264"/>
      <c r="BY26" s="264"/>
      <c r="BZ26" s="264"/>
      <c r="CA26" s="264"/>
      <c r="CB26" s="264"/>
      <c r="CC26" s="264"/>
      <c r="CD26" s="264"/>
      <c r="CE26" s="264"/>
      <c r="CF26" s="250"/>
      <c r="CG26" s="216"/>
      <c r="CH26" s="216"/>
      <c r="CI26" s="216"/>
      <c r="CJ26" s="232"/>
      <c r="CK26" s="232"/>
      <c r="CL26" s="232"/>
      <c r="CM26" s="216"/>
      <c r="CN26" s="216"/>
      <c r="CO26" s="216"/>
      <c r="CP26" s="203"/>
      <c r="CQ26" s="203"/>
      <c r="CR26" s="203"/>
      <c r="CS26" s="8"/>
      <c r="CT26" s="216"/>
    </row>
    <row r="27" spans="1:98" ht="37.9" customHeight="1">
      <c r="A27" s="503">
        <v>15</v>
      </c>
      <c r="B27" s="410"/>
      <c r="C27" s="411"/>
      <c r="D27" s="303"/>
      <c r="E27" s="259" t="str">
        <f t="shared" si="0"/>
        <v/>
      </c>
      <c r="F27" s="303"/>
      <c r="G27" s="259" t="str">
        <f t="shared" si="1"/>
        <v/>
      </c>
      <c r="H27" s="303"/>
      <c r="I27" s="259" t="str">
        <f t="shared" si="2"/>
        <v/>
      </c>
      <c r="J27" s="303"/>
      <c r="K27" s="259" t="str">
        <f t="shared" si="3"/>
        <v/>
      </c>
      <c r="L27" s="303"/>
      <c r="M27" s="260" t="str">
        <f t="shared" si="4"/>
        <v/>
      </c>
      <c r="N27" s="27"/>
      <c r="O27" s="261"/>
      <c r="P27" s="262"/>
      <c r="Q27" s="261"/>
      <c r="R27" s="262"/>
      <c r="S27" s="261"/>
      <c r="T27" s="262"/>
      <c r="U27" s="261"/>
      <c r="V27" s="262"/>
      <c r="W27" s="261"/>
      <c r="X27" s="262"/>
      <c r="Y27" s="261"/>
      <c r="Z27" s="262"/>
      <c r="AA27" s="261"/>
      <c r="AB27" s="262"/>
      <c r="AC27" s="27"/>
      <c r="AD27" s="263"/>
      <c r="AE27" s="263"/>
      <c r="AF27" s="263"/>
      <c r="AG27" s="262"/>
      <c r="AH27" s="262"/>
      <c r="AI27" s="262"/>
      <c r="AJ27" s="262"/>
      <c r="AK27" s="264"/>
      <c r="AL27" s="264"/>
      <c r="AM27" s="264"/>
      <c r="AN27" s="264"/>
      <c r="AO27" s="264"/>
      <c r="AP27" s="264"/>
      <c r="AQ27" s="263"/>
      <c r="AR27" s="263"/>
      <c r="AS27" s="27"/>
      <c r="AT27" s="264"/>
      <c r="AU27" s="264"/>
      <c r="AV27" s="264"/>
      <c r="AW27" s="264"/>
      <c r="AX27" s="263"/>
      <c r="AY27" s="263"/>
      <c r="AZ27" s="263"/>
      <c r="BA27" s="263"/>
      <c r="BB27" s="265"/>
      <c r="BC27" s="264"/>
      <c r="BD27" s="265"/>
      <c r="BE27" s="264"/>
      <c r="BF27" s="263"/>
      <c r="BG27" s="27"/>
      <c r="BH27" s="262"/>
      <c r="BI27" s="262"/>
      <c r="BJ27" s="262"/>
      <c r="BK27" s="262"/>
      <c r="BL27" s="262"/>
      <c r="BM27" s="262"/>
      <c r="BN27" s="262"/>
      <c r="BO27" s="262"/>
      <c r="BP27" s="262"/>
      <c r="BQ27" s="262"/>
      <c r="BR27" s="262"/>
      <c r="BS27" s="27"/>
      <c r="BT27" s="263"/>
      <c r="BU27" s="263"/>
      <c r="BV27" s="263"/>
      <c r="BW27" s="263"/>
      <c r="BX27" s="264"/>
      <c r="BY27" s="264"/>
      <c r="BZ27" s="264"/>
      <c r="CA27" s="264"/>
      <c r="CB27" s="264"/>
      <c r="CC27" s="264"/>
      <c r="CD27" s="264"/>
      <c r="CE27" s="264"/>
      <c r="CF27" s="216"/>
      <c r="CG27" s="216"/>
      <c r="CH27" s="216"/>
      <c r="CI27" s="216"/>
      <c r="CJ27" s="232"/>
      <c r="CK27" s="232"/>
      <c r="CL27" s="232"/>
      <c r="CM27" s="216"/>
      <c r="CN27" s="216"/>
      <c r="CO27" s="216"/>
      <c r="CP27" s="203"/>
      <c r="CQ27" s="203"/>
      <c r="CR27" s="203"/>
      <c r="CS27" s="8"/>
      <c r="CT27" s="216"/>
    </row>
    <row r="28" spans="1:98" ht="37.9" customHeight="1">
      <c r="A28" s="503">
        <v>16</v>
      </c>
      <c r="B28" s="410"/>
      <c r="C28" s="411"/>
      <c r="D28" s="303"/>
      <c r="E28" s="259" t="str">
        <f t="shared" si="0"/>
        <v/>
      </c>
      <c r="F28" s="303"/>
      <c r="G28" s="259" t="str">
        <f t="shared" si="1"/>
        <v/>
      </c>
      <c r="H28" s="303"/>
      <c r="I28" s="259" t="str">
        <f t="shared" si="2"/>
        <v/>
      </c>
      <c r="J28" s="303"/>
      <c r="K28" s="259" t="str">
        <f t="shared" si="3"/>
        <v/>
      </c>
      <c r="L28" s="303"/>
      <c r="M28" s="260" t="str">
        <f t="shared" si="4"/>
        <v/>
      </c>
      <c r="N28" s="27"/>
      <c r="O28" s="261"/>
      <c r="P28" s="262"/>
      <c r="Q28" s="261"/>
      <c r="R28" s="262"/>
      <c r="S28" s="261"/>
      <c r="T28" s="262"/>
      <c r="U28" s="261"/>
      <c r="V28" s="262"/>
      <c r="W28" s="261"/>
      <c r="X28" s="262"/>
      <c r="Y28" s="261"/>
      <c r="Z28" s="262"/>
      <c r="AA28" s="261"/>
      <c r="AB28" s="262"/>
      <c r="AC28" s="27"/>
      <c r="AD28" s="263"/>
      <c r="AE28" s="263"/>
      <c r="AF28" s="263"/>
      <c r="AG28" s="262"/>
      <c r="AH28" s="262"/>
      <c r="AI28" s="262"/>
      <c r="AJ28" s="262"/>
      <c r="AK28" s="264"/>
      <c r="AL28" s="264"/>
      <c r="AM28" s="264"/>
      <c r="AN28" s="264"/>
      <c r="AO28" s="264"/>
      <c r="AP28" s="264"/>
      <c r="AQ28" s="263"/>
      <c r="AR28" s="263"/>
      <c r="AS28" s="27"/>
      <c r="AT28" s="264"/>
      <c r="AU28" s="264"/>
      <c r="AV28" s="264"/>
      <c r="AW28" s="264"/>
      <c r="AX28" s="263"/>
      <c r="AY28" s="263"/>
      <c r="AZ28" s="263"/>
      <c r="BA28" s="263"/>
      <c r="BB28" s="265"/>
      <c r="BC28" s="264"/>
      <c r="BD28" s="265"/>
      <c r="BE28" s="264"/>
      <c r="BF28" s="263"/>
      <c r="BG28" s="27"/>
      <c r="BH28" s="262"/>
      <c r="BI28" s="262"/>
      <c r="BJ28" s="262"/>
      <c r="BK28" s="262"/>
      <c r="BL28" s="262"/>
      <c r="BM28" s="262"/>
      <c r="BN28" s="262"/>
      <c r="BO28" s="262"/>
      <c r="BP28" s="262"/>
      <c r="BQ28" s="262"/>
      <c r="BR28" s="262"/>
      <c r="BS28" s="27"/>
      <c r="BT28" s="263"/>
      <c r="BU28" s="263"/>
      <c r="BV28" s="263"/>
      <c r="BW28" s="263"/>
      <c r="BX28" s="264"/>
      <c r="BY28" s="264"/>
      <c r="BZ28" s="264"/>
      <c r="CA28" s="264"/>
      <c r="CB28" s="264"/>
      <c r="CC28" s="264"/>
      <c r="CD28" s="264"/>
      <c r="CE28" s="264"/>
      <c r="CF28" s="216"/>
      <c r="CG28" s="216"/>
      <c r="CH28" s="216"/>
      <c r="CI28" s="216"/>
      <c r="CJ28" s="216"/>
      <c r="CK28" s="216"/>
      <c r="CL28" s="203"/>
      <c r="CM28" s="216"/>
      <c r="CN28" s="216"/>
      <c r="CO28" s="216"/>
      <c r="CP28" s="216"/>
      <c r="CQ28" s="216"/>
      <c r="CR28" s="203"/>
      <c r="CS28" s="8"/>
      <c r="CT28" s="216"/>
    </row>
    <row r="29" spans="1:98" ht="37.9" customHeight="1">
      <c r="A29" s="503">
        <v>17</v>
      </c>
      <c r="B29" s="410"/>
      <c r="C29" s="411"/>
      <c r="D29" s="303"/>
      <c r="E29" s="259" t="str">
        <f t="shared" si="0"/>
        <v/>
      </c>
      <c r="F29" s="303"/>
      <c r="G29" s="259" t="str">
        <f t="shared" si="1"/>
        <v/>
      </c>
      <c r="H29" s="303"/>
      <c r="I29" s="259" t="str">
        <f t="shared" si="2"/>
        <v/>
      </c>
      <c r="J29" s="303"/>
      <c r="K29" s="259" t="str">
        <f t="shared" si="3"/>
        <v/>
      </c>
      <c r="L29" s="303"/>
      <c r="M29" s="260" t="str">
        <f t="shared" si="4"/>
        <v/>
      </c>
      <c r="N29" s="27"/>
      <c r="O29" s="261"/>
      <c r="P29" s="262"/>
      <c r="Q29" s="261"/>
      <c r="R29" s="262"/>
      <c r="S29" s="261"/>
      <c r="T29" s="262"/>
      <c r="U29" s="261"/>
      <c r="V29" s="262"/>
      <c r="W29" s="261"/>
      <c r="X29" s="262"/>
      <c r="Y29" s="261"/>
      <c r="Z29" s="262"/>
      <c r="AA29" s="261"/>
      <c r="AB29" s="262"/>
      <c r="AC29" s="27"/>
      <c r="AD29" s="263"/>
      <c r="AE29" s="263"/>
      <c r="AF29" s="263"/>
      <c r="AG29" s="262"/>
      <c r="AH29" s="262"/>
      <c r="AI29" s="262"/>
      <c r="AJ29" s="262"/>
      <c r="AK29" s="264"/>
      <c r="AL29" s="264"/>
      <c r="AM29" s="264"/>
      <c r="AN29" s="264"/>
      <c r="AO29" s="264"/>
      <c r="AP29" s="264"/>
      <c r="AQ29" s="263"/>
      <c r="AR29" s="263"/>
      <c r="AS29" s="27"/>
      <c r="AT29" s="264"/>
      <c r="AU29" s="264"/>
      <c r="AV29" s="264"/>
      <c r="AW29" s="264"/>
      <c r="AX29" s="263"/>
      <c r="AY29" s="263"/>
      <c r="AZ29" s="263"/>
      <c r="BA29" s="263"/>
      <c r="BB29" s="265"/>
      <c r="BC29" s="264"/>
      <c r="BD29" s="265"/>
      <c r="BE29" s="264"/>
      <c r="BF29" s="263"/>
      <c r="BG29" s="27"/>
      <c r="BH29" s="262"/>
      <c r="BI29" s="262"/>
      <c r="BJ29" s="262"/>
      <c r="BK29" s="262"/>
      <c r="BL29" s="262"/>
      <c r="BM29" s="262"/>
      <c r="BN29" s="262"/>
      <c r="BO29" s="262"/>
      <c r="BP29" s="262"/>
      <c r="BQ29" s="262"/>
      <c r="BR29" s="262"/>
      <c r="BS29" s="27"/>
      <c r="BT29" s="263"/>
      <c r="BU29" s="263"/>
      <c r="BV29" s="263"/>
      <c r="BW29" s="263"/>
      <c r="BX29" s="264"/>
      <c r="BY29" s="264"/>
      <c r="BZ29" s="264"/>
      <c r="CA29" s="264"/>
      <c r="CB29" s="264"/>
      <c r="CC29" s="264"/>
      <c r="CD29" s="264"/>
      <c r="CE29" s="264"/>
      <c r="CF29" s="272"/>
      <c r="CG29" s="273"/>
      <c r="CH29" s="273"/>
      <c r="CI29" s="273"/>
      <c r="CJ29" s="273"/>
      <c r="CK29" s="273"/>
      <c r="CL29" s="274"/>
      <c r="CM29" s="273"/>
      <c r="CN29" s="273"/>
      <c r="CO29" s="216"/>
      <c r="CP29" s="216"/>
      <c r="CQ29" s="216"/>
      <c r="CR29" s="203"/>
      <c r="CS29" s="8"/>
      <c r="CT29" s="216"/>
    </row>
    <row r="30" spans="1:98" ht="37.9" customHeight="1">
      <c r="A30" s="503">
        <v>18</v>
      </c>
      <c r="B30" s="410"/>
      <c r="C30" s="411"/>
      <c r="D30" s="303"/>
      <c r="E30" s="259" t="str">
        <f t="shared" si="0"/>
        <v/>
      </c>
      <c r="F30" s="303"/>
      <c r="G30" s="259" t="str">
        <f t="shared" si="1"/>
        <v/>
      </c>
      <c r="H30" s="303"/>
      <c r="I30" s="259" t="str">
        <f t="shared" si="2"/>
        <v/>
      </c>
      <c r="J30" s="303"/>
      <c r="K30" s="259" t="str">
        <f t="shared" si="3"/>
        <v/>
      </c>
      <c r="L30" s="303"/>
      <c r="M30" s="260" t="str">
        <f t="shared" si="4"/>
        <v/>
      </c>
      <c r="N30" s="27"/>
      <c r="O30" s="261"/>
      <c r="P30" s="262"/>
      <c r="Q30" s="261"/>
      <c r="R30" s="262"/>
      <c r="S30" s="261"/>
      <c r="T30" s="262"/>
      <c r="U30" s="261"/>
      <c r="V30" s="262"/>
      <c r="W30" s="261"/>
      <c r="X30" s="262"/>
      <c r="Y30" s="261"/>
      <c r="Z30" s="262"/>
      <c r="AA30" s="261"/>
      <c r="AB30" s="262"/>
      <c r="AC30" s="27"/>
      <c r="AD30" s="263"/>
      <c r="AE30" s="263"/>
      <c r="AF30" s="263"/>
      <c r="AG30" s="262"/>
      <c r="AH30" s="262"/>
      <c r="AI30" s="262"/>
      <c r="AJ30" s="262"/>
      <c r="AK30" s="264"/>
      <c r="AL30" s="264"/>
      <c r="AM30" s="264"/>
      <c r="AN30" s="264"/>
      <c r="AO30" s="264"/>
      <c r="AP30" s="264"/>
      <c r="AQ30" s="263"/>
      <c r="AR30" s="263"/>
      <c r="AS30" s="27"/>
      <c r="AT30" s="264"/>
      <c r="AU30" s="264"/>
      <c r="AV30" s="264"/>
      <c r="AW30" s="264"/>
      <c r="AX30" s="263"/>
      <c r="AY30" s="263"/>
      <c r="AZ30" s="263"/>
      <c r="BA30" s="263"/>
      <c r="BB30" s="265"/>
      <c r="BC30" s="264"/>
      <c r="BD30" s="265"/>
      <c r="BE30" s="264"/>
      <c r="BF30" s="263"/>
      <c r="BG30" s="27"/>
      <c r="BH30" s="262"/>
      <c r="BI30" s="262"/>
      <c r="BJ30" s="262"/>
      <c r="BK30" s="262"/>
      <c r="BL30" s="262"/>
      <c r="BM30" s="262"/>
      <c r="BN30" s="262"/>
      <c r="BO30" s="262"/>
      <c r="BP30" s="262"/>
      <c r="BQ30" s="262"/>
      <c r="BR30" s="262"/>
      <c r="BS30" s="27"/>
      <c r="BT30" s="263"/>
      <c r="BU30" s="263"/>
      <c r="BV30" s="263"/>
      <c r="BW30" s="263"/>
      <c r="BX30" s="264"/>
      <c r="BY30" s="264"/>
      <c r="BZ30" s="264"/>
      <c r="CA30" s="264"/>
      <c r="CB30" s="264"/>
      <c r="CC30" s="264"/>
      <c r="CD30" s="264"/>
      <c r="CE30" s="264"/>
      <c r="CF30" s="10"/>
      <c r="CG30" s="273"/>
      <c r="CH30" s="273"/>
      <c r="CI30" s="273"/>
      <c r="CJ30" s="273"/>
      <c r="CK30" s="273"/>
      <c r="CL30" s="274"/>
      <c r="CM30" s="273"/>
      <c r="CN30" s="273"/>
      <c r="CO30" s="203"/>
      <c r="CP30" s="203"/>
      <c r="CQ30" s="216"/>
      <c r="CR30" s="216"/>
      <c r="CS30" s="216"/>
      <c r="CT30" s="216"/>
    </row>
    <row r="31" spans="1:98" ht="37.9" customHeight="1">
      <c r="A31" s="503">
        <v>19</v>
      </c>
      <c r="B31" s="410"/>
      <c r="C31" s="411"/>
      <c r="D31" s="303"/>
      <c r="E31" s="259" t="str">
        <f t="shared" si="0"/>
        <v/>
      </c>
      <c r="F31" s="303"/>
      <c r="G31" s="259" t="str">
        <f t="shared" si="1"/>
        <v/>
      </c>
      <c r="H31" s="303"/>
      <c r="I31" s="259" t="str">
        <f t="shared" si="2"/>
        <v/>
      </c>
      <c r="J31" s="303"/>
      <c r="K31" s="259" t="str">
        <f t="shared" si="3"/>
        <v/>
      </c>
      <c r="L31" s="303"/>
      <c r="M31" s="260" t="str">
        <f t="shared" si="4"/>
        <v/>
      </c>
      <c r="N31" s="27"/>
      <c r="O31" s="261"/>
      <c r="P31" s="262"/>
      <c r="Q31" s="261"/>
      <c r="R31" s="262"/>
      <c r="S31" s="261"/>
      <c r="T31" s="262"/>
      <c r="U31" s="261"/>
      <c r="V31" s="262"/>
      <c r="W31" s="261"/>
      <c r="X31" s="262"/>
      <c r="Y31" s="261"/>
      <c r="Z31" s="262"/>
      <c r="AA31" s="261"/>
      <c r="AB31" s="262"/>
      <c r="AC31" s="27"/>
      <c r="AD31" s="263"/>
      <c r="AE31" s="263"/>
      <c r="AF31" s="263"/>
      <c r="AG31" s="262"/>
      <c r="AH31" s="262"/>
      <c r="AI31" s="262"/>
      <c r="AJ31" s="262"/>
      <c r="AK31" s="264"/>
      <c r="AL31" s="264"/>
      <c r="AM31" s="264"/>
      <c r="AN31" s="264"/>
      <c r="AO31" s="264"/>
      <c r="AP31" s="264"/>
      <c r="AQ31" s="263"/>
      <c r="AR31" s="263"/>
      <c r="AS31" s="27"/>
      <c r="AT31" s="264"/>
      <c r="AU31" s="264"/>
      <c r="AV31" s="264"/>
      <c r="AW31" s="264"/>
      <c r="AX31" s="263"/>
      <c r="AY31" s="263"/>
      <c r="AZ31" s="263"/>
      <c r="BA31" s="263"/>
      <c r="BB31" s="265"/>
      <c r="BC31" s="264"/>
      <c r="BD31" s="265"/>
      <c r="BE31" s="264"/>
      <c r="BF31" s="263"/>
      <c r="BG31" s="27"/>
      <c r="BH31" s="262"/>
      <c r="BI31" s="262"/>
      <c r="BJ31" s="262"/>
      <c r="BK31" s="262"/>
      <c r="BL31" s="262"/>
      <c r="BM31" s="262"/>
      <c r="BN31" s="262"/>
      <c r="BO31" s="262"/>
      <c r="BP31" s="262"/>
      <c r="BQ31" s="262"/>
      <c r="BR31" s="262"/>
      <c r="BS31" s="27"/>
      <c r="BT31" s="263"/>
      <c r="BU31" s="263"/>
      <c r="BV31" s="263"/>
      <c r="BW31" s="263"/>
      <c r="BX31" s="264"/>
      <c r="BY31" s="264"/>
      <c r="BZ31" s="264"/>
      <c r="CA31" s="264"/>
      <c r="CB31" s="264"/>
      <c r="CC31" s="264"/>
      <c r="CD31" s="264"/>
      <c r="CE31" s="264"/>
      <c r="CF31" s="273"/>
      <c r="CG31" s="273"/>
      <c r="CH31" s="275"/>
      <c r="CI31" s="274"/>
      <c r="CJ31" s="273"/>
      <c r="CK31" s="273"/>
      <c r="CL31" s="274"/>
      <c r="CM31" s="274"/>
      <c r="CN31" s="274"/>
      <c r="CO31" s="216"/>
      <c r="CP31" s="203"/>
      <c r="CQ31" s="216"/>
      <c r="CR31" s="216"/>
      <c r="CS31" s="216"/>
      <c r="CT31" s="216"/>
    </row>
    <row r="32" spans="1:98" ht="37.9" customHeight="1">
      <c r="A32" s="503">
        <v>20</v>
      </c>
      <c r="B32" s="410"/>
      <c r="C32" s="411"/>
      <c r="D32" s="303"/>
      <c r="E32" s="259" t="str">
        <f t="shared" si="0"/>
        <v/>
      </c>
      <c r="F32" s="303"/>
      <c r="G32" s="259" t="str">
        <f t="shared" si="1"/>
        <v/>
      </c>
      <c r="H32" s="303"/>
      <c r="I32" s="259" t="str">
        <f t="shared" si="2"/>
        <v/>
      </c>
      <c r="J32" s="303"/>
      <c r="K32" s="259" t="str">
        <f t="shared" si="3"/>
        <v/>
      </c>
      <c r="L32" s="303"/>
      <c r="M32" s="260" t="str">
        <f t="shared" si="4"/>
        <v/>
      </c>
      <c r="N32" s="27"/>
      <c r="O32" s="261"/>
      <c r="P32" s="262"/>
      <c r="Q32" s="261"/>
      <c r="R32" s="262"/>
      <c r="S32" s="261"/>
      <c r="T32" s="262"/>
      <c r="U32" s="261"/>
      <c r="V32" s="262"/>
      <c r="W32" s="261"/>
      <c r="X32" s="262"/>
      <c r="Y32" s="261"/>
      <c r="Z32" s="262"/>
      <c r="AA32" s="261"/>
      <c r="AB32" s="262"/>
      <c r="AC32" s="27"/>
      <c r="AD32" s="263"/>
      <c r="AE32" s="263"/>
      <c r="AF32" s="263"/>
      <c r="AG32" s="262"/>
      <c r="AH32" s="262"/>
      <c r="AI32" s="262"/>
      <c r="AJ32" s="262"/>
      <c r="AK32" s="264"/>
      <c r="AL32" s="264"/>
      <c r="AM32" s="264"/>
      <c r="AN32" s="264"/>
      <c r="AO32" s="264"/>
      <c r="AP32" s="264"/>
      <c r="AQ32" s="263"/>
      <c r="AR32" s="263"/>
      <c r="AS32" s="27"/>
      <c r="AT32" s="264"/>
      <c r="AU32" s="264"/>
      <c r="AV32" s="264"/>
      <c r="AW32" s="264"/>
      <c r="AX32" s="263"/>
      <c r="AY32" s="263"/>
      <c r="AZ32" s="263"/>
      <c r="BA32" s="263"/>
      <c r="BB32" s="265"/>
      <c r="BC32" s="264"/>
      <c r="BD32" s="265"/>
      <c r="BE32" s="264"/>
      <c r="BF32" s="263"/>
      <c r="BG32" s="27"/>
      <c r="BH32" s="262"/>
      <c r="BI32" s="262"/>
      <c r="BJ32" s="262"/>
      <c r="BK32" s="262"/>
      <c r="BL32" s="262"/>
      <c r="BM32" s="262"/>
      <c r="BN32" s="262"/>
      <c r="BO32" s="262"/>
      <c r="BP32" s="262"/>
      <c r="BQ32" s="262"/>
      <c r="BR32" s="262"/>
      <c r="BS32" s="27"/>
      <c r="BT32" s="263"/>
      <c r="BU32" s="263"/>
      <c r="BV32" s="263"/>
      <c r="BW32" s="263"/>
      <c r="BX32" s="264"/>
      <c r="BY32" s="264"/>
      <c r="BZ32" s="264"/>
      <c r="CA32" s="264"/>
      <c r="CB32" s="264"/>
      <c r="CC32" s="264"/>
      <c r="CD32" s="264"/>
      <c r="CE32" s="264"/>
      <c r="CF32" s="276"/>
      <c r="CG32" s="276"/>
      <c r="CH32" s="276"/>
      <c r="CI32" s="276"/>
      <c r="CJ32" s="276"/>
      <c r="CK32" s="276"/>
      <c r="CL32" s="277"/>
      <c r="CM32" s="276"/>
      <c r="CN32" s="276"/>
      <c r="CO32" s="203"/>
      <c r="CP32" s="203"/>
      <c r="CQ32" s="203"/>
      <c r="CR32" s="203"/>
      <c r="CS32" s="216"/>
      <c r="CT32" s="216"/>
    </row>
    <row r="33" spans="1:98" ht="37.9" customHeight="1">
      <c r="A33" s="503">
        <v>21</v>
      </c>
      <c r="B33" s="410"/>
      <c r="C33" s="411"/>
      <c r="D33" s="303"/>
      <c r="E33" s="259" t="str">
        <f t="shared" si="0"/>
        <v/>
      </c>
      <c r="F33" s="303"/>
      <c r="G33" s="259" t="str">
        <f t="shared" si="1"/>
        <v/>
      </c>
      <c r="H33" s="303"/>
      <c r="I33" s="259" t="str">
        <f t="shared" si="2"/>
        <v/>
      </c>
      <c r="J33" s="303"/>
      <c r="K33" s="259" t="str">
        <f t="shared" si="3"/>
        <v/>
      </c>
      <c r="L33" s="303"/>
      <c r="M33" s="260" t="str">
        <f t="shared" si="4"/>
        <v/>
      </c>
      <c r="N33" s="27"/>
      <c r="O33" s="261"/>
      <c r="P33" s="262"/>
      <c r="Q33" s="261"/>
      <c r="R33" s="262"/>
      <c r="S33" s="261"/>
      <c r="T33" s="262"/>
      <c r="U33" s="261"/>
      <c r="V33" s="262"/>
      <c r="W33" s="261"/>
      <c r="X33" s="262"/>
      <c r="Y33" s="261"/>
      <c r="Z33" s="262"/>
      <c r="AA33" s="261"/>
      <c r="AB33" s="262"/>
      <c r="AC33" s="27"/>
      <c r="AD33" s="263"/>
      <c r="AE33" s="263"/>
      <c r="AF33" s="263"/>
      <c r="AG33" s="262"/>
      <c r="AH33" s="262"/>
      <c r="AI33" s="262"/>
      <c r="AJ33" s="262"/>
      <c r="AK33" s="264"/>
      <c r="AL33" s="264"/>
      <c r="AM33" s="264"/>
      <c r="AN33" s="264"/>
      <c r="AO33" s="264"/>
      <c r="AP33" s="264"/>
      <c r="AQ33" s="263"/>
      <c r="AR33" s="263"/>
      <c r="AS33" s="27"/>
      <c r="AT33" s="264"/>
      <c r="AU33" s="264"/>
      <c r="AV33" s="264"/>
      <c r="AW33" s="264"/>
      <c r="AX33" s="263"/>
      <c r="AY33" s="263"/>
      <c r="AZ33" s="263"/>
      <c r="BA33" s="263"/>
      <c r="BB33" s="265"/>
      <c r="BC33" s="264"/>
      <c r="BD33" s="265"/>
      <c r="BE33" s="264"/>
      <c r="BF33" s="263"/>
      <c r="BG33" s="27"/>
      <c r="BH33" s="262"/>
      <c r="BI33" s="262"/>
      <c r="BJ33" s="262"/>
      <c r="BK33" s="262"/>
      <c r="BL33" s="262"/>
      <c r="BM33" s="262"/>
      <c r="BN33" s="262"/>
      <c r="BO33" s="262"/>
      <c r="BP33" s="262"/>
      <c r="BQ33" s="262"/>
      <c r="BR33" s="262"/>
      <c r="BS33" s="27"/>
      <c r="BT33" s="263"/>
      <c r="BU33" s="263"/>
      <c r="BV33" s="263"/>
      <c r="BW33" s="263"/>
      <c r="BX33" s="264"/>
      <c r="BY33" s="264"/>
      <c r="BZ33" s="264"/>
      <c r="CA33" s="264"/>
      <c r="CB33" s="264"/>
      <c r="CC33" s="264"/>
      <c r="CD33" s="264"/>
      <c r="CE33" s="264"/>
      <c r="CF33" s="8"/>
      <c r="CG33" s="216"/>
      <c r="CH33" s="216"/>
      <c r="CI33" s="216"/>
      <c r="CJ33" s="216"/>
      <c r="CK33" s="216"/>
      <c r="CL33" s="216"/>
      <c r="CM33" s="216"/>
      <c r="CN33" s="216"/>
      <c r="CO33" s="216"/>
      <c r="CP33" s="216"/>
      <c r="CQ33" s="216"/>
      <c r="CR33" s="216"/>
      <c r="CS33" s="216"/>
      <c r="CT33" s="216"/>
    </row>
    <row r="34" spans="1:98" ht="37.9" customHeight="1">
      <c r="A34" s="503">
        <v>22</v>
      </c>
      <c r="B34" s="410"/>
      <c r="C34" s="411"/>
      <c r="D34" s="303"/>
      <c r="E34" s="259" t="str">
        <f t="shared" si="0"/>
        <v/>
      </c>
      <c r="F34" s="303"/>
      <c r="G34" s="259" t="str">
        <f t="shared" si="1"/>
        <v/>
      </c>
      <c r="H34" s="303"/>
      <c r="I34" s="259" t="str">
        <f t="shared" si="2"/>
        <v/>
      </c>
      <c r="J34" s="303"/>
      <c r="K34" s="259" t="str">
        <f t="shared" si="3"/>
        <v/>
      </c>
      <c r="L34" s="303"/>
      <c r="M34" s="260" t="str">
        <f t="shared" si="4"/>
        <v/>
      </c>
      <c r="N34" s="27"/>
      <c r="O34" s="261"/>
      <c r="P34" s="262"/>
      <c r="Q34" s="261"/>
      <c r="R34" s="262"/>
      <c r="S34" s="261"/>
      <c r="T34" s="262"/>
      <c r="U34" s="261"/>
      <c r="V34" s="262"/>
      <c r="W34" s="261"/>
      <c r="X34" s="262"/>
      <c r="Y34" s="261"/>
      <c r="Z34" s="262"/>
      <c r="AA34" s="261"/>
      <c r="AB34" s="262"/>
      <c r="AC34" s="27"/>
      <c r="AD34" s="263"/>
      <c r="AE34" s="263"/>
      <c r="AF34" s="263"/>
      <c r="AG34" s="262"/>
      <c r="AH34" s="262"/>
      <c r="AI34" s="262"/>
      <c r="AJ34" s="262"/>
      <c r="AK34" s="264"/>
      <c r="AL34" s="264"/>
      <c r="AM34" s="264"/>
      <c r="AN34" s="264"/>
      <c r="AO34" s="264"/>
      <c r="AP34" s="264"/>
      <c r="AQ34" s="263"/>
      <c r="AR34" s="263"/>
      <c r="AS34" s="27"/>
      <c r="AT34" s="264"/>
      <c r="AU34" s="264"/>
      <c r="AV34" s="264"/>
      <c r="AW34" s="264"/>
      <c r="AX34" s="263"/>
      <c r="AY34" s="263"/>
      <c r="AZ34" s="263"/>
      <c r="BA34" s="263"/>
      <c r="BB34" s="265"/>
      <c r="BC34" s="264"/>
      <c r="BD34" s="265"/>
      <c r="BE34" s="264"/>
      <c r="BF34" s="263"/>
      <c r="BG34" s="27"/>
      <c r="BH34" s="262"/>
      <c r="BI34" s="262"/>
      <c r="BJ34" s="262"/>
      <c r="BK34" s="262"/>
      <c r="BL34" s="262"/>
      <c r="BM34" s="262"/>
      <c r="BN34" s="262"/>
      <c r="BO34" s="262"/>
      <c r="BP34" s="262"/>
      <c r="BQ34" s="262"/>
      <c r="BR34" s="262"/>
      <c r="BS34" s="27"/>
      <c r="BT34" s="263"/>
      <c r="BU34" s="263"/>
      <c r="BV34" s="263"/>
      <c r="BW34" s="263"/>
      <c r="BX34" s="264"/>
      <c r="BY34" s="264"/>
      <c r="BZ34" s="264"/>
      <c r="CA34" s="264"/>
      <c r="CB34" s="264"/>
      <c r="CC34" s="264"/>
      <c r="CD34" s="264"/>
      <c r="CE34" s="264"/>
      <c r="CF34" s="272"/>
      <c r="CG34" s="273"/>
      <c r="CH34" s="273"/>
      <c r="CI34" s="273"/>
      <c r="CJ34" s="273"/>
      <c r="CK34" s="271"/>
      <c r="CL34" s="273"/>
      <c r="CM34" s="273"/>
      <c r="CN34" s="273"/>
      <c r="CO34" s="273"/>
      <c r="CP34" s="274"/>
      <c r="CQ34" s="274"/>
      <c r="CR34" s="274"/>
      <c r="CS34" s="203"/>
      <c r="CT34" s="203"/>
    </row>
    <row r="35" spans="1:98" ht="37.9" customHeight="1">
      <c r="A35" s="503">
        <v>23</v>
      </c>
      <c r="B35" s="410"/>
      <c r="C35" s="411"/>
      <c r="D35" s="303"/>
      <c r="E35" s="259" t="str">
        <f t="shared" si="0"/>
        <v/>
      </c>
      <c r="F35" s="303"/>
      <c r="G35" s="259" t="str">
        <f t="shared" si="1"/>
        <v/>
      </c>
      <c r="H35" s="303"/>
      <c r="I35" s="259" t="str">
        <f t="shared" si="2"/>
        <v/>
      </c>
      <c r="J35" s="303"/>
      <c r="K35" s="259" t="str">
        <f t="shared" si="3"/>
        <v/>
      </c>
      <c r="L35" s="303"/>
      <c r="M35" s="260" t="str">
        <f t="shared" si="4"/>
        <v/>
      </c>
      <c r="N35" s="27"/>
      <c r="O35" s="261"/>
      <c r="P35" s="262"/>
      <c r="Q35" s="261"/>
      <c r="R35" s="262"/>
      <c r="S35" s="261"/>
      <c r="T35" s="262"/>
      <c r="U35" s="261"/>
      <c r="V35" s="262"/>
      <c r="W35" s="261"/>
      <c r="X35" s="262"/>
      <c r="Y35" s="261"/>
      <c r="Z35" s="262"/>
      <c r="AA35" s="261"/>
      <c r="AB35" s="262"/>
      <c r="AC35" s="27"/>
      <c r="AD35" s="263"/>
      <c r="AE35" s="263"/>
      <c r="AF35" s="263"/>
      <c r="AG35" s="262"/>
      <c r="AH35" s="262"/>
      <c r="AI35" s="262"/>
      <c r="AJ35" s="262"/>
      <c r="AK35" s="264"/>
      <c r="AL35" s="264"/>
      <c r="AM35" s="264"/>
      <c r="AN35" s="264"/>
      <c r="AO35" s="264"/>
      <c r="AP35" s="264"/>
      <c r="AQ35" s="263"/>
      <c r="AR35" s="263"/>
      <c r="AS35" s="27"/>
      <c r="AT35" s="264"/>
      <c r="AU35" s="264"/>
      <c r="AV35" s="264"/>
      <c r="AW35" s="264"/>
      <c r="AX35" s="263"/>
      <c r="AY35" s="263"/>
      <c r="AZ35" s="263"/>
      <c r="BA35" s="263"/>
      <c r="BB35" s="265"/>
      <c r="BC35" s="264"/>
      <c r="BD35" s="265"/>
      <c r="BE35" s="264"/>
      <c r="BF35" s="263"/>
      <c r="BG35" s="27"/>
      <c r="BH35" s="262"/>
      <c r="BI35" s="262"/>
      <c r="BJ35" s="262"/>
      <c r="BK35" s="262"/>
      <c r="BL35" s="262"/>
      <c r="BM35" s="262"/>
      <c r="BN35" s="262"/>
      <c r="BO35" s="262"/>
      <c r="BP35" s="262"/>
      <c r="BQ35" s="262"/>
      <c r="BR35" s="262"/>
      <c r="BS35" s="27"/>
      <c r="BT35" s="263"/>
      <c r="BU35" s="263"/>
      <c r="BV35" s="263"/>
      <c r="BW35" s="263"/>
      <c r="BX35" s="264"/>
      <c r="BY35" s="264"/>
      <c r="BZ35" s="264"/>
      <c r="CA35" s="264"/>
      <c r="CB35" s="264"/>
      <c r="CC35" s="264"/>
      <c r="CD35" s="264"/>
      <c r="CE35" s="264"/>
      <c r="CF35" s="10"/>
      <c r="CG35" s="273"/>
      <c r="CH35" s="273"/>
      <c r="CI35" s="278"/>
      <c r="CJ35" s="273"/>
      <c r="CK35" s="14"/>
      <c r="CL35" s="273"/>
      <c r="CM35" s="273"/>
      <c r="CN35" s="274"/>
      <c r="CO35" s="273"/>
      <c r="CP35" s="273"/>
      <c r="CQ35" s="273"/>
      <c r="CR35" s="273"/>
      <c r="CS35" s="216"/>
      <c r="CT35" s="216"/>
    </row>
    <row r="36" spans="1:98" ht="37.9" customHeight="1">
      <c r="A36" s="503">
        <v>24</v>
      </c>
      <c r="B36" s="410"/>
      <c r="C36" s="411"/>
      <c r="D36" s="303"/>
      <c r="E36" s="259" t="str">
        <f t="shared" si="0"/>
        <v/>
      </c>
      <c r="F36" s="303"/>
      <c r="G36" s="259" t="str">
        <f t="shared" si="1"/>
        <v/>
      </c>
      <c r="H36" s="303"/>
      <c r="I36" s="259" t="str">
        <f t="shared" si="2"/>
        <v/>
      </c>
      <c r="J36" s="303"/>
      <c r="K36" s="259" t="str">
        <f t="shared" si="3"/>
        <v/>
      </c>
      <c r="L36" s="303"/>
      <c r="M36" s="260" t="str">
        <f t="shared" si="4"/>
        <v/>
      </c>
      <c r="N36" s="27"/>
      <c r="O36" s="261"/>
      <c r="P36" s="262"/>
      <c r="Q36" s="261"/>
      <c r="R36" s="262"/>
      <c r="S36" s="261"/>
      <c r="T36" s="262"/>
      <c r="U36" s="261"/>
      <c r="V36" s="262"/>
      <c r="W36" s="261"/>
      <c r="X36" s="262"/>
      <c r="Y36" s="261"/>
      <c r="Z36" s="262"/>
      <c r="AA36" s="261"/>
      <c r="AB36" s="262"/>
      <c r="AC36" s="27"/>
      <c r="AD36" s="263"/>
      <c r="AE36" s="263"/>
      <c r="AF36" s="263"/>
      <c r="AG36" s="262"/>
      <c r="AH36" s="262"/>
      <c r="AI36" s="262"/>
      <c r="AJ36" s="262"/>
      <c r="AK36" s="264"/>
      <c r="AL36" s="264"/>
      <c r="AM36" s="264"/>
      <c r="AN36" s="264"/>
      <c r="AO36" s="264"/>
      <c r="AP36" s="264"/>
      <c r="AQ36" s="263"/>
      <c r="AR36" s="263"/>
      <c r="AS36" s="27"/>
      <c r="AT36" s="264"/>
      <c r="AU36" s="264"/>
      <c r="AV36" s="264"/>
      <c r="AW36" s="264"/>
      <c r="AX36" s="263"/>
      <c r="AY36" s="263"/>
      <c r="AZ36" s="263"/>
      <c r="BA36" s="263"/>
      <c r="BB36" s="265"/>
      <c r="BC36" s="264"/>
      <c r="BD36" s="265"/>
      <c r="BE36" s="264"/>
      <c r="BF36" s="263"/>
      <c r="BG36" s="27"/>
      <c r="BH36" s="262"/>
      <c r="BI36" s="262"/>
      <c r="BJ36" s="262"/>
      <c r="BK36" s="262"/>
      <c r="BL36" s="262"/>
      <c r="BM36" s="262"/>
      <c r="BN36" s="262"/>
      <c r="BO36" s="262"/>
      <c r="BP36" s="262"/>
      <c r="BQ36" s="262"/>
      <c r="BR36" s="262"/>
      <c r="BS36" s="27"/>
      <c r="BT36" s="263"/>
      <c r="BU36" s="263"/>
      <c r="BV36" s="263"/>
      <c r="BW36" s="263"/>
      <c r="BX36" s="264"/>
      <c r="BY36" s="264"/>
      <c r="BZ36" s="264"/>
      <c r="CA36" s="264"/>
      <c r="CB36" s="264"/>
      <c r="CC36" s="264"/>
      <c r="CD36" s="264"/>
      <c r="CE36" s="264"/>
      <c r="CF36" s="273"/>
      <c r="CG36" s="273"/>
      <c r="CH36" s="273"/>
      <c r="CI36" s="275"/>
      <c r="CJ36" s="274"/>
      <c r="CK36" s="279"/>
      <c r="CL36" s="273"/>
      <c r="CM36" s="273"/>
      <c r="CN36" s="274"/>
      <c r="CO36" s="274"/>
      <c r="CP36" s="279"/>
      <c r="CQ36" s="11"/>
      <c r="CR36" s="273"/>
      <c r="CS36" s="216"/>
      <c r="CT36" s="8"/>
    </row>
    <row r="37" spans="1:98" ht="37.9" customHeight="1">
      <c r="A37" s="503">
        <v>25</v>
      </c>
      <c r="B37" s="410"/>
      <c r="C37" s="411"/>
      <c r="D37" s="303"/>
      <c r="E37" s="259" t="str">
        <f t="shared" si="0"/>
        <v/>
      </c>
      <c r="F37" s="303"/>
      <c r="G37" s="259" t="str">
        <f t="shared" si="1"/>
        <v/>
      </c>
      <c r="H37" s="303"/>
      <c r="I37" s="259" t="str">
        <f t="shared" si="2"/>
        <v/>
      </c>
      <c r="J37" s="303"/>
      <c r="K37" s="259" t="str">
        <f t="shared" si="3"/>
        <v/>
      </c>
      <c r="L37" s="303"/>
      <c r="M37" s="260" t="str">
        <f t="shared" si="4"/>
        <v/>
      </c>
      <c r="N37" s="27"/>
      <c r="O37" s="261"/>
      <c r="P37" s="262"/>
      <c r="Q37" s="261"/>
      <c r="R37" s="262"/>
      <c r="S37" s="261"/>
      <c r="T37" s="262"/>
      <c r="U37" s="261"/>
      <c r="V37" s="262"/>
      <c r="W37" s="261"/>
      <c r="X37" s="262"/>
      <c r="Y37" s="261"/>
      <c r="Z37" s="262"/>
      <c r="AA37" s="261"/>
      <c r="AB37" s="262"/>
      <c r="AC37" s="27"/>
      <c r="AD37" s="263"/>
      <c r="AE37" s="263"/>
      <c r="AF37" s="263"/>
      <c r="AG37" s="262"/>
      <c r="AH37" s="262"/>
      <c r="AI37" s="262"/>
      <c r="AJ37" s="262"/>
      <c r="AK37" s="264"/>
      <c r="AL37" s="264"/>
      <c r="AM37" s="264"/>
      <c r="AN37" s="264"/>
      <c r="AO37" s="264"/>
      <c r="AP37" s="264"/>
      <c r="AQ37" s="263"/>
      <c r="AR37" s="263"/>
      <c r="AS37" s="27"/>
      <c r="AT37" s="264"/>
      <c r="AU37" s="264"/>
      <c r="AV37" s="264"/>
      <c r="AW37" s="264"/>
      <c r="AX37" s="263"/>
      <c r="AY37" s="263"/>
      <c r="AZ37" s="263"/>
      <c r="BA37" s="263"/>
      <c r="BB37" s="265"/>
      <c r="BC37" s="264"/>
      <c r="BD37" s="265"/>
      <c r="BE37" s="264"/>
      <c r="BF37" s="263"/>
      <c r="BG37" s="27"/>
      <c r="BH37" s="262"/>
      <c r="BI37" s="262"/>
      <c r="BJ37" s="262"/>
      <c r="BK37" s="262"/>
      <c r="BL37" s="262"/>
      <c r="BM37" s="262"/>
      <c r="BN37" s="262"/>
      <c r="BO37" s="262"/>
      <c r="BP37" s="262"/>
      <c r="BQ37" s="262"/>
      <c r="BR37" s="262"/>
      <c r="BS37" s="27"/>
      <c r="BT37" s="263"/>
      <c r="BU37" s="263"/>
      <c r="BV37" s="263"/>
      <c r="BW37" s="263"/>
      <c r="BX37" s="264"/>
      <c r="BY37" s="264"/>
      <c r="BZ37" s="264"/>
      <c r="CA37" s="264"/>
      <c r="CB37" s="264"/>
      <c r="CC37" s="264"/>
      <c r="CD37" s="264"/>
      <c r="CE37" s="264"/>
      <c r="CF37" s="216"/>
      <c r="CG37" s="216"/>
      <c r="CH37" s="280"/>
      <c r="CI37" s="216"/>
      <c r="CJ37" s="216"/>
      <c r="CK37" s="281"/>
      <c r="CL37" s="216"/>
      <c r="CM37" s="216"/>
      <c r="CN37" s="216"/>
      <c r="CO37" s="216"/>
      <c r="CP37" s="216"/>
      <c r="CQ37" s="216"/>
      <c r="CR37" s="216"/>
      <c r="CS37" s="216"/>
      <c r="CT37" s="216"/>
    </row>
    <row r="38" spans="1:98" ht="37.9" customHeight="1">
      <c r="A38" s="503">
        <v>26</v>
      </c>
      <c r="B38" s="410"/>
      <c r="C38" s="411"/>
      <c r="D38" s="303"/>
      <c r="E38" s="259" t="str">
        <f t="shared" si="0"/>
        <v/>
      </c>
      <c r="F38" s="303"/>
      <c r="G38" s="259" t="str">
        <f t="shared" si="1"/>
        <v/>
      </c>
      <c r="H38" s="303"/>
      <c r="I38" s="259" t="str">
        <f t="shared" si="2"/>
        <v/>
      </c>
      <c r="J38" s="303"/>
      <c r="K38" s="259" t="str">
        <f t="shared" si="3"/>
        <v/>
      </c>
      <c r="L38" s="303"/>
      <c r="M38" s="260" t="str">
        <f t="shared" si="4"/>
        <v/>
      </c>
      <c r="N38" s="27"/>
      <c r="O38" s="261"/>
      <c r="P38" s="262"/>
      <c r="Q38" s="261"/>
      <c r="R38" s="262"/>
      <c r="S38" s="261"/>
      <c r="T38" s="262"/>
      <c r="U38" s="261"/>
      <c r="V38" s="262"/>
      <c r="W38" s="261"/>
      <c r="X38" s="262"/>
      <c r="Y38" s="261"/>
      <c r="Z38" s="262"/>
      <c r="AA38" s="261"/>
      <c r="AB38" s="262"/>
      <c r="AC38" s="27"/>
      <c r="AD38" s="263"/>
      <c r="AE38" s="263"/>
      <c r="AF38" s="263"/>
      <c r="AG38" s="262"/>
      <c r="AH38" s="262"/>
      <c r="AI38" s="262"/>
      <c r="AJ38" s="262"/>
      <c r="AK38" s="264"/>
      <c r="AL38" s="264"/>
      <c r="AM38" s="264"/>
      <c r="AN38" s="264"/>
      <c r="AO38" s="264"/>
      <c r="AP38" s="264"/>
      <c r="AQ38" s="263"/>
      <c r="AR38" s="263"/>
      <c r="AS38" s="27"/>
      <c r="AT38" s="264"/>
      <c r="AU38" s="264"/>
      <c r="AV38" s="264"/>
      <c r="AW38" s="264"/>
      <c r="AX38" s="263"/>
      <c r="AY38" s="263"/>
      <c r="AZ38" s="263"/>
      <c r="BA38" s="263"/>
      <c r="BB38" s="265"/>
      <c r="BC38" s="264"/>
      <c r="BD38" s="265"/>
      <c r="BE38" s="264"/>
      <c r="BF38" s="263"/>
      <c r="BG38" s="27"/>
      <c r="BH38" s="262"/>
      <c r="BI38" s="262"/>
      <c r="BJ38" s="262"/>
      <c r="BK38" s="262"/>
      <c r="BL38" s="262"/>
      <c r="BM38" s="262"/>
      <c r="BN38" s="262"/>
      <c r="BO38" s="262"/>
      <c r="BP38" s="262"/>
      <c r="BQ38" s="262"/>
      <c r="BR38" s="262"/>
      <c r="BS38" s="27"/>
      <c r="BT38" s="263"/>
      <c r="BU38" s="263"/>
      <c r="BV38" s="263"/>
      <c r="BW38" s="263"/>
      <c r="BX38" s="264"/>
      <c r="BY38" s="264"/>
      <c r="BZ38" s="264"/>
      <c r="CA38" s="264"/>
      <c r="CB38" s="264"/>
      <c r="CC38" s="264"/>
      <c r="CD38" s="264"/>
      <c r="CE38" s="264"/>
      <c r="CF38" s="277"/>
      <c r="CG38" s="277"/>
      <c r="CH38" s="276"/>
      <c r="CI38" s="277"/>
      <c r="CJ38" s="276"/>
      <c r="CK38" s="277"/>
      <c r="CL38" s="277"/>
      <c r="CM38" s="276"/>
      <c r="CN38" s="277"/>
      <c r="CO38" s="276"/>
      <c r="CP38" s="276"/>
      <c r="CQ38" s="276"/>
      <c r="CR38" s="216"/>
      <c r="CS38" s="216"/>
      <c r="CT38" s="216"/>
    </row>
    <row r="39" spans="1:98" ht="37.9" customHeight="1">
      <c r="A39" s="503">
        <v>27</v>
      </c>
      <c r="B39" s="410"/>
      <c r="C39" s="411"/>
      <c r="D39" s="303"/>
      <c r="E39" s="259" t="str">
        <f t="shared" si="0"/>
        <v/>
      </c>
      <c r="F39" s="303"/>
      <c r="G39" s="259" t="str">
        <f t="shared" si="1"/>
        <v/>
      </c>
      <c r="H39" s="303"/>
      <c r="I39" s="259" t="str">
        <f t="shared" si="2"/>
        <v/>
      </c>
      <c r="J39" s="303"/>
      <c r="K39" s="259" t="str">
        <f t="shared" si="3"/>
        <v/>
      </c>
      <c r="L39" s="303"/>
      <c r="M39" s="260" t="str">
        <f t="shared" si="4"/>
        <v/>
      </c>
      <c r="N39" s="27"/>
      <c r="O39" s="261"/>
      <c r="P39" s="262"/>
      <c r="Q39" s="261"/>
      <c r="R39" s="262"/>
      <c r="S39" s="261"/>
      <c r="T39" s="262"/>
      <c r="U39" s="261"/>
      <c r="V39" s="262"/>
      <c r="W39" s="261"/>
      <c r="X39" s="262"/>
      <c r="Y39" s="261"/>
      <c r="Z39" s="262"/>
      <c r="AA39" s="261"/>
      <c r="AB39" s="262"/>
      <c r="AC39" s="27"/>
      <c r="AD39" s="263"/>
      <c r="AE39" s="263"/>
      <c r="AF39" s="263"/>
      <c r="AG39" s="262"/>
      <c r="AH39" s="262"/>
      <c r="AI39" s="262"/>
      <c r="AJ39" s="262"/>
      <c r="AK39" s="264"/>
      <c r="AL39" s="264"/>
      <c r="AM39" s="264"/>
      <c r="AN39" s="264"/>
      <c r="AO39" s="264"/>
      <c r="AP39" s="264"/>
      <c r="AQ39" s="263"/>
      <c r="AR39" s="263"/>
      <c r="AS39" s="27"/>
      <c r="AT39" s="264"/>
      <c r="AU39" s="264"/>
      <c r="AV39" s="264"/>
      <c r="AW39" s="264"/>
      <c r="AX39" s="263"/>
      <c r="AY39" s="263"/>
      <c r="AZ39" s="263"/>
      <c r="BA39" s="263"/>
      <c r="BB39" s="265"/>
      <c r="BC39" s="264"/>
      <c r="BD39" s="265"/>
      <c r="BE39" s="264"/>
      <c r="BF39" s="263"/>
      <c r="BG39" s="27"/>
      <c r="BH39" s="262"/>
      <c r="BI39" s="262"/>
      <c r="BJ39" s="262"/>
      <c r="BK39" s="262"/>
      <c r="BL39" s="262"/>
      <c r="BM39" s="262"/>
      <c r="BN39" s="262"/>
      <c r="BO39" s="262"/>
      <c r="BP39" s="262"/>
      <c r="BQ39" s="262"/>
      <c r="BR39" s="262"/>
      <c r="BS39" s="27"/>
      <c r="BT39" s="263"/>
      <c r="BU39" s="263"/>
      <c r="BV39" s="263"/>
      <c r="BW39" s="263"/>
      <c r="BX39" s="264"/>
      <c r="BY39" s="264"/>
      <c r="BZ39" s="264"/>
      <c r="CA39" s="264"/>
      <c r="CB39" s="264"/>
      <c r="CC39" s="264"/>
      <c r="CD39" s="264"/>
      <c r="CE39" s="264"/>
      <c r="CF39" s="277"/>
      <c r="CG39" s="277"/>
      <c r="CH39" s="276"/>
      <c r="CI39" s="277"/>
      <c r="CJ39" s="276"/>
      <c r="CK39" s="277"/>
      <c r="CL39" s="277"/>
      <c r="CM39" s="276"/>
      <c r="CN39" s="277"/>
      <c r="CO39" s="276"/>
      <c r="CP39" s="276"/>
      <c r="CQ39" s="276"/>
      <c r="CR39" s="216"/>
      <c r="CS39" s="216"/>
      <c r="CT39" s="216"/>
    </row>
    <row r="40" spans="1:98" ht="37.9" customHeight="1">
      <c r="A40" s="503">
        <v>28</v>
      </c>
      <c r="B40" s="410"/>
      <c r="C40" s="411"/>
      <c r="D40" s="303"/>
      <c r="E40" s="259" t="str">
        <f t="shared" si="0"/>
        <v/>
      </c>
      <c r="F40" s="303"/>
      <c r="G40" s="259" t="str">
        <f t="shared" si="1"/>
        <v/>
      </c>
      <c r="H40" s="303"/>
      <c r="I40" s="259" t="str">
        <f t="shared" si="2"/>
        <v/>
      </c>
      <c r="J40" s="303"/>
      <c r="K40" s="259" t="str">
        <f t="shared" si="3"/>
        <v/>
      </c>
      <c r="L40" s="303"/>
      <c r="M40" s="260" t="str">
        <f t="shared" si="4"/>
        <v/>
      </c>
      <c r="N40" s="27"/>
      <c r="O40" s="261"/>
      <c r="P40" s="262"/>
      <c r="Q40" s="261"/>
      <c r="R40" s="262"/>
      <c r="S40" s="261"/>
      <c r="T40" s="262"/>
      <c r="U40" s="261"/>
      <c r="V40" s="262"/>
      <c r="W40" s="261"/>
      <c r="X40" s="262"/>
      <c r="Y40" s="261"/>
      <c r="Z40" s="262"/>
      <c r="AA40" s="261"/>
      <c r="AB40" s="262"/>
      <c r="AC40" s="27"/>
      <c r="AD40" s="263"/>
      <c r="AE40" s="263"/>
      <c r="AF40" s="263"/>
      <c r="AG40" s="262"/>
      <c r="AH40" s="262"/>
      <c r="AI40" s="262"/>
      <c r="AJ40" s="262"/>
      <c r="AK40" s="264"/>
      <c r="AL40" s="264"/>
      <c r="AM40" s="264"/>
      <c r="AN40" s="264"/>
      <c r="AO40" s="264"/>
      <c r="AP40" s="264"/>
      <c r="AQ40" s="263"/>
      <c r="AR40" s="263"/>
      <c r="AS40" s="27"/>
      <c r="AT40" s="264"/>
      <c r="AU40" s="264"/>
      <c r="AV40" s="264"/>
      <c r="AW40" s="264"/>
      <c r="AX40" s="263"/>
      <c r="AY40" s="263"/>
      <c r="AZ40" s="263"/>
      <c r="BA40" s="263"/>
      <c r="BB40" s="265"/>
      <c r="BC40" s="264"/>
      <c r="BD40" s="265"/>
      <c r="BE40" s="264"/>
      <c r="BF40" s="263"/>
      <c r="BG40" s="27"/>
      <c r="BH40" s="262"/>
      <c r="BI40" s="262"/>
      <c r="BJ40" s="262"/>
      <c r="BK40" s="262"/>
      <c r="BL40" s="262"/>
      <c r="BM40" s="262"/>
      <c r="BN40" s="262"/>
      <c r="BO40" s="262"/>
      <c r="BP40" s="262"/>
      <c r="BQ40" s="262"/>
      <c r="BR40" s="262"/>
      <c r="BS40" s="27"/>
      <c r="BT40" s="263"/>
      <c r="BU40" s="263"/>
      <c r="BV40" s="263"/>
      <c r="BW40" s="263"/>
      <c r="BX40" s="264"/>
      <c r="BY40" s="264"/>
      <c r="BZ40" s="264"/>
      <c r="CA40" s="264"/>
      <c r="CB40" s="264"/>
      <c r="CC40" s="264"/>
      <c r="CD40" s="264"/>
      <c r="CE40" s="264"/>
      <c r="CF40" s="12"/>
      <c r="CG40" s="276"/>
      <c r="CH40" s="276"/>
      <c r="CI40" s="276"/>
      <c r="CJ40" s="276"/>
      <c r="CK40" s="12"/>
      <c r="CL40" s="276"/>
      <c r="CM40" s="276"/>
      <c r="CN40" s="276"/>
      <c r="CO40" s="276"/>
      <c r="CP40" s="276"/>
      <c r="CQ40" s="276"/>
      <c r="CR40" s="216"/>
      <c r="CS40" s="216"/>
      <c r="CT40" s="216"/>
    </row>
    <row r="41" spans="1:98" ht="37.9" customHeight="1">
      <c r="A41" s="503">
        <v>29</v>
      </c>
      <c r="B41" s="410"/>
      <c r="C41" s="411"/>
      <c r="D41" s="303"/>
      <c r="E41" s="259" t="str">
        <f t="shared" si="0"/>
        <v/>
      </c>
      <c r="F41" s="303"/>
      <c r="G41" s="259" t="str">
        <f t="shared" si="1"/>
        <v/>
      </c>
      <c r="H41" s="303"/>
      <c r="I41" s="259" t="str">
        <f t="shared" si="2"/>
        <v/>
      </c>
      <c r="J41" s="303"/>
      <c r="K41" s="259" t="str">
        <f t="shared" si="3"/>
        <v/>
      </c>
      <c r="L41" s="303"/>
      <c r="M41" s="260" t="str">
        <f t="shared" si="4"/>
        <v/>
      </c>
      <c r="N41" s="27"/>
      <c r="O41" s="261"/>
      <c r="P41" s="262"/>
      <c r="Q41" s="261"/>
      <c r="R41" s="262"/>
      <c r="S41" s="261"/>
      <c r="T41" s="262"/>
      <c r="U41" s="261"/>
      <c r="V41" s="262"/>
      <c r="W41" s="261"/>
      <c r="X41" s="262"/>
      <c r="Y41" s="261"/>
      <c r="Z41" s="262"/>
      <c r="AA41" s="261"/>
      <c r="AB41" s="262"/>
      <c r="AC41" s="27"/>
      <c r="AD41" s="263"/>
      <c r="AE41" s="263"/>
      <c r="AF41" s="263"/>
      <c r="AG41" s="262"/>
      <c r="AH41" s="262"/>
      <c r="AI41" s="262"/>
      <c r="AJ41" s="262"/>
      <c r="AK41" s="264"/>
      <c r="AL41" s="264"/>
      <c r="AM41" s="264"/>
      <c r="AN41" s="264"/>
      <c r="AO41" s="264"/>
      <c r="AP41" s="264"/>
      <c r="AQ41" s="263"/>
      <c r="AR41" s="263"/>
      <c r="AS41" s="27"/>
      <c r="AT41" s="264"/>
      <c r="AU41" s="264"/>
      <c r="AV41" s="264"/>
      <c r="AW41" s="264"/>
      <c r="AX41" s="263"/>
      <c r="AY41" s="263"/>
      <c r="AZ41" s="263"/>
      <c r="BA41" s="263"/>
      <c r="BB41" s="265"/>
      <c r="BC41" s="264"/>
      <c r="BD41" s="265"/>
      <c r="BE41" s="264"/>
      <c r="BF41" s="263"/>
      <c r="BG41" s="27"/>
      <c r="BH41" s="262"/>
      <c r="BI41" s="262"/>
      <c r="BJ41" s="262"/>
      <c r="BK41" s="262"/>
      <c r="BL41" s="262"/>
      <c r="BM41" s="262"/>
      <c r="BN41" s="262"/>
      <c r="BO41" s="262"/>
      <c r="BP41" s="262"/>
      <c r="BQ41" s="262"/>
      <c r="BR41" s="262"/>
      <c r="BS41" s="27"/>
      <c r="BT41" s="263"/>
      <c r="BU41" s="263"/>
      <c r="BV41" s="263"/>
      <c r="BW41" s="263"/>
      <c r="BX41" s="264"/>
      <c r="BY41" s="264"/>
      <c r="BZ41" s="264"/>
      <c r="CA41" s="264"/>
      <c r="CB41" s="264"/>
      <c r="CC41" s="264"/>
      <c r="CD41" s="264"/>
      <c r="CE41" s="264"/>
      <c r="CF41" s="277"/>
      <c r="CG41" s="277"/>
      <c r="CH41" s="277"/>
      <c r="CI41" s="277"/>
      <c r="CJ41" s="277"/>
      <c r="CK41" s="277"/>
      <c r="CL41" s="277"/>
      <c r="CM41" s="277"/>
      <c r="CN41" s="277"/>
      <c r="CO41" s="277"/>
      <c r="CP41" s="276"/>
      <c r="CQ41" s="276"/>
      <c r="CR41" s="216"/>
      <c r="CS41" s="216"/>
      <c r="CT41" s="216"/>
    </row>
    <row r="42" spans="1:98" ht="37.9" customHeight="1">
      <c r="A42" s="503">
        <v>30</v>
      </c>
      <c r="B42" s="410"/>
      <c r="C42" s="411"/>
      <c r="D42" s="303"/>
      <c r="E42" s="259" t="str">
        <f t="shared" si="0"/>
        <v/>
      </c>
      <c r="F42" s="303"/>
      <c r="G42" s="259" t="str">
        <f t="shared" si="1"/>
        <v/>
      </c>
      <c r="H42" s="303"/>
      <c r="I42" s="259" t="str">
        <f t="shared" si="2"/>
        <v/>
      </c>
      <c r="J42" s="303"/>
      <c r="K42" s="259" t="str">
        <f t="shared" si="3"/>
        <v/>
      </c>
      <c r="L42" s="303"/>
      <c r="M42" s="260" t="str">
        <f t="shared" si="4"/>
        <v/>
      </c>
      <c r="N42" s="27"/>
      <c r="O42" s="261"/>
      <c r="P42" s="262"/>
      <c r="Q42" s="261"/>
      <c r="R42" s="262"/>
      <c r="S42" s="261"/>
      <c r="T42" s="262"/>
      <c r="U42" s="261"/>
      <c r="V42" s="262"/>
      <c r="W42" s="261"/>
      <c r="X42" s="262"/>
      <c r="Y42" s="261"/>
      <c r="Z42" s="262"/>
      <c r="AA42" s="261"/>
      <c r="AB42" s="262"/>
      <c r="AC42" s="27"/>
      <c r="AD42" s="263"/>
      <c r="AE42" s="263"/>
      <c r="AF42" s="263"/>
      <c r="AG42" s="262"/>
      <c r="AH42" s="262"/>
      <c r="AI42" s="262"/>
      <c r="AJ42" s="262"/>
      <c r="AK42" s="264"/>
      <c r="AL42" s="264"/>
      <c r="AM42" s="264"/>
      <c r="AN42" s="264"/>
      <c r="AO42" s="264"/>
      <c r="AP42" s="264"/>
      <c r="AQ42" s="263"/>
      <c r="AR42" s="263"/>
      <c r="AS42" s="27"/>
      <c r="AT42" s="264"/>
      <c r="AU42" s="264"/>
      <c r="AV42" s="264"/>
      <c r="AW42" s="264"/>
      <c r="AX42" s="263"/>
      <c r="AY42" s="263"/>
      <c r="AZ42" s="263"/>
      <c r="BA42" s="263"/>
      <c r="BB42" s="265"/>
      <c r="BC42" s="264"/>
      <c r="BD42" s="265"/>
      <c r="BE42" s="264"/>
      <c r="BF42" s="263"/>
      <c r="BG42" s="27"/>
      <c r="BH42" s="262"/>
      <c r="BI42" s="262"/>
      <c r="BJ42" s="262"/>
      <c r="BK42" s="262"/>
      <c r="BL42" s="262"/>
      <c r="BM42" s="262"/>
      <c r="BN42" s="262"/>
      <c r="BO42" s="262"/>
      <c r="BP42" s="262"/>
      <c r="BQ42" s="262"/>
      <c r="BR42" s="262"/>
      <c r="BS42" s="27"/>
      <c r="BT42" s="263"/>
      <c r="BU42" s="263"/>
      <c r="BV42" s="263"/>
      <c r="BW42" s="263"/>
      <c r="BX42" s="264"/>
      <c r="BY42" s="264"/>
      <c r="BZ42" s="264"/>
      <c r="CA42" s="264"/>
      <c r="CB42" s="264"/>
      <c r="CC42" s="264"/>
      <c r="CD42" s="264"/>
      <c r="CE42" s="264"/>
      <c r="CF42" s="8"/>
      <c r="CG42" s="216"/>
      <c r="CH42" s="216"/>
      <c r="CI42" s="216"/>
      <c r="CJ42" s="216"/>
      <c r="CK42" s="216"/>
      <c r="CL42" s="216"/>
      <c r="CM42" s="216"/>
      <c r="CN42" s="216"/>
      <c r="CO42" s="216"/>
      <c r="CP42" s="216"/>
      <c r="CQ42" s="216"/>
      <c r="CR42" s="216"/>
      <c r="CS42" s="216"/>
      <c r="CT42" s="216"/>
    </row>
    <row r="43" spans="1:98" ht="37.9" customHeight="1" thickBot="1">
      <c r="A43" s="504">
        <v>31</v>
      </c>
      <c r="B43" s="410"/>
      <c r="C43" s="411"/>
      <c r="D43" s="434"/>
      <c r="E43" s="405" t="str">
        <f t="shared" si="0"/>
        <v/>
      </c>
      <c r="F43" s="434"/>
      <c r="G43" s="405" t="str">
        <f t="shared" si="1"/>
        <v/>
      </c>
      <c r="H43" s="434"/>
      <c r="I43" s="405" t="str">
        <f t="shared" si="2"/>
        <v/>
      </c>
      <c r="J43" s="434"/>
      <c r="K43" s="405" t="str">
        <f t="shared" si="3"/>
        <v/>
      </c>
      <c r="L43" s="434"/>
      <c r="M43" s="755" t="str">
        <f t="shared" si="4"/>
        <v/>
      </c>
      <c r="N43" s="27"/>
      <c r="O43" s="261"/>
      <c r="P43" s="262"/>
      <c r="Q43" s="261"/>
      <c r="R43" s="262"/>
      <c r="S43" s="261"/>
      <c r="T43" s="262"/>
      <c r="U43" s="261"/>
      <c r="V43" s="262"/>
      <c r="W43" s="261"/>
      <c r="X43" s="262"/>
      <c r="Y43" s="261"/>
      <c r="Z43" s="262"/>
      <c r="AA43" s="261"/>
      <c r="AB43" s="262"/>
      <c r="AC43" s="27"/>
      <c r="AD43" s="263"/>
      <c r="AE43" s="263"/>
      <c r="AF43" s="263"/>
      <c r="AG43" s="262"/>
      <c r="AH43" s="262"/>
      <c r="AI43" s="262"/>
      <c r="AJ43" s="262"/>
      <c r="AK43" s="264"/>
      <c r="AL43" s="264"/>
      <c r="AM43" s="264"/>
      <c r="AN43" s="264"/>
      <c r="AO43" s="264"/>
      <c r="AP43" s="264"/>
      <c r="AQ43" s="263"/>
      <c r="AR43" s="263"/>
      <c r="AS43" s="27"/>
      <c r="AT43" s="264"/>
      <c r="AU43" s="264"/>
      <c r="AV43" s="264"/>
      <c r="AW43" s="264"/>
      <c r="AX43" s="263"/>
      <c r="AY43" s="263"/>
      <c r="AZ43" s="263"/>
      <c r="BA43" s="263"/>
      <c r="BB43" s="265"/>
      <c r="BC43" s="264"/>
      <c r="BD43" s="265"/>
      <c r="BE43" s="264"/>
      <c r="BF43" s="263"/>
      <c r="BG43" s="27"/>
      <c r="BH43" s="262"/>
      <c r="BI43" s="262"/>
      <c r="BJ43" s="262"/>
      <c r="BK43" s="262"/>
      <c r="BL43" s="262"/>
      <c r="BM43" s="262"/>
      <c r="BN43" s="262"/>
      <c r="BO43" s="262"/>
      <c r="BP43" s="262"/>
      <c r="BQ43" s="262"/>
      <c r="BR43" s="262"/>
      <c r="BS43" s="27"/>
      <c r="BT43" s="263"/>
      <c r="BU43" s="263"/>
      <c r="BV43" s="263"/>
      <c r="BW43" s="263"/>
      <c r="BX43" s="264"/>
      <c r="BY43" s="264"/>
      <c r="BZ43" s="264"/>
      <c r="CA43" s="264"/>
      <c r="CB43" s="264"/>
      <c r="CC43" s="264"/>
      <c r="CD43" s="264"/>
      <c r="CE43" s="264"/>
      <c r="CF43" s="6"/>
      <c r="CG43" s="216"/>
      <c r="CH43" s="216"/>
      <c r="CI43" s="216"/>
      <c r="CJ43" s="216"/>
      <c r="CK43" s="216"/>
      <c r="CL43" s="216"/>
      <c r="CM43" s="216"/>
      <c r="CN43" s="216"/>
      <c r="CO43" s="216"/>
      <c r="CP43" s="203"/>
      <c r="CQ43" s="203"/>
      <c r="CR43" s="203"/>
      <c r="CS43" s="216"/>
      <c r="CT43" s="216"/>
    </row>
    <row r="44" spans="1:98" ht="28.5" customHeight="1">
      <c r="A44" s="64" t="s">
        <v>18</v>
      </c>
      <c r="B44" s="403">
        <f>SUM(B13:B43)</f>
        <v>0</v>
      </c>
      <c r="C44" s="259" t="str">
        <f>IF(SUM(C13:C43)=0, " ", SUM(C13:C43))</f>
        <v xml:space="preserve"> </v>
      </c>
      <c r="D44" s="259" t="str">
        <f>IF(SUM(D13:D43)=0, " ", SUM(D13:D43))</f>
        <v xml:space="preserve"> </v>
      </c>
      <c r="E44" s="259"/>
      <c r="F44" s="259" t="str">
        <f>IF(SUM(F13:F43)=0, " ", SUM(F13:F43))</f>
        <v xml:space="preserve"> </v>
      </c>
      <c r="G44" s="259"/>
      <c r="H44" s="259" t="str">
        <f>IF(SUM(H13:H43)=0, " ", SUM(H13:H43))</f>
        <v xml:space="preserve"> </v>
      </c>
      <c r="I44" s="259"/>
      <c r="J44" s="259" t="str">
        <f>IF(SUM(J13:J43)=0, " ", SUM(J13:J43))</f>
        <v xml:space="preserve"> </v>
      </c>
      <c r="K44" s="406"/>
      <c r="L44" s="259" t="str">
        <f>IF(SUM(L13:L43)=0, " ", SUM(L13:L43))</f>
        <v xml:space="preserve"> </v>
      </c>
      <c r="M44" s="407"/>
      <c r="N44" s="27"/>
      <c r="O44" s="261"/>
      <c r="P44" s="282"/>
      <c r="Q44" s="261"/>
      <c r="R44" s="282"/>
      <c r="S44" s="261"/>
      <c r="T44" s="282"/>
      <c r="U44" s="261"/>
      <c r="V44" s="282"/>
      <c r="W44" s="261"/>
      <c r="X44" s="282"/>
      <c r="Y44" s="261"/>
      <c r="Z44" s="282"/>
      <c r="AA44" s="261"/>
      <c r="AB44" s="265"/>
      <c r="AC44" s="27"/>
      <c r="AD44" s="263"/>
      <c r="AE44" s="263"/>
      <c r="AF44" s="263"/>
      <c r="AG44" s="262"/>
      <c r="AH44" s="262"/>
      <c r="AI44" s="262"/>
      <c r="AJ44" s="262"/>
      <c r="AK44" s="264"/>
      <c r="AL44" s="264"/>
      <c r="AM44" s="264"/>
      <c r="AN44" s="264"/>
      <c r="AO44" s="264"/>
      <c r="AP44" s="264"/>
      <c r="AQ44" s="263"/>
      <c r="AR44" s="263"/>
      <c r="AS44" s="27"/>
      <c r="AT44" s="264"/>
      <c r="AU44" s="264"/>
      <c r="AV44" s="264"/>
      <c r="AW44" s="264"/>
      <c r="AX44" s="263"/>
      <c r="AY44" s="263"/>
      <c r="AZ44" s="263"/>
      <c r="BA44" s="263"/>
      <c r="BB44" s="283"/>
      <c r="BC44" s="264"/>
      <c r="BD44" s="284"/>
      <c r="BE44" s="264"/>
      <c r="BF44" s="263"/>
      <c r="BG44" s="27"/>
      <c r="BH44" s="262"/>
      <c r="BI44" s="262"/>
      <c r="BJ44" s="262"/>
      <c r="BK44" s="262"/>
      <c r="BL44" s="262"/>
      <c r="BM44" s="262"/>
      <c r="BN44" s="262"/>
      <c r="BO44" s="262"/>
      <c r="BP44" s="262"/>
      <c r="BQ44" s="262"/>
      <c r="BR44" s="262"/>
      <c r="BS44" s="27"/>
      <c r="BT44" s="263"/>
      <c r="BU44" s="263"/>
      <c r="BV44" s="263"/>
      <c r="BW44" s="263"/>
      <c r="BX44" s="264"/>
      <c r="BY44" s="264"/>
      <c r="BZ44" s="264"/>
      <c r="CA44" s="264"/>
      <c r="CB44" s="264"/>
      <c r="CC44" s="264"/>
      <c r="CD44" s="264"/>
      <c r="CE44" s="264"/>
      <c r="CF44" s="250"/>
      <c r="CG44" s="216"/>
      <c r="CH44" s="216"/>
      <c r="CI44" s="216"/>
      <c r="CJ44" s="216"/>
      <c r="CK44" s="216"/>
      <c r="CL44" s="216"/>
      <c r="CM44" s="216"/>
      <c r="CN44" s="216"/>
      <c r="CO44" s="216"/>
      <c r="CP44" s="203"/>
      <c r="CQ44" s="203"/>
      <c r="CR44" s="203"/>
      <c r="CS44" s="216"/>
      <c r="CT44" s="216"/>
    </row>
    <row r="45" spans="1:98" ht="27.75" customHeight="1" thickBot="1">
      <c r="A45" s="59" t="s">
        <v>62</v>
      </c>
      <c r="B45" s="404" t="str">
        <f>IFERROR(AVERAGE(B13:B43), " ")</f>
        <v xml:space="preserve"> </v>
      </c>
      <c r="C45" s="405" t="str">
        <f>IFERROR(AVERAGE(C13:C43), " ")</f>
        <v xml:space="preserve"> </v>
      </c>
      <c r="D45" s="405" t="str">
        <f>IFERROR(AVERAGE(D13:D43), " ")</f>
        <v xml:space="preserve"> </v>
      </c>
      <c r="E45" s="405" t="str">
        <f t="shared" ref="E45:M45" si="5">IFERROR(AVERAGE(E13:E43), " ")</f>
        <v xml:space="preserve"> </v>
      </c>
      <c r="F45" s="405" t="str">
        <f t="shared" si="5"/>
        <v xml:space="preserve"> </v>
      </c>
      <c r="G45" s="405" t="str">
        <f t="shared" si="5"/>
        <v xml:space="preserve"> </v>
      </c>
      <c r="H45" s="405" t="str">
        <f t="shared" si="5"/>
        <v xml:space="preserve"> </v>
      </c>
      <c r="I45" s="405" t="str">
        <f t="shared" si="5"/>
        <v xml:space="preserve"> </v>
      </c>
      <c r="J45" s="405" t="str">
        <f t="shared" si="5"/>
        <v xml:space="preserve"> </v>
      </c>
      <c r="K45" s="405" t="str">
        <f t="shared" si="5"/>
        <v xml:space="preserve"> </v>
      </c>
      <c r="L45" s="405" t="str">
        <f t="shared" si="5"/>
        <v xml:space="preserve"> </v>
      </c>
      <c r="M45" s="405" t="str">
        <f t="shared" si="5"/>
        <v xml:space="preserve"> </v>
      </c>
      <c r="N45" s="27"/>
      <c r="O45" s="261"/>
      <c r="P45" s="263"/>
      <c r="Q45" s="261"/>
      <c r="R45" s="262"/>
      <c r="S45" s="261"/>
      <c r="T45" s="262"/>
      <c r="U45" s="261"/>
      <c r="V45" s="262"/>
      <c r="W45" s="261"/>
      <c r="X45" s="262"/>
      <c r="Y45" s="261"/>
      <c r="Z45" s="262"/>
      <c r="AA45" s="261"/>
      <c r="AB45" s="262"/>
      <c r="BB45" s="292"/>
      <c r="BC45" s="264"/>
      <c r="BD45" s="292"/>
      <c r="BE45" s="293"/>
      <c r="BF45" s="294"/>
      <c r="BG45" s="242"/>
      <c r="BH45" s="262"/>
      <c r="BI45" s="262"/>
      <c r="BJ45" s="262"/>
      <c r="BK45" s="262"/>
      <c r="BL45" s="262"/>
      <c r="BM45" s="262"/>
      <c r="BN45" s="262"/>
      <c r="BO45" s="262"/>
      <c r="BP45" s="262"/>
      <c r="BQ45" s="262"/>
      <c r="BR45" s="262"/>
      <c r="BS45" s="27"/>
      <c r="BT45" s="263"/>
      <c r="BU45" s="263"/>
      <c r="BV45" s="263"/>
      <c r="BW45" s="263"/>
      <c r="BX45" s="264"/>
      <c r="BY45" s="264"/>
      <c r="BZ45" s="264"/>
      <c r="CA45" s="264"/>
      <c r="CB45" s="264"/>
      <c r="CC45" s="264"/>
      <c r="CD45" s="264"/>
      <c r="CE45" s="264"/>
      <c r="CF45" s="6"/>
      <c r="CG45" s="216"/>
      <c r="CH45" s="216"/>
      <c r="CI45" s="216"/>
      <c r="CJ45" s="216"/>
      <c r="CK45" s="216"/>
      <c r="CL45" s="216"/>
      <c r="CM45" s="216"/>
      <c r="CN45" s="216"/>
      <c r="CO45" s="216"/>
      <c r="CP45" s="8"/>
      <c r="CQ45" s="216"/>
      <c r="CR45" s="216"/>
      <c r="CS45" s="216"/>
      <c r="CT45" s="216"/>
    </row>
    <row r="46" spans="1:98" ht="29.25" customHeight="1" thickBot="1">
      <c r="A46" s="59" t="s">
        <v>282</v>
      </c>
      <c r="B46" s="404" t="str">
        <f>IF(MAX(B13:B43)=0, " ", MAX(B13:B43))</f>
        <v xml:space="preserve"> </v>
      </c>
      <c r="C46" s="456"/>
      <c r="D46" s="457"/>
      <c r="E46" s="457"/>
      <c r="F46" s="457"/>
      <c r="G46" s="458"/>
      <c r="H46" s="457"/>
      <c r="I46" s="458"/>
      <c r="J46" s="457"/>
      <c r="K46" s="458"/>
      <c r="L46" s="457"/>
      <c r="M46" s="458"/>
      <c r="N46" s="27"/>
      <c r="O46" s="261"/>
      <c r="P46" s="263"/>
      <c r="Q46" s="261"/>
      <c r="R46" s="262"/>
      <c r="S46" s="261"/>
      <c r="T46" s="262"/>
      <c r="U46" s="261"/>
      <c r="V46" s="262"/>
      <c r="W46" s="261"/>
      <c r="X46" s="262"/>
      <c r="Y46" s="261"/>
      <c r="Z46" s="262"/>
      <c r="AA46" s="261"/>
      <c r="AB46" s="262"/>
      <c r="BB46" s="292"/>
      <c r="BC46" s="264"/>
      <c r="BD46" s="292"/>
      <c r="BE46" s="293"/>
      <c r="BF46" s="294"/>
      <c r="BG46" s="242"/>
      <c r="BH46" s="262"/>
      <c r="BI46" s="262"/>
      <c r="BJ46" s="262"/>
      <c r="BK46" s="262"/>
      <c r="BL46" s="262"/>
      <c r="BM46" s="262"/>
      <c r="BN46" s="262"/>
      <c r="BO46" s="262"/>
      <c r="BP46" s="262"/>
      <c r="BQ46" s="262"/>
      <c r="BR46" s="262"/>
      <c r="BS46" s="27"/>
      <c r="BT46" s="263"/>
      <c r="BU46" s="263"/>
      <c r="BV46" s="263"/>
      <c r="BW46" s="263"/>
      <c r="BX46" s="264"/>
      <c r="BY46" s="264"/>
      <c r="BZ46" s="264"/>
      <c r="CA46" s="264"/>
      <c r="CB46" s="264"/>
      <c r="CC46" s="264"/>
      <c r="CD46" s="264"/>
      <c r="CE46" s="264"/>
      <c r="CF46" s="6"/>
      <c r="CG46" s="216"/>
      <c r="CH46" s="216"/>
      <c r="CI46" s="216"/>
      <c r="CJ46" s="216"/>
      <c r="CK46" s="216"/>
      <c r="CL46" s="216"/>
      <c r="CM46" s="216"/>
      <c r="CN46" s="216"/>
      <c r="CO46" s="216"/>
      <c r="CP46" s="8"/>
      <c r="CQ46" s="216"/>
      <c r="CR46" s="216"/>
      <c r="CS46" s="216"/>
      <c r="CT46" s="216"/>
    </row>
    <row r="47" spans="1:98" ht="28.5" customHeight="1">
      <c r="A47" s="138" t="s">
        <v>342</v>
      </c>
      <c r="B47" s="408"/>
      <c r="C47" s="778">
        <f>COUNTIF(B13:B43, "&gt;0")</f>
        <v>0</v>
      </c>
      <c r="D47" s="408"/>
      <c r="E47" s="408"/>
      <c r="F47" s="408"/>
      <c r="G47" s="408"/>
      <c r="H47" s="408"/>
      <c r="I47" s="408"/>
      <c r="J47" s="408"/>
      <c r="K47" s="408"/>
      <c r="L47" s="408"/>
      <c r="M47" s="408"/>
      <c r="N47" s="297"/>
      <c r="AV47" s="297"/>
      <c r="BC47" s="298"/>
      <c r="BK47" s="299"/>
      <c r="BS47" s="31"/>
      <c r="BT47" s="263"/>
      <c r="BU47" s="263"/>
      <c r="BV47" s="263"/>
      <c r="BW47" s="263"/>
      <c r="BX47" s="264"/>
      <c r="BY47" s="264"/>
      <c r="BZ47" s="264"/>
      <c r="CA47" s="264"/>
      <c r="CB47" s="264"/>
      <c r="CC47" s="264"/>
      <c r="CD47" s="264"/>
      <c r="CE47" s="264"/>
      <c r="CF47" s="6"/>
      <c r="CG47" s="216"/>
      <c r="CH47" s="216"/>
      <c r="CI47" s="216"/>
      <c r="CJ47" s="216"/>
      <c r="CK47" s="216"/>
      <c r="CL47" s="216"/>
      <c r="CM47" s="216"/>
      <c r="CN47" s="216"/>
      <c r="CO47" s="216"/>
      <c r="CP47" s="216"/>
      <c r="CQ47" s="8"/>
      <c r="CR47" s="216"/>
      <c r="CS47" s="216"/>
      <c r="CT47" s="216"/>
    </row>
    <row r="48" spans="1:98" ht="37.15" customHeight="1">
      <c r="A48" s="7"/>
      <c r="B48" s="203"/>
      <c r="C48" s="203"/>
      <c r="D48" s="203"/>
      <c r="E48" s="203"/>
      <c r="F48" s="203"/>
      <c r="G48" s="203"/>
      <c r="H48" s="203"/>
      <c r="I48" s="203"/>
      <c r="J48" s="203"/>
      <c r="K48" s="203"/>
      <c r="L48" s="203"/>
      <c r="M48" s="203"/>
      <c r="N48" s="297"/>
      <c r="AV48" s="297"/>
      <c r="BS48" s="211"/>
      <c r="BT48" s="200"/>
      <c r="BU48" s="200"/>
      <c r="BV48" s="200"/>
      <c r="BW48" s="200"/>
      <c r="BX48" s="200"/>
      <c r="BY48" s="200"/>
      <c r="BZ48" s="200"/>
      <c r="CA48" s="200"/>
      <c r="CB48" s="200"/>
      <c r="CC48" s="200"/>
      <c r="CD48" s="200"/>
      <c r="CE48" s="200"/>
      <c r="CF48" s="203"/>
      <c r="CG48" s="216"/>
      <c r="CH48" s="216"/>
      <c r="CI48" s="216"/>
      <c r="CJ48" s="216"/>
      <c r="CK48" s="216"/>
      <c r="CL48" s="216"/>
      <c r="CM48" s="216"/>
      <c r="CN48" s="216"/>
      <c r="CO48" s="216"/>
      <c r="CP48" s="203"/>
      <c r="CQ48" s="203"/>
      <c r="CR48" s="203"/>
      <c r="CS48" s="203"/>
      <c r="CT48" s="216"/>
    </row>
    <row r="49" spans="14:98" ht="19.149999999999999" customHeight="1">
      <c r="N49" s="297"/>
      <c r="AV49" s="297"/>
      <c r="BS49" s="200"/>
      <c r="BT49" s="200"/>
      <c r="BU49" s="200"/>
      <c r="BV49" s="200"/>
      <c r="BW49" s="200"/>
      <c r="BX49" s="200"/>
      <c r="BY49" s="200"/>
      <c r="BZ49" s="200"/>
      <c r="CA49" s="200"/>
      <c r="CB49" s="200"/>
      <c r="CC49" s="200"/>
      <c r="CD49" s="200"/>
      <c r="CE49" s="200"/>
      <c r="CF49" s="6"/>
      <c r="CG49" s="408"/>
      <c r="CH49" s="408"/>
      <c r="CI49" s="408"/>
      <c r="CJ49" s="408"/>
      <c r="CK49" s="408"/>
      <c r="CL49" s="408"/>
      <c r="CM49" s="409"/>
      <c r="CN49" s="203"/>
      <c r="CO49" s="408"/>
      <c r="CP49" s="203"/>
      <c r="CQ49" s="203"/>
      <c r="CR49" s="203"/>
      <c r="CS49" s="203"/>
      <c r="CT49" s="408"/>
    </row>
  </sheetData>
  <sheetProtection algorithmName="SHA-512" hashValue="Jta+Pi82XJ6h1D6NJFn0eQBpmifzLAJWLXfxM5VP28qJ3LTkODyf0BV1PaMcJTevvgzA7Ye55rmrMbknXPtOMA==" saltValue="D7QiOGiQ1AQq8QnPHrLxew==" spinCount="100000" sheet="1"/>
  <mergeCells count="20">
    <mergeCell ref="I5:K5"/>
    <mergeCell ref="L5:M5"/>
    <mergeCell ref="B4:E5"/>
    <mergeCell ref="L2:M2"/>
    <mergeCell ref="L4:M4"/>
    <mergeCell ref="L3:M3"/>
    <mergeCell ref="J4:K4"/>
    <mergeCell ref="C9:C11"/>
    <mergeCell ref="D10:E10"/>
    <mergeCell ref="F10:G10"/>
    <mergeCell ref="H11:I11"/>
    <mergeCell ref="D11:E11"/>
    <mergeCell ref="H10:I10"/>
    <mergeCell ref="F11:G11"/>
    <mergeCell ref="J11:K11"/>
    <mergeCell ref="L9:M9"/>
    <mergeCell ref="L11:M11"/>
    <mergeCell ref="L10:M10"/>
    <mergeCell ref="J10:K10"/>
    <mergeCell ref="J9:K9"/>
  </mergeCells>
  <phoneticPr fontId="0" type="noConversion"/>
  <printOptions horizontalCentered="1" verticalCentered="1"/>
  <pageMargins left="0.5" right="0.5" top="0.75" bottom="0.5" header="0.5" footer="0"/>
  <pageSetup scale="44" orientation="portrait" r:id="rId1"/>
  <headerFooter alignWithMargins="0">
    <oddHeader>&amp;L&amp;"Arial Rounded MT Bold,Regular"&amp;14&amp;UKENTUCKY DIVISION OF WATER  -  DRINKING WATER BRANCH
&amp;"Arial,Regular"WATER TREATMENT PLANT - MONTHLY OPERATING REPORT</oddHeader>
  </headerFooter>
  <colBreaks count="1" manualBreakCount="1">
    <brk id="13"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DK51"/>
  <sheetViews>
    <sheetView showGridLines="0" zoomScale="80" zoomScaleNormal="80" zoomScalePageLayoutView="30" workbookViewId="0">
      <selection activeCell="F15" sqref="F15"/>
    </sheetView>
  </sheetViews>
  <sheetFormatPr defaultColWidth="9" defaultRowHeight="12.75"/>
  <cols>
    <col min="1" max="1" width="9.85546875" style="156" customWidth="1"/>
    <col min="2" max="4" width="16.7109375" style="156" customWidth="1"/>
    <col min="5" max="5" width="17.85546875" style="156" customWidth="1"/>
    <col min="6" max="15" width="16.7109375" style="156" customWidth="1"/>
    <col min="16" max="16384" width="9" style="156"/>
  </cols>
  <sheetData>
    <row r="1" spans="1:115" ht="9.75" customHeight="1">
      <c r="A1" s="168"/>
      <c r="B1" s="168"/>
      <c r="C1" s="168"/>
      <c r="D1" s="168"/>
      <c r="E1" s="168"/>
      <c r="F1" s="168"/>
      <c r="G1" s="168"/>
      <c r="H1" s="168"/>
      <c r="I1" s="168"/>
      <c r="J1" s="168"/>
      <c r="K1" s="168"/>
      <c r="L1" s="168"/>
      <c r="M1" s="168"/>
      <c r="N1" s="168"/>
      <c r="O1" s="168"/>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1"/>
      <c r="AY1" s="200"/>
      <c r="AZ1" s="200"/>
      <c r="BA1" s="200"/>
      <c r="BB1" s="200"/>
      <c r="BC1" s="200"/>
      <c r="BD1" s="200"/>
      <c r="BE1" s="200"/>
      <c r="BF1" s="200"/>
      <c r="BG1" s="200"/>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3"/>
      <c r="CH1" s="203"/>
      <c r="CI1" s="203"/>
      <c r="CJ1" s="203"/>
      <c r="CK1" s="203"/>
      <c r="CL1" s="203"/>
      <c r="CM1" s="203"/>
      <c r="CN1" s="203"/>
      <c r="CO1" s="203"/>
      <c r="CP1" s="203"/>
      <c r="CQ1" s="203"/>
      <c r="CR1" s="203"/>
      <c r="CS1" s="203"/>
      <c r="CT1" s="203"/>
      <c r="CU1" s="203"/>
      <c r="DJ1" s="203"/>
      <c r="DK1" s="203"/>
    </row>
    <row r="2" spans="1:115" ht="20.25" customHeight="1" thickBot="1">
      <c r="A2" s="167"/>
      <c r="F2" s="414"/>
      <c r="G2" s="414"/>
      <c r="H2" s="414"/>
      <c r="I2" s="167"/>
      <c r="J2" s="167"/>
      <c r="K2" s="193"/>
      <c r="M2" s="583" t="s">
        <v>0</v>
      </c>
      <c r="N2" s="865">
        <f>'CoverSheet '!E10</f>
        <v>0</v>
      </c>
      <c r="O2" s="866"/>
      <c r="P2" s="206"/>
      <c r="Q2" s="206"/>
      <c r="R2" s="206"/>
      <c r="S2" s="201"/>
      <c r="T2" s="206"/>
      <c r="U2" s="206"/>
      <c r="V2" s="206"/>
      <c r="W2" s="206"/>
      <c r="X2" s="206"/>
      <c r="Y2" s="207"/>
      <c r="Z2" s="16"/>
      <c r="AA2" s="207"/>
      <c r="AB2" s="208"/>
      <c r="AC2" s="208"/>
      <c r="AD2" s="201"/>
      <c r="AE2" s="201"/>
      <c r="AF2" s="201"/>
      <c r="AG2" s="201"/>
      <c r="AH2" s="201"/>
      <c r="AI2" s="201"/>
      <c r="AJ2" s="201"/>
      <c r="AK2" s="206"/>
      <c r="AL2" s="206"/>
      <c r="AM2" s="206"/>
      <c r="AN2" s="206"/>
      <c r="AO2" s="206"/>
      <c r="AP2" s="206"/>
      <c r="AQ2" s="16"/>
      <c r="AR2" s="209"/>
      <c r="AS2" s="209"/>
      <c r="AT2" s="201"/>
      <c r="AU2" s="206"/>
      <c r="AV2" s="201"/>
      <c r="AW2" s="201"/>
      <c r="AX2" s="201"/>
      <c r="AY2" s="201"/>
      <c r="AZ2" s="206"/>
      <c r="BA2" s="206"/>
      <c r="BB2" s="206"/>
      <c r="BC2" s="206"/>
      <c r="BD2" s="210"/>
      <c r="BE2" s="16"/>
      <c r="BF2" s="209"/>
      <c r="BG2" s="209"/>
      <c r="BH2" s="211"/>
      <c r="BI2" s="206"/>
      <c r="BJ2" s="206"/>
      <c r="BK2" s="206"/>
      <c r="BL2" s="206"/>
      <c r="BM2" s="206"/>
      <c r="BN2" s="206"/>
      <c r="BO2" s="206"/>
      <c r="BP2" s="206"/>
      <c r="BQ2" s="17"/>
      <c r="BR2" s="209"/>
      <c r="BS2" s="209"/>
      <c r="BT2" s="201"/>
      <c r="BU2" s="206"/>
      <c r="BV2" s="206"/>
      <c r="BW2" s="206"/>
      <c r="BX2" s="206"/>
      <c r="BY2" s="206"/>
      <c r="BZ2" s="206"/>
      <c r="CA2" s="206"/>
      <c r="CB2" s="206"/>
      <c r="CC2" s="201"/>
      <c r="CD2" s="16"/>
      <c r="CE2" s="209"/>
      <c r="CF2" s="212"/>
      <c r="CG2" s="203"/>
      <c r="CH2" s="203"/>
      <c r="CI2" s="203"/>
      <c r="CJ2" s="203"/>
      <c r="CK2" s="203"/>
      <c r="CL2" s="203"/>
      <c r="CM2" s="203"/>
      <c r="CN2" s="203"/>
      <c r="CO2" s="203"/>
      <c r="CP2" s="203"/>
      <c r="CQ2" s="203"/>
      <c r="CR2" s="203"/>
      <c r="CS2" s="203"/>
      <c r="CT2" s="203"/>
      <c r="CU2" s="203"/>
    </row>
    <row r="3" spans="1:115" ht="29.25" customHeight="1" thickBot="1">
      <c r="A3" s="167"/>
      <c r="B3" s="848" t="s">
        <v>265</v>
      </c>
      <c r="C3" s="849"/>
      <c r="D3" s="849"/>
      <c r="E3" s="870"/>
      <c r="F3" s="414"/>
      <c r="G3" s="414"/>
      <c r="H3" s="414"/>
      <c r="I3" s="167"/>
      <c r="J3" s="167"/>
      <c r="M3" s="55" t="s">
        <v>148</v>
      </c>
      <c r="N3" s="856">
        <f>'CoverSheet '!I10</f>
        <v>0</v>
      </c>
      <c r="O3" s="856"/>
      <c r="P3" s="213"/>
      <c r="Q3" s="214"/>
      <c r="R3" s="17"/>
      <c r="S3" s="201"/>
      <c r="T3" s="201"/>
      <c r="U3" s="206"/>
      <c r="V3" s="206"/>
      <c r="W3" s="206"/>
      <c r="X3" s="206"/>
      <c r="Y3" s="213"/>
      <c r="Z3" s="207"/>
      <c r="AA3" s="213"/>
      <c r="AB3" s="208"/>
      <c r="AC3" s="208"/>
      <c r="AD3" s="206"/>
      <c r="AE3" s="213"/>
      <c r="AF3" s="214"/>
      <c r="AG3" s="17"/>
      <c r="AH3" s="201"/>
      <c r="AI3" s="201"/>
      <c r="AJ3" s="201"/>
      <c r="AK3" s="206"/>
      <c r="AL3" s="206"/>
      <c r="AM3" s="206"/>
      <c r="AN3" s="206"/>
      <c r="AO3" s="206"/>
      <c r="AP3" s="206"/>
      <c r="AQ3" s="213"/>
      <c r="AR3" s="209"/>
      <c r="AS3" s="212"/>
      <c r="AT3" s="213"/>
      <c r="AU3" s="207"/>
      <c r="AV3" s="201"/>
      <c r="AW3" s="17"/>
      <c r="AX3" s="201"/>
      <c r="AY3" s="201"/>
      <c r="AZ3" s="206"/>
      <c r="BA3" s="206"/>
      <c r="BB3" s="206"/>
      <c r="BC3" s="206"/>
      <c r="BD3" s="210"/>
      <c r="BE3" s="213"/>
      <c r="BF3" s="209"/>
      <c r="BG3" s="212"/>
      <c r="BH3" s="211"/>
      <c r="BI3" s="213"/>
      <c r="BJ3" s="17"/>
      <c r="BK3" s="201"/>
      <c r="BL3" s="201"/>
      <c r="BM3" s="206"/>
      <c r="BN3" s="206"/>
      <c r="BO3" s="206"/>
      <c r="BP3" s="206"/>
      <c r="BQ3" s="210"/>
      <c r="BR3" s="215"/>
      <c r="BS3" s="212"/>
      <c r="BT3" s="211"/>
      <c r="BU3" s="213"/>
      <c r="BV3" s="214"/>
      <c r="BW3" s="17"/>
      <c r="BX3" s="201"/>
      <c r="BY3" s="206"/>
      <c r="BZ3" s="206"/>
      <c r="CA3" s="206"/>
      <c r="CB3" s="206"/>
      <c r="CC3" s="210"/>
      <c r="CD3" s="210"/>
      <c r="CE3" s="212"/>
      <c r="CF3" s="209"/>
      <c r="CG3" s="216"/>
      <c r="CH3" s="203"/>
      <c r="CI3" s="203"/>
      <c r="CJ3" s="203"/>
      <c r="CK3" s="203"/>
      <c r="CL3" s="203"/>
      <c r="CM3" s="203"/>
      <c r="CN3" s="203"/>
      <c r="CO3" s="203"/>
      <c r="CP3" s="203"/>
      <c r="CQ3" s="203"/>
      <c r="CR3" s="203"/>
      <c r="CS3" s="203"/>
      <c r="CT3" s="203"/>
      <c r="CU3" s="203"/>
    </row>
    <row r="4" spans="1:115" ht="21" customHeight="1" thickBot="1">
      <c r="A4" s="167"/>
      <c r="B4" s="851"/>
      <c r="C4" s="852"/>
      <c r="D4" s="852"/>
      <c r="E4" s="853"/>
      <c r="K4" s="193"/>
      <c r="L4" s="857"/>
      <c r="M4" s="857"/>
      <c r="N4" s="855"/>
      <c r="O4" s="855"/>
      <c r="P4" s="213"/>
      <c r="Q4" s="214"/>
      <c r="R4" s="218"/>
      <c r="S4" s="201"/>
      <c r="T4" s="201"/>
      <c r="U4" s="206"/>
      <c r="V4" s="206"/>
      <c r="W4" s="206"/>
      <c r="X4" s="206"/>
      <c r="Y4" s="18"/>
      <c r="Z4" s="207"/>
      <c r="AA4" s="213"/>
      <c r="AB4" s="219"/>
      <c r="AC4" s="208"/>
      <c r="AD4" s="206"/>
      <c r="AE4" s="213"/>
      <c r="AF4" s="214"/>
      <c r="AG4" s="218"/>
      <c r="AH4" s="201"/>
      <c r="AI4" s="201"/>
      <c r="AJ4" s="201"/>
      <c r="AK4" s="206"/>
      <c r="AL4" s="206"/>
      <c r="AM4" s="206"/>
      <c r="AN4" s="18"/>
      <c r="AO4" s="201"/>
      <c r="AP4" s="201"/>
      <c r="AQ4" s="201"/>
      <c r="AR4" s="220"/>
      <c r="AS4" s="212"/>
      <c r="AT4" s="213"/>
      <c r="AU4" s="207"/>
      <c r="AV4" s="201"/>
      <c r="AW4" s="218"/>
      <c r="AX4" s="201"/>
      <c r="AY4" s="221"/>
      <c r="AZ4" s="206"/>
      <c r="BA4" s="206"/>
      <c r="BB4" s="18"/>
      <c r="BC4" s="201"/>
      <c r="BD4" s="207"/>
      <c r="BE4" s="213"/>
      <c r="BF4" s="222"/>
      <c r="BG4" s="209"/>
      <c r="BH4" s="201"/>
      <c r="BI4" s="213"/>
      <c r="BJ4" s="218"/>
      <c r="BK4" s="201"/>
      <c r="BL4" s="201"/>
      <c r="BM4" s="206"/>
      <c r="BN4" s="201"/>
      <c r="BO4" s="17"/>
      <c r="BP4" s="201"/>
      <c r="BQ4" s="201"/>
      <c r="BR4" s="220"/>
      <c r="BS4" s="212"/>
      <c r="BT4" s="201"/>
      <c r="BU4" s="213"/>
      <c r="BV4" s="214"/>
      <c r="BW4" s="218"/>
      <c r="BX4" s="201"/>
      <c r="BY4" s="206"/>
      <c r="BZ4" s="206"/>
      <c r="CA4" s="18"/>
      <c r="CB4" s="201"/>
      <c r="CC4" s="201"/>
      <c r="CD4" s="16"/>
      <c r="CE4" s="222"/>
      <c r="CF4" s="212"/>
      <c r="CG4" s="203"/>
      <c r="CH4" s="203"/>
      <c r="CI4" s="203"/>
      <c r="CJ4" s="203"/>
      <c r="CK4" s="203"/>
      <c r="CL4" s="203"/>
      <c r="CM4" s="203"/>
      <c r="CN4" s="203"/>
      <c r="CO4" s="203"/>
      <c r="CP4" s="203"/>
      <c r="CQ4" s="203"/>
      <c r="CR4" s="203"/>
      <c r="CS4" s="203"/>
      <c r="CT4" s="203"/>
      <c r="CU4" s="203"/>
    </row>
    <row r="5" spans="1:115" ht="24" customHeight="1" thickBot="1">
      <c r="A5" s="167"/>
      <c r="F5" s="168"/>
      <c r="K5" s="846" t="s">
        <v>3</v>
      </c>
      <c r="L5" s="846"/>
      <c r="M5" s="846"/>
      <c r="N5" s="847">
        <f>'CoverSheet '!G7</f>
        <v>0</v>
      </c>
      <c r="O5" s="847"/>
      <c r="P5" s="19"/>
      <c r="Q5" s="207"/>
      <c r="R5" s="214"/>
      <c r="S5" s="201"/>
      <c r="T5" s="201"/>
      <c r="U5" s="206"/>
      <c r="V5" s="206"/>
      <c r="W5" s="206"/>
      <c r="X5" s="206"/>
      <c r="Y5" s="210"/>
      <c r="Z5" s="210"/>
      <c r="AA5" s="210"/>
      <c r="AB5" s="210"/>
      <c r="AC5" s="210"/>
      <c r="AD5" s="19"/>
      <c r="AE5" s="201"/>
      <c r="AF5" s="207"/>
      <c r="AG5" s="214"/>
      <c r="AH5" s="206"/>
      <c r="AI5" s="206"/>
      <c r="AJ5" s="206"/>
      <c r="AK5" s="206"/>
      <c r="AL5" s="206"/>
      <c r="AM5" s="206"/>
      <c r="AN5" s="206"/>
      <c r="AO5" s="206"/>
      <c r="AP5" s="206"/>
      <c r="AQ5" s="210"/>
      <c r="AR5" s="210"/>
      <c r="AS5" s="210"/>
      <c r="AT5" s="19"/>
      <c r="AU5" s="207"/>
      <c r="AV5" s="207"/>
      <c r="AW5" s="206"/>
      <c r="AX5" s="206"/>
      <c r="AY5" s="206"/>
      <c r="AZ5" s="206"/>
      <c r="BA5" s="206"/>
      <c r="BB5" s="206"/>
      <c r="BC5" s="206"/>
      <c r="BD5" s="210"/>
      <c r="BE5" s="210"/>
      <c r="BF5" s="210"/>
      <c r="BG5" s="210"/>
      <c r="BH5" s="206"/>
      <c r="BI5" s="19"/>
      <c r="BJ5" s="207"/>
      <c r="BK5" s="214"/>
      <c r="BL5" s="201"/>
      <c r="BM5" s="206"/>
      <c r="BN5" s="206"/>
      <c r="BO5" s="206"/>
      <c r="BP5" s="206"/>
      <c r="BQ5" s="210"/>
      <c r="BR5" s="210"/>
      <c r="BS5" s="210"/>
      <c r="BT5" s="206"/>
      <c r="BU5" s="19"/>
      <c r="BV5" s="207"/>
      <c r="BW5" s="214"/>
      <c r="BX5" s="201"/>
      <c r="BY5" s="206"/>
      <c r="BZ5" s="206"/>
      <c r="CA5" s="206"/>
      <c r="CB5" s="206"/>
      <c r="CC5" s="210"/>
      <c r="CD5" s="210"/>
      <c r="CE5" s="210"/>
      <c r="CF5" s="210"/>
      <c r="CG5" s="203"/>
      <c r="CH5" s="203"/>
      <c r="CI5" s="203"/>
      <c r="CJ5" s="203"/>
      <c r="CK5" s="203"/>
      <c r="CL5" s="203"/>
      <c r="CM5" s="203"/>
      <c r="CN5" s="203"/>
      <c r="CO5" s="203"/>
      <c r="CP5" s="203"/>
      <c r="CQ5" s="203"/>
      <c r="CR5" s="203"/>
      <c r="CS5" s="203"/>
      <c r="CT5" s="203"/>
      <c r="CU5" s="203"/>
    </row>
    <row r="6" spans="1:115" ht="9.1999999999999993" customHeight="1">
      <c r="A6" s="171"/>
      <c r="B6" s="193"/>
      <c r="C6" s="205"/>
      <c r="D6" s="223"/>
      <c r="E6" s="168"/>
      <c r="F6" s="168"/>
      <c r="G6" s="167"/>
      <c r="H6" s="167"/>
      <c r="I6" s="171"/>
      <c r="J6" s="171"/>
      <c r="K6" s="205"/>
      <c r="L6" s="205"/>
      <c r="M6" s="205"/>
      <c r="N6" s="205"/>
      <c r="O6" s="171"/>
      <c r="P6" s="202"/>
      <c r="Q6" s="202"/>
      <c r="R6" s="202"/>
      <c r="S6" s="202"/>
      <c r="T6" s="202"/>
      <c r="U6" s="202"/>
      <c r="V6" s="202"/>
      <c r="W6" s="202"/>
      <c r="X6" s="202"/>
      <c r="Y6" s="210"/>
      <c r="Z6" s="210"/>
      <c r="AA6" s="210"/>
      <c r="AB6" s="210"/>
      <c r="AC6" s="210"/>
      <c r="AD6" s="202"/>
      <c r="AE6" s="202"/>
      <c r="AF6" s="202"/>
      <c r="AG6" s="202"/>
      <c r="AH6" s="202"/>
      <c r="AI6" s="202"/>
      <c r="AJ6" s="202"/>
      <c r="AK6" s="202"/>
      <c r="AL6" s="202"/>
      <c r="AM6" s="202"/>
      <c r="AN6" s="202"/>
      <c r="AO6" s="202"/>
      <c r="AP6" s="202"/>
      <c r="AQ6" s="210"/>
      <c r="AR6" s="210"/>
      <c r="AS6" s="210"/>
      <c r="AT6" s="202"/>
      <c r="AU6" s="202"/>
      <c r="AV6" s="202"/>
      <c r="AW6" s="202"/>
      <c r="AX6" s="202"/>
      <c r="AY6" s="202"/>
      <c r="AZ6" s="202"/>
      <c r="BA6" s="202"/>
      <c r="BB6" s="202"/>
      <c r="BC6" s="202"/>
      <c r="BD6" s="210"/>
      <c r="BE6" s="210"/>
      <c r="BF6" s="210"/>
      <c r="BG6" s="210"/>
      <c r="BH6" s="202"/>
      <c r="BI6" s="201"/>
      <c r="BJ6" s="201"/>
      <c r="BK6" s="201"/>
      <c r="BL6" s="202"/>
      <c r="BM6" s="202"/>
      <c r="BN6" s="202"/>
      <c r="BO6" s="202"/>
      <c r="BP6" s="202"/>
      <c r="BQ6" s="210"/>
      <c r="BR6" s="210"/>
      <c r="BS6" s="210"/>
      <c r="BT6" s="202"/>
      <c r="BU6" s="202"/>
      <c r="BV6" s="202"/>
      <c r="BW6" s="202"/>
      <c r="BX6" s="202"/>
      <c r="BY6" s="202"/>
      <c r="BZ6" s="202"/>
      <c r="CA6" s="202"/>
      <c r="CB6" s="202"/>
      <c r="CC6" s="210"/>
      <c r="CD6" s="210"/>
      <c r="CE6" s="210"/>
      <c r="CF6" s="210"/>
      <c r="CG6" s="216"/>
      <c r="CH6" s="216"/>
      <c r="CI6" s="216"/>
      <c r="CJ6" s="216"/>
      <c r="CK6" s="216"/>
      <c r="CL6" s="216"/>
      <c r="CM6" s="216"/>
      <c r="CN6" s="216"/>
      <c r="CO6" s="216"/>
      <c r="CP6" s="216"/>
      <c r="CQ6" s="216"/>
      <c r="CR6" s="216"/>
      <c r="CS6" s="216"/>
      <c r="CT6" s="216"/>
      <c r="CU6" s="216"/>
    </row>
    <row r="7" spans="1:115" ht="6" customHeight="1">
      <c r="A7" s="171"/>
      <c r="B7" s="58"/>
      <c r="C7" s="193"/>
      <c r="D7" s="205"/>
      <c r="E7" s="171"/>
      <c r="F7" s="171"/>
      <c r="G7" s="171"/>
      <c r="H7" s="171"/>
      <c r="I7" s="171"/>
      <c r="J7" s="171"/>
      <c r="K7" s="205"/>
      <c r="L7" s="193"/>
      <c r="M7" s="193"/>
      <c r="N7" s="205"/>
      <c r="O7" s="171"/>
      <c r="P7" s="202"/>
      <c r="Q7" s="202"/>
      <c r="R7" s="202"/>
      <c r="S7" s="202"/>
      <c r="T7" s="202"/>
      <c r="U7" s="202"/>
      <c r="V7" s="202"/>
      <c r="W7" s="202"/>
      <c r="X7" s="202"/>
      <c r="Y7" s="210"/>
      <c r="Z7" s="207"/>
      <c r="AA7" s="207"/>
      <c r="AB7" s="210"/>
      <c r="AC7" s="210"/>
      <c r="AD7" s="202"/>
      <c r="AE7" s="202"/>
      <c r="AF7" s="202"/>
      <c r="AG7" s="202"/>
      <c r="AH7" s="202"/>
      <c r="AI7" s="202"/>
      <c r="AJ7" s="202"/>
      <c r="AK7" s="202"/>
      <c r="AL7" s="202"/>
      <c r="AM7" s="202"/>
      <c r="AN7" s="202"/>
      <c r="AO7" s="202"/>
      <c r="AP7" s="202"/>
      <c r="AQ7" s="210"/>
      <c r="AR7" s="210"/>
      <c r="AS7" s="210"/>
      <c r="AT7" s="202"/>
      <c r="AU7" s="202"/>
      <c r="AV7" s="202"/>
      <c r="AW7" s="202"/>
      <c r="AX7" s="202"/>
      <c r="AY7" s="202"/>
      <c r="AZ7" s="202"/>
      <c r="BA7" s="202"/>
      <c r="BB7" s="202"/>
      <c r="BC7" s="202"/>
      <c r="BD7" s="210"/>
      <c r="BE7" s="210"/>
      <c r="BF7" s="210"/>
      <c r="BG7" s="210"/>
      <c r="BH7" s="202"/>
      <c r="BI7" s="202"/>
      <c r="BJ7" s="202"/>
      <c r="BK7" s="202"/>
      <c r="BL7" s="202"/>
      <c r="BM7" s="202"/>
      <c r="BN7" s="202"/>
      <c r="BO7" s="202"/>
      <c r="BP7" s="202"/>
      <c r="BQ7" s="210"/>
      <c r="BR7" s="210"/>
      <c r="BS7" s="210"/>
      <c r="BT7" s="202"/>
      <c r="BU7" s="202"/>
      <c r="BV7" s="202"/>
      <c r="BW7" s="202"/>
      <c r="BX7" s="202"/>
      <c r="BY7" s="202"/>
      <c r="BZ7" s="202"/>
      <c r="CA7" s="202"/>
      <c r="CB7" s="202"/>
      <c r="CC7" s="210"/>
      <c r="CD7" s="210"/>
      <c r="CE7" s="210"/>
      <c r="CF7" s="210"/>
      <c r="CG7" s="216"/>
      <c r="CH7" s="216"/>
      <c r="CI7" s="216"/>
      <c r="CJ7" s="216"/>
      <c r="CK7" s="216"/>
      <c r="CL7" s="216"/>
      <c r="CM7" s="216"/>
      <c r="CN7" s="216"/>
      <c r="CO7" s="216"/>
      <c r="CP7" s="216"/>
      <c r="CQ7" s="216"/>
      <c r="CR7" s="216"/>
      <c r="CS7" s="216"/>
      <c r="CT7" s="216"/>
      <c r="CU7" s="216"/>
    </row>
    <row r="8" spans="1:115" s="566" customFormat="1" ht="33" customHeight="1" thickBot="1">
      <c r="A8" s="598"/>
      <c r="B8" s="270"/>
      <c r="C8" s="270"/>
      <c r="D8" s="270"/>
      <c r="E8" s="270"/>
      <c r="F8" s="270"/>
      <c r="G8" s="205"/>
      <c r="H8" s="205"/>
      <c r="I8" s="205"/>
      <c r="J8" s="193"/>
      <c r="K8" s="205"/>
      <c r="L8" s="63" t="s">
        <v>106</v>
      </c>
      <c r="M8" s="186">
        <v>2</v>
      </c>
      <c r="N8" s="187" t="s">
        <v>107</v>
      </c>
      <c r="O8" s="518">
        <v>11</v>
      </c>
      <c r="P8" s="210"/>
      <c r="Q8" s="210"/>
      <c r="R8" s="210"/>
      <c r="S8" s="560"/>
      <c r="T8" s="210"/>
      <c r="U8" s="210"/>
      <c r="V8" s="210"/>
      <c r="W8" s="210"/>
      <c r="X8" s="561"/>
      <c r="Y8" s="210"/>
      <c r="Z8" s="210"/>
      <c r="AA8" s="18"/>
      <c r="AB8" s="214"/>
      <c r="AC8" s="18"/>
      <c r="AD8" s="561"/>
      <c r="AE8" s="210"/>
      <c r="AF8" s="210"/>
      <c r="AG8" s="210"/>
      <c r="AH8" s="560"/>
      <c r="AI8" s="210"/>
      <c r="AJ8" s="210"/>
      <c r="AK8" s="210"/>
      <c r="AL8" s="210"/>
      <c r="AM8" s="210"/>
      <c r="AN8" s="210"/>
      <c r="AO8" s="210"/>
      <c r="AP8" s="210"/>
      <c r="AQ8" s="21"/>
      <c r="AR8" s="210"/>
      <c r="AS8" s="561"/>
      <c r="AT8" s="561"/>
      <c r="AU8" s="210"/>
      <c r="AV8" s="560"/>
      <c r="AW8" s="210"/>
      <c r="AX8" s="210"/>
      <c r="AY8" s="210"/>
      <c r="AZ8" s="210"/>
      <c r="BA8" s="210"/>
      <c r="BB8" s="210"/>
      <c r="BC8" s="210"/>
      <c r="BD8" s="210"/>
      <c r="BE8" s="21"/>
      <c r="BF8" s="561"/>
      <c r="BG8" s="210"/>
      <c r="BH8" s="561"/>
      <c r="BI8" s="560"/>
      <c r="BJ8" s="210"/>
      <c r="BK8" s="210"/>
      <c r="BL8" s="210"/>
      <c r="BM8" s="210"/>
      <c r="BN8" s="210"/>
      <c r="BO8" s="210"/>
      <c r="BP8" s="210"/>
      <c r="BQ8" s="561"/>
      <c r="BR8" s="21"/>
      <c r="BS8" s="561"/>
      <c r="BT8" s="561"/>
      <c r="BU8" s="561"/>
      <c r="BV8" s="210"/>
      <c r="BW8" s="210"/>
      <c r="BX8" s="210"/>
      <c r="BY8" s="210"/>
      <c r="BZ8" s="210"/>
      <c r="CA8" s="210"/>
      <c r="CB8" s="210"/>
      <c r="CC8" s="210"/>
      <c r="CD8" s="207"/>
      <c r="CE8" s="21"/>
      <c r="CF8" s="210"/>
      <c r="CG8" s="562"/>
      <c r="CH8" s="562"/>
      <c r="CI8" s="563"/>
      <c r="CJ8" s="564"/>
      <c r="CK8" s="562"/>
      <c r="CL8" s="564"/>
      <c r="CM8" s="563"/>
      <c r="CN8" s="565"/>
      <c r="CO8" s="565"/>
      <c r="CP8" s="565"/>
      <c r="CQ8" s="565"/>
      <c r="CR8" s="562"/>
      <c r="CS8" s="562"/>
      <c r="CT8" s="562"/>
      <c r="CU8" s="562"/>
    </row>
    <row r="9" spans="1:115" ht="4.5" customHeight="1" thickBot="1">
      <c r="A9" s="171"/>
      <c r="B9" s="171"/>
      <c r="C9" s="171"/>
      <c r="D9" s="171"/>
      <c r="E9" s="171"/>
      <c r="F9" s="171"/>
      <c r="G9" s="171"/>
      <c r="H9" s="171"/>
      <c r="I9" s="171"/>
      <c r="J9" s="171"/>
      <c r="K9" s="205"/>
      <c r="L9" s="205"/>
      <c r="M9" s="205"/>
      <c r="N9" s="205"/>
      <c r="O9" s="171"/>
      <c r="P9" s="202"/>
      <c r="Q9" s="202"/>
      <c r="R9" s="202"/>
      <c r="S9" s="202"/>
      <c r="T9" s="202"/>
      <c r="U9" s="202"/>
      <c r="V9" s="202"/>
      <c r="W9" s="202"/>
      <c r="X9" s="202"/>
      <c r="Y9" s="210"/>
      <c r="Z9" s="210"/>
      <c r="AA9" s="210"/>
      <c r="AB9" s="210"/>
      <c r="AC9" s="210"/>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10"/>
      <c r="BR9" s="210"/>
      <c r="BS9" s="210"/>
      <c r="BT9" s="200"/>
      <c r="BU9" s="200"/>
      <c r="BV9" s="200"/>
      <c r="BW9" s="200"/>
      <c r="BX9" s="200"/>
      <c r="BY9" s="200"/>
      <c r="BZ9" s="200"/>
      <c r="CA9" s="200"/>
      <c r="CB9" s="200"/>
      <c r="CC9" s="200"/>
      <c r="CD9" s="200"/>
      <c r="CE9" s="200"/>
      <c r="CF9" s="200"/>
      <c r="CG9" s="216"/>
      <c r="CH9" s="216"/>
      <c r="CI9" s="216"/>
      <c r="CJ9" s="203"/>
      <c r="CK9" s="216"/>
      <c r="CL9" s="216"/>
      <c r="CM9" s="216"/>
      <c r="CN9" s="216"/>
      <c r="CO9" s="216"/>
      <c r="CP9" s="216"/>
      <c r="CQ9" s="216"/>
      <c r="CR9" s="216"/>
      <c r="CS9" s="216"/>
      <c r="CT9" s="216"/>
      <c r="CU9" s="216"/>
    </row>
    <row r="10" spans="1:115" ht="24.75" customHeight="1" thickBot="1">
      <c r="A10" s="505"/>
      <c r="B10" s="506" t="s">
        <v>8</v>
      </c>
      <c r="C10" s="501"/>
      <c r="D10" s="501"/>
      <c r="E10" s="501"/>
      <c r="F10" s="501"/>
      <c r="G10" s="501"/>
      <c r="H10" s="501"/>
      <c r="I10" s="501"/>
      <c r="J10" s="501"/>
      <c r="K10" s="501"/>
      <c r="L10" s="501"/>
      <c r="M10" s="507"/>
      <c r="N10" s="508"/>
      <c r="O10" s="509"/>
      <c r="P10" s="22"/>
      <c r="Q10" s="230"/>
      <c r="R10" s="230"/>
      <c r="S10" s="230"/>
      <c r="T10" s="230"/>
      <c r="U10" s="230"/>
      <c r="V10" s="230"/>
      <c r="W10" s="230"/>
      <c r="X10" s="230"/>
      <c r="Y10" s="230"/>
      <c r="Z10" s="230"/>
      <c r="AA10" s="230"/>
      <c r="AB10" s="230"/>
      <c r="AC10" s="230"/>
      <c r="AD10" s="200"/>
      <c r="AE10" s="23"/>
      <c r="AF10" s="230"/>
      <c r="AG10" s="230"/>
      <c r="AH10" s="230"/>
      <c r="AI10" s="230"/>
      <c r="AJ10" s="230"/>
      <c r="AK10" s="230"/>
      <c r="AL10" s="230"/>
      <c r="AM10" s="230"/>
      <c r="AN10" s="230"/>
      <c r="AO10" s="230"/>
      <c r="AP10" s="230"/>
      <c r="AQ10" s="230"/>
      <c r="AR10" s="230"/>
      <c r="AS10" s="230"/>
      <c r="AT10" s="200"/>
      <c r="AU10" s="23"/>
      <c r="AV10" s="230"/>
      <c r="AW10" s="230"/>
      <c r="AX10" s="230"/>
      <c r="AY10" s="230"/>
      <c r="AZ10" s="230"/>
      <c r="BA10" s="230"/>
      <c r="BB10" s="230"/>
      <c r="BC10" s="230"/>
      <c r="BD10" s="230"/>
      <c r="BE10" s="230"/>
      <c r="BF10" s="230"/>
      <c r="BG10" s="230"/>
      <c r="BH10" s="200"/>
      <c r="BI10" s="23"/>
      <c r="BJ10" s="23"/>
      <c r="BK10" s="230"/>
      <c r="BL10" s="230"/>
      <c r="BM10" s="230"/>
      <c r="BN10" s="230"/>
      <c r="BO10" s="230"/>
      <c r="BP10" s="230"/>
      <c r="BQ10" s="230"/>
      <c r="BR10" s="230"/>
      <c r="BS10" s="230"/>
      <c r="BT10" s="200"/>
      <c r="BU10" s="230"/>
      <c r="BV10" s="230"/>
      <c r="BW10" s="231"/>
      <c r="BX10" s="230"/>
      <c r="BY10" s="230"/>
      <c r="BZ10" s="230"/>
      <c r="CA10" s="230"/>
      <c r="CB10" s="230"/>
      <c r="CC10" s="230"/>
      <c r="CD10" s="230"/>
      <c r="CE10" s="230"/>
      <c r="CF10" s="230"/>
      <c r="CG10" s="216"/>
      <c r="CH10" s="216"/>
      <c r="CI10" s="216"/>
      <c r="CJ10" s="6"/>
      <c r="CK10" s="203"/>
      <c r="CL10" s="216"/>
      <c r="CM10" s="216"/>
      <c r="CN10" s="232"/>
      <c r="CO10" s="232"/>
      <c r="CP10" s="232"/>
      <c r="CQ10" s="216"/>
      <c r="CR10" s="203"/>
      <c r="CS10" s="203"/>
      <c r="CT10" s="203"/>
      <c r="CU10" s="203"/>
    </row>
    <row r="11" spans="1:115" ht="27.75" customHeight="1">
      <c r="A11" s="415"/>
      <c r="B11" s="832" t="s">
        <v>125</v>
      </c>
      <c r="C11" s="838"/>
      <c r="D11" s="832" t="s">
        <v>20</v>
      </c>
      <c r="E11" s="838"/>
      <c r="F11" s="832" t="s">
        <v>25</v>
      </c>
      <c r="G11" s="838"/>
      <c r="H11" s="832" t="s">
        <v>15</v>
      </c>
      <c r="I11" s="838"/>
      <c r="J11" s="832" t="s">
        <v>123</v>
      </c>
      <c r="K11" s="838"/>
      <c r="L11" s="832" t="s">
        <v>16</v>
      </c>
      <c r="M11" s="838"/>
      <c r="N11" s="867"/>
      <c r="O11" s="868"/>
      <c r="P11" s="24"/>
      <c r="Q11" s="237"/>
      <c r="R11" s="25"/>
      <c r="S11" s="237"/>
      <c r="T11" s="26"/>
      <c r="U11" s="237"/>
      <c r="V11" s="24"/>
      <c r="W11" s="237"/>
      <c r="X11" s="25"/>
      <c r="Y11" s="237"/>
      <c r="Z11" s="26"/>
      <c r="AA11" s="238"/>
      <c r="AB11" s="24"/>
      <c r="AC11" s="237"/>
      <c r="AD11" s="239"/>
      <c r="AE11" s="239"/>
      <c r="AF11" s="239"/>
      <c r="AG11" s="239"/>
      <c r="AH11" s="231"/>
      <c r="AI11" s="231"/>
      <c r="AJ11" s="23"/>
      <c r="AK11" s="231"/>
      <c r="AL11" s="231"/>
      <c r="AM11" s="231"/>
      <c r="AN11" s="231"/>
      <c r="AO11" s="231"/>
      <c r="AP11" s="23"/>
      <c r="AQ11" s="231"/>
      <c r="AR11" s="23"/>
      <c r="AS11" s="231"/>
      <c r="AT11" s="239"/>
      <c r="AU11" s="231"/>
      <c r="AV11" s="239"/>
      <c r="AW11" s="240"/>
      <c r="AX11" s="231"/>
      <c r="AY11" s="241"/>
      <c r="AZ11" s="231"/>
      <c r="BA11" s="231"/>
      <c r="BB11" s="231"/>
      <c r="BC11" s="231"/>
      <c r="BD11" s="242"/>
      <c r="BE11" s="242"/>
      <c r="BF11" s="242"/>
      <c r="BG11" s="242"/>
      <c r="BH11" s="239"/>
      <c r="BI11" s="27"/>
      <c r="BJ11" s="27"/>
      <c r="BK11" s="243"/>
      <c r="BL11" s="27"/>
      <c r="BM11" s="28"/>
      <c r="BN11" s="27"/>
      <c r="BO11" s="28"/>
      <c r="BP11" s="27"/>
      <c r="BQ11" s="28"/>
      <c r="BR11" s="27"/>
      <c r="BS11" s="28"/>
      <c r="BT11" s="200"/>
      <c r="BU11" s="231"/>
      <c r="BV11" s="231"/>
      <c r="BW11" s="231"/>
      <c r="BX11" s="230"/>
      <c r="BY11" s="231"/>
      <c r="BZ11" s="231"/>
      <c r="CA11" s="231"/>
      <c r="CB11" s="231"/>
      <c r="CC11" s="231"/>
      <c r="CD11" s="231"/>
      <c r="CE11" s="231"/>
      <c r="CF11" s="231"/>
      <c r="CG11" s="216"/>
      <c r="CH11" s="216"/>
      <c r="CI11" s="216"/>
      <c r="CJ11" s="216"/>
      <c r="CK11" s="216"/>
      <c r="CL11" s="216"/>
      <c r="CM11" s="216"/>
      <c r="CN11" s="216"/>
      <c r="CO11" s="216"/>
      <c r="CP11" s="216"/>
      <c r="CQ11" s="216"/>
      <c r="CR11" s="216"/>
      <c r="CS11" s="216"/>
      <c r="CT11" s="216"/>
      <c r="CU11" s="216"/>
    </row>
    <row r="12" spans="1:115" ht="23.45" customHeight="1">
      <c r="A12" s="233"/>
      <c r="B12" s="844"/>
      <c r="C12" s="843"/>
      <c r="D12" s="673"/>
      <c r="E12" s="672"/>
      <c r="F12" s="245"/>
      <c r="G12" s="244"/>
      <c r="H12" s="844"/>
      <c r="I12" s="843"/>
      <c r="J12" s="53"/>
      <c r="K12" s="244"/>
      <c r="L12" s="861" t="s">
        <v>17</v>
      </c>
      <c r="M12" s="862"/>
      <c r="N12" s="844"/>
      <c r="O12" s="869"/>
      <c r="P12" s="29"/>
      <c r="Q12" s="237"/>
      <c r="R12" s="25"/>
      <c r="S12" s="237"/>
      <c r="T12" s="246"/>
      <c r="U12" s="237"/>
      <c r="V12" s="29"/>
      <c r="W12" s="247"/>
      <c r="X12" s="26"/>
      <c r="Y12" s="237"/>
      <c r="Z12" s="30"/>
      <c r="AA12" s="248"/>
      <c r="AB12" s="30"/>
      <c r="AC12" s="249"/>
      <c r="AD12" s="239"/>
      <c r="AE12" s="23"/>
      <c r="AF12" s="23"/>
      <c r="AG12" s="231"/>
      <c r="AH12" s="23"/>
      <c r="AI12" s="231"/>
      <c r="AJ12" s="23"/>
      <c r="AK12" s="231"/>
      <c r="AL12" s="231"/>
      <c r="AM12" s="231"/>
      <c r="AN12" s="231"/>
      <c r="AO12" s="231"/>
      <c r="AP12" s="239"/>
      <c r="AQ12" s="242"/>
      <c r="AR12" s="23"/>
      <c r="AS12" s="231"/>
      <c r="AT12" s="239"/>
      <c r="AU12" s="240"/>
      <c r="AV12" s="231"/>
      <c r="AW12" s="241"/>
      <c r="AX12" s="231"/>
      <c r="AY12" s="23"/>
      <c r="AZ12" s="231"/>
      <c r="BA12" s="239"/>
      <c r="BB12" s="239"/>
      <c r="BC12" s="231"/>
      <c r="BD12" s="242"/>
      <c r="BE12" s="242"/>
      <c r="BF12" s="242"/>
      <c r="BG12" s="242"/>
      <c r="BH12" s="239"/>
      <c r="BI12" s="23"/>
      <c r="BJ12" s="242"/>
      <c r="BK12" s="231"/>
      <c r="BL12" s="242"/>
      <c r="BM12" s="231"/>
      <c r="BN12" s="242"/>
      <c r="BO12" s="231"/>
      <c r="BP12" s="242"/>
      <c r="BQ12" s="231"/>
      <c r="BR12" s="242"/>
      <c r="BS12" s="231"/>
      <c r="BT12" s="200"/>
      <c r="BU12" s="239"/>
      <c r="BV12" s="239"/>
      <c r="BW12" s="239"/>
      <c r="BX12" s="200"/>
      <c r="BY12" s="239"/>
      <c r="BZ12" s="239"/>
      <c r="CA12" s="239"/>
      <c r="CB12" s="239"/>
      <c r="CC12" s="239"/>
      <c r="CD12" s="239"/>
      <c r="CE12" s="239"/>
      <c r="CF12" s="239"/>
      <c r="CG12" s="250"/>
      <c r="CH12" s="216"/>
      <c r="CI12" s="251"/>
      <c r="CJ12" s="216"/>
      <c r="CK12" s="216"/>
      <c r="CL12" s="250"/>
      <c r="CM12" s="250"/>
      <c r="CN12" s="216"/>
      <c r="CO12" s="216"/>
      <c r="CP12" s="216"/>
      <c r="CQ12" s="216"/>
      <c r="CR12" s="216"/>
      <c r="CS12" s="216"/>
      <c r="CT12" s="216"/>
      <c r="CU12" s="216"/>
    </row>
    <row r="13" spans="1:115" ht="29.25" customHeight="1">
      <c r="A13" s="233"/>
      <c r="B13" s="830"/>
      <c r="C13" s="858"/>
      <c r="D13" s="253"/>
      <c r="E13" s="254"/>
      <c r="F13" s="416"/>
      <c r="G13" s="254"/>
      <c r="H13" s="859" t="s">
        <v>126</v>
      </c>
      <c r="I13" s="860"/>
      <c r="J13" s="253"/>
      <c r="K13" s="254"/>
      <c r="L13" s="863"/>
      <c r="M13" s="864"/>
      <c r="N13" s="556"/>
      <c r="O13" s="557"/>
      <c r="P13" s="237"/>
      <c r="Q13" s="237"/>
      <c r="R13" s="237"/>
      <c r="S13" s="237"/>
      <c r="T13" s="257"/>
      <c r="U13" s="237"/>
      <c r="V13" s="246"/>
      <c r="W13" s="237"/>
      <c r="X13" s="237"/>
      <c r="Y13" s="237"/>
      <c r="Z13" s="257"/>
      <c r="AA13" s="237"/>
      <c r="AB13" s="257"/>
      <c r="AC13" s="237"/>
      <c r="AD13" s="239"/>
      <c r="AE13" s="239"/>
      <c r="AF13" s="239"/>
      <c r="AG13" s="239"/>
      <c r="AH13" s="239"/>
      <c r="AI13" s="239"/>
      <c r="AJ13" s="239"/>
      <c r="AK13" s="239"/>
      <c r="AL13" s="231"/>
      <c r="AM13" s="231"/>
      <c r="AN13" s="231"/>
      <c r="AO13" s="231"/>
      <c r="AP13" s="239"/>
      <c r="AQ13" s="231"/>
      <c r="AR13" s="239"/>
      <c r="AS13" s="239"/>
      <c r="AT13" s="239"/>
      <c r="AU13" s="31"/>
      <c r="AV13" s="239"/>
      <c r="AW13" s="231"/>
      <c r="AX13" s="231"/>
      <c r="AY13" s="239"/>
      <c r="AZ13" s="239"/>
      <c r="BA13" s="239"/>
      <c r="BB13" s="239"/>
      <c r="BC13" s="239"/>
      <c r="BD13" s="242"/>
      <c r="BE13" s="242"/>
      <c r="BF13" s="239"/>
      <c r="BG13" s="239"/>
      <c r="BH13" s="239"/>
      <c r="BI13" s="23"/>
      <c r="BJ13" s="239"/>
      <c r="BK13" s="239"/>
      <c r="BL13" s="239"/>
      <c r="BM13" s="239"/>
      <c r="BN13" s="239"/>
      <c r="BO13" s="239"/>
      <c r="BP13" s="239"/>
      <c r="BQ13" s="239"/>
      <c r="BR13" s="239"/>
      <c r="BS13" s="239"/>
      <c r="BT13" s="200"/>
      <c r="BU13" s="231"/>
      <c r="BV13" s="231"/>
      <c r="BW13" s="231"/>
      <c r="BX13" s="230"/>
      <c r="BY13" s="231"/>
      <c r="BZ13" s="231"/>
      <c r="CA13" s="231"/>
      <c r="CB13" s="231"/>
      <c r="CC13" s="231"/>
      <c r="CD13" s="231"/>
      <c r="CE13" s="231"/>
      <c r="CF13" s="231"/>
      <c r="CG13" s="6"/>
      <c r="CH13" s="216"/>
      <c r="CI13" s="251"/>
      <c r="CJ13" s="216"/>
      <c r="CK13" s="216"/>
      <c r="CL13" s="250"/>
      <c r="CM13" s="6"/>
      <c r="CN13" s="232"/>
      <c r="CO13" s="232"/>
      <c r="CP13" s="232"/>
      <c r="CQ13" s="203"/>
      <c r="CR13" s="216"/>
      <c r="CS13" s="203"/>
      <c r="CT13" s="203"/>
      <c r="CU13" s="203"/>
    </row>
    <row r="14" spans="1:115" ht="33" customHeight="1">
      <c r="A14" s="64" t="s">
        <v>38</v>
      </c>
      <c r="B14" s="68" t="s">
        <v>39</v>
      </c>
      <c r="C14" s="68" t="s">
        <v>40</v>
      </c>
      <c r="D14" s="68" t="s">
        <v>39</v>
      </c>
      <c r="E14" s="68" t="s">
        <v>40</v>
      </c>
      <c r="F14" s="68" t="s">
        <v>39</v>
      </c>
      <c r="G14" s="68" t="s">
        <v>40</v>
      </c>
      <c r="H14" s="68" t="s">
        <v>39</v>
      </c>
      <c r="I14" s="68" t="s">
        <v>40</v>
      </c>
      <c r="J14" s="68" t="s">
        <v>39</v>
      </c>
      <c r="K14" s="68" t="s">
        <v>40</v>
      </c>
      <c r="L14" s="68" t="s">
        <v>39</v>
      </c>
      <c r="M14" s="68" t="s">
        <v>40</v>
      </c>
      <c r="N14" s="68" t="s">
        <v>39</v>
      </c>
      <c r="O14" s="70" t="s">
        <v>40</v>
      </c>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1"/>
      <c r="AR14" s="27"/>
      <c r="AS14" s="27"/>
      <c r="AT14" s="27"/>
      <c r="AU14" s="239"/>
      <c r="AV14" s="31"/>
      <c r="AW14" s="27"/>
      <c r="AX14" s="27"/>
      <c r="AY14" s="27"/>
      <c r="AZ14" s="27"/>
      <c r="BA14" s="27"/>
      <c r="BB14" s="27"/>
      <c r="BC14" s="27"/>
      <c r="BD14" s="27"/>
      <c r="BE14" s="27"/>
      <c r="BF14" s="27"/>
      <c r="BG14" s="27"/>
      <c r="BH14" s="27"/>
      <c r="BI14" s="231"/>
      <c r="BJ14" s="27"/>
      <c r="BK14" s="27"/>
      <c r="BL14" s="27"/>
      <c r="BM14" s="27"/>
      <c r="BN14" s="27"/>
      <c r="BO14" s="27"/>
      <c r="BP14" s="27"/>
      <c r="BQ14" s="27"/>
      <c r="BR14" s="27"/>
      <c r="BS14" s="27"/>
      <c r="BT14" s="200"/>
      <c r="BU14" s="231"/>
      <c r="BV14" s="231"/>
      <c r="BW14" s="231"/>
      <c r="BX14" s="230"/>
      <c r="BY14" s="241"/>
      <c r="BZ14" s="239"/>
      <c r="CA14" s="241"/>
      <c r="CB14" s="239"/>
      <c r="CC14" s="241"/>
      <c r="CD14" s="239"/>
      <c r="CE14" s="241"/>
      <c r="CF14" s="239"/>
      <c r="CG14" s="6"/>
      <c r="CH14" s="216"/>
      <c r="CI14" s="251"/>
      <c r="CJ14" s="216"/>
      <c r="CK14" s="216"/>
      <c r="CL14" s="250"/>
      <c r="CM14" s="6"/>
      <c r="CN14" s="232"/>
      <c r="CO14" s="232"/>
      <c r="CP14" s="232"/>
      <c r="CQ14" s="203"/>
      <c r="CR14" s="216"/>
      <c r="CS14" s="203"/>
      <c r="CT14" s="203"/>
      <c r="CU14" s="203"/>
    </row>
    <row r="15" spans="1:115" ht="38.25" customHeight="1">
      <c r="A15" s="503">
        <v>1</v>
      </c>
      <c r="B15" s="303"/>
      <c r="C15" s="259" t="str">
        <f>IF(B15=0,"",(B15/('Page 1 Chemicals'!$B13/1000000))/8.34)</f>
        <v/>
      </c>
      <c r="D15" s="303"/>
      <c r="E15" s="259" t="str">
        <f>IF(D15=0,"",(D15/('Page 1 Chemicals'!$B13/1000000))/8.34)</f>
        <v/>
      </c>
      <c r="F15" s="303"/>
      <c r="G15" s="259" t="str">
        <f>IF(F15=0,"",(F15/('Page 1 Chemicals'!$B13/1000000))/8.34)</f>
        <v/>
      </c>
      <c r="H15" s="303"/>
      <c r="I15" s="259" t="str">
        <f>IF(H15=0,"",(H15/('Page 1 Chemicals'!$B13/1000000))/8.34)</f>
        <v/>
      </c>
      <c r="J15" s="303"/>
      <c r="K15" s="259" t="str">
        <f>IF(J15=0,"",(J15/('Page 1 Chemicals'!$B13/1000000))/8.34)</f>
        <v/>
      </c>
      <c r="L15" s="303"/>
      <c r="M15" s="259" t="str">
        <f>IF(L15=0,"",(L15/('Page 1 Chemicals'!$B13/1000000))/8.34)</f>
        <v/>
      </c>
      <c r="N15" s="303"/>
      <c r="O15" s="259" t="str">
        <f>IF(N15=0,"",(N15/('Page 1 Chemicals'!$B13/1000000))/8.34)</f>
        <v/>
      </c>
      <c r="P15" s="261"/>
      <c r="Q15" s="262"/>
      <c r="R15" s="261"/>
      <c r="S15" s="262"/>
      <c r="T15" s="261"/>
      <c r="U15" s="262"/>
      <c r="V15" s="261"/>
      <c r="W15" s="262"/>
      <c r="X15" s="261"/>
      <c r="Y15" s="262"/>
      <c r="Z15" s="261"/>
      <c r="AA15" s="262"/>
      <c r="AB15" s="261"/>
      <c r="AC15" s="262"/>
      <c r="AD15" s="27"/>
      <c r="AE15" s="263"/>
      <c r="AF15" s="263"/>
      <c r="AG15" s="263"/>
      <c r="AH15" s="262"/>
      <c r="AI15" s="262"/>
      <c r="AJ15" s="262"/>
      <c r="AK15" s="262"/>
      <c r="AL15" s="264"/>
      <c r="AM15" s="264"/>
      <c r="AN15" s="264"/>
      <c r="AO15" s="264"/>
      <c r="AP15" s="264"/>
      <c r="AQ15" s="264"/>
      <c r="AR15" s="263"/>
      <c r="AS15" s="263"/>
      <c r="AT15" s="27"/>
      <c r="AU15" s="264"/>
      <c r="AV15" s="264"/>
      <c r="AW15" s="264"/>
      <c r="AX15" s="264"/>
      <c r="AY15" s="263"/>
      <c r="AZ15" s="263"/>
      <c r="BA15" s="263"/>
      <c r="BB15" s="263"/>
      <c r="BC15" s="265"/>
      <c r="BD15" s="264"/>
      <c r="BE15" s="265"/>
      <c r="BF15" s="264"/>
      <c r="BG15" s="263"/>
      <c r="BH15" s="27"/>
      <c r="BI15" s="262"/>
      <c r="BJ15" s="262"/>
      <c r="BK15" s="262"/>
      <c r="BL15" s="262"/>
      <c r="BM15" s="262"/>
      <c r="BN15" s="262"/>
      <c r="BO15" s="262"/>
      <c r="BP15" s="262"/>
      <c r="BQ15" s="262"/>
      <c r="BR15" s="262"/>
      <c r="BS15" s="262"/>
      <c r="BT15" s="200"/>
      <c r="BU15" s="200"/>
      <c r="BV15" s="200"/>
      <c r="BW15" s="200"/>
      <c r="BX15" s="200"/>
      <c r="BY15" s="242"/>
      <c r="BZ15" s="242"/>
      <c r="CA15" s="242"/>
      <c r="CB15" s="242"/>
      <c r="CC15" s="242"/>
      <c r="CD15" s="242"/>
      <c r="CE15" s="242"/>
      <c r="CF15" s="242"/>
      <c r="CG15" s="6"/>
      <c r="CH15" s="216"/>
      <c r="CI15" s="216"/>
      <c r="CJ15" s="216"/>
      <c r="CK15" s="216"/>
      <c r="CL15" s="6"/>
      <c r="CM15" s="250"/>
      <c r="CN15" s="216"/>
      <c r="CO15" s="216"/>
      <c r="CP15" s="203"/>
      <c r="CQ15" s="216"/>
      <c r="CR15" s="216"/>
      <c r="CS15" s="203"/>
      <c r="CT15" s="203"/>
      <c r="CU15" s="203"/>
    </row>
    <row r="16" spans="1:115" ht="36" customHeight="1">
      <c r="A16" s="503">
        <v>2</v>
      </c>
      <c r="B16" s="303"/>
      <c r="C16" s="259" t="str">
        <f>IF(B16=0,"",(B16/('Page 1 Chemicals'!$B14/1000000))/8.34)</f>
        <v/>
      </c>
      <c r="D16" s="303"/>
      <c r="E16" s="259" t="str">
        <f>IF(D16=0,"",(D16/('Page 1 Chemicals'!$B14/1000000))/8.34)</f>
        <v/>
      </c>
      <c r="F16" s="303"/>
      <c r="G16" s="259" t="str">
        <f>IF(F16=0,"",(F16/('Page 1 Chemicals'!$B14/1000000))/8.34)</f>
        <v/>
      </c>
      <c r="H16" s="303"/>
      <c r="I16" s="259" t="str">
        <f>IF(H16=0,"",(H16/('Page 1 Chemicals'!$B14/1000000))/8.34)</f>
        <v/>
      </c>
      <c r="J16" s="303"/>
      <c r="K16" s="259" t="str">
        <f>IF(J16=0,"",(J16/('Page 1 Chemicals'!$B14/1000000))/8.34)</f>
        <v/>
      </c>
      <c r="L16" s="303"/>
      <c r="M16" s="259" t="str">
        <f>IF(L16=0,"",(L16/('Page 1 Chemicals'!$B14/1000000))/8.34)</f>
        <v/>
      </c>
      <c r="N16" s="303"/>
      <c r="O16" s="259" t="str">
        <f>IF(N16=0,"",(N16/('Page 1 Chemicals'!$B14/1000000))/8.34)</f>
        <v/>
      </c>
      <c r="P16" s="261"/>
      <c r="Q16" s="262"/>
      <c r="R16" s="261"/>
      <c r="S16" s="262"/>
      <c r="T16" s="261"/>
      <c r="U16" s="262"/>
      <c r="V16" s="261"/>
      <c r="W16" s="262"/>
      <c r="X16" s="261"/>
      <c r="Y16" s="262"/>
      <c r="Z16" s="261"/>
      <c r="AA16" s="262"/>
      <c r="AB16" s="261"/>
      <c r="AC16" s="262"/>
      <c r="AD16" s="27"/>
      <c r="AE16" s="263"/>
      <c r="AF16" s="263"/>
      <c r="AG16" s="263"/>
      <c r="AH16" s="262"/>
      <c r="AI16" s="262"/>
      <c r="AJ16" s="262"/>
      <c r="AK16" s="262"/>
      <c r="AL16" s="264"/>
      <c r="AM16" s="264"/>
      <c r="AN16" s="264"/>
      <c r="AO16" s="264"/>
      <c r="AP16" s="264"/>
      <c r="AQ16" s="264"/>
      <c r="AR16" s="263"/>
      <c r="AS16" s="263"/>
      <c r="AT16" s="27"/>
      <c r="AU16" s="264"/>
      <c r="AV16" s="264"/>
      <c r="AW16" s="264"/>
      <c r="AX16" s="264"/>
      <c r="AY16" s="263"/>
      <c r="AZ16" s="263"/>
      <c r="BA16" s="263"/>
      <c r="BB16" s="263"/>
      <c r="BC16" s="265"/>
      <c r="BD16" s="264"/>
      <c r="BE16" s="265"/>
      <c r="BF16" s="264"/>
      <c r="BG16" s="263"/>
      <c r="BH16" s="27"/>
      <c r="BI16" s="262"/>
      <c r="BJ16" s="262"/>
      <c r="BK16" s="262"/>
      <c r="BL16" s="262"/>
      <c r="BM16" s="262"/>
      <c r="BN16" s="262"/>
      <c r="BO16" s="262"/>
      <c r="BP16" s="262"/>
      <c r="BQ16" s="262"/>
      <c r="BR16" s="262"/>
      <c r="BS16" s="262"/>
      <c r="BT16" s="27"/>
      <c r="BU16" s="231"/>
      <c r="BV16" s="231"/>
      <c r="BW16" s="231"/>
      <c r="BX16" s="231"/>
      <c r="BY16" s="231"/>
      <c r="BZ16" s="231"/>
      <c r="CA16" s="231"/>
      <c r="CB16" s="231"/>
      <c r="CC16" s="231"/>
      <c r="CD16" s="231"/>
      <c r="CE16" s="231"/>
      <c r="CF16" s="231"/>
      <c r="CG16" s="6"/>
      <c r="CH16" s="203"/>
      <c r="CI16" s="268"/>
      <c r="CJ16" s="268"/>
      <c r="CK16" s="203"/>
      <c r="CL16" s="8"/>
      <c r="CM16" s="251"/>
      <c r="CN16" s="216"/>
      <c r="CO16" s="216"/>
      <c r="CP16" s="203"/>
      <c r="CQ16" s="216"/>
      <c r="CR16" s="216"/>
      <c r="CS16" s="203"/>
      <c r="CT16" s="203"/>
      <c r="CU16" s="203"/>
    </row>
    <row r="17" spans="1:99" ht="36" customHeight="1">
      <c r="A17" s="503">
        <v>3</v>
      </c>
      <c r="B17" s="303"/>
      <c r="C17" s="259" t="str">
        <f>IF(B17=0,"",(B17/('Page 1 Chemicals'!$B15/1000000))/8.34)</f>
        <v/>
      </c>
      <c r="D17" s="303"/>
      <c r="E17" s="259" t="str">
        <f>IF(D17=0,"",(D17/('Page 1 Chemicals'!$B15/1000000))/8.34)</f>
        <v/>
      </c>
      <c r="F17" s="303"/>
      <c r="G17" s="259" t="str">
        <f>IF(F17=0,"",(F17/('Page 1 Chemicals'!$B15/1000000))/8.34)</f>
        <v/>
      </c>
      <c r="H17" s="303"/>
      <c r="I17" s="259" t="str">
        <f>IF(H17=0,"",(H17/('Page 1 Chemicals'!$B15/1000000))/8.34)</f>
        <v/>
      </c>
      <c r="J17" s="303"/>
      <c r="K17" s="259" t="str">
        <f>IF(J17=0,"",(J17/('Page 1 Chemicals'!$B15/1000000))/8.34)</f>
        <v/>
      </c>
      <c r="L17" s="303"/>
      <c r="M17" s="259" t="str">
        <f>IF(L17=0,"",(L17/('Page 1 Chemicals'!$B15/1000000))/8.34)</f>
        <v/>
      </c>
      <c r="N17" s="303"/>
      <c r="O17" s="259" t="str">
        <f>IF(N17=0,"",(N17/('Page 1 Chemicals'!$B15/1000000))/8.34)</f>
        <v/>
      </c>
      <c r="P17" s="261"/>
      <c r="Q17" s="262"/>
      <c r="R17" s="261"/>
      <c r="S17" s="262"/>
      <c r="T17" s="261"/>
      <c r="U17" s="262"/>
      <c r="V17" s="261"/>
      <c r="W17" s="262"/>
      <c r="X17" s="261"/>
      <c r="Y17" s="262"/>
      <c r="Z17" s="261"/>
      <c r="AA17" s="262"/>
      <c r="AB17" s="261"/>
      <c r="AC17" s="262"/>
      <c r="AD17" s="27"/>
      <c r="AE17" s="263"/>
      <c r="AF17" s="263"/>
      <c r="AG17" s="263"/>
      <c r="AH17" s="262"/>
      <c r="AI17" s="262"/>
      <c r="AJ17" s="262"/>
      <c r="AK17" s="262"/>
      <c r="AL17" s="264"/>
      <c r="AM17" s="264"/>
      <c r="AN17" s="264"/>
      <c r="AO17" s="264"/>
      <c r="AP17" s="264"/>
      <c r="AQ17" s="264"/>
      <c r="AR17" s="263"/>
      <c r="AS17" s="263"/>
      <c r="AT17" s="27"/>
      <c r="AU17" s="264"/>
      <c r="AV17" s="264"/>
      <c r="AW17" s="264"/>
      <c r="AX17" s="264"/>
      <c r="AY17" s="263"/>
      <c r="AZ17" s="263"/>
      <c r="BA17" s="263"/>
      <c r="BB17" s="263"/>
      <c r="BC17" s="265"/>
      <c r="BD17" s="264"/>
      <c r="BE17" s="265"/>
      <c r="BF17" s="264"/>
      <c r="BG17" s="263"/>
      <c r="BH17" s="27"/>
      <c r="BI17" s="262"/>
      <c r="BJ17" s="262"/>
      <c r="BK17" s="262"/>
      <c r="BL17" s="262"/>
      <c r="BM17" s="262"/>
      <c r="BN17" s="262"/>
      <c r="BO17" s="262"/>
      <c r="BP17" s="262"/>
      <c r="BQ17" s="262"/>
      <c r="BR17" s="262"/>
      <c r="BS17" s="262"/>
      <c r="BT17" s="27"/>
      <c r="BU17" s="263"/>
      <c r="BV17" s="263"/>
      <c r="BW17" s="263"/>
      <c r="BX17" s="263"/>
      <c r="BY17" s="264"/>
      <c r="BZ17" s="264"/>
      <c r="CA17" s="264"/>
      <c r="CB17" s="264"/>
      <c r="CC17" s="264"/>
      <c r="CD17" s="264"/>
      <c r="CE17" s="264"/>
      <c r="CF17" s="264"/>
      <c r="CG17" s="9"/>
      <c r="CH17" s="216"/>
      <c r="CI17" s="269"/>
      <c r="CJ17" s="269"/>
      <c r="CK17" s="216"/>
      <c r="CL17" s="8"/>
      <c r="CM17" s="251"/>
      <c r="CN17" s="216"/>
      <c r="CO17" s="216"/>
      <c r="CP17" s="203"/>
      <c r="CQ17" s="216"/>
      <c r="CR17" s="216"/>
      <c r="CS17" s="203"/>
      <c r="CT17" s="203"/>
      <c r="CU17" s="203"/>
    </row>
    <row r="18" spans="1:99" ht="36" customHeight="1">
      <c r="A18" s="503">
        <v>4</v>
      </c>
      <c r="B18" s="303"/>
      <c r="C18" s="259" t="str">
        <f>IF(B18=0,"",(B18/('Page 1 Chemicals'!$B16/1000000))/8.34)</f>
        <v/>
      </c>
      <c r="D18" s="303"/>
      <c r="E18" s="259" t="str">
        <f>IF(D18=0,"",(D18/('Page 1 Chemicals'!$B16/1000000))/8.34)</f>
        <v/>
      </c>
      <c r="F18" s="303"/>
      <c r="G18" s="259" t="str">
        <f>IF(F18=0,"",(F18/('Page 1 Chemicals'!$B16/1000000))/8.34)</f>
        <v/>
      </c>
      <c r="H18" s="303"/>
      <c r="I18" s="259" t="str">
        <f>IF(H18=0,"",(H18/('Page 1 Chemicals'!$B16/1000000))/8.34)</f>
        <v/>
      </c>
      <c r="J18" s="303"/>
      <c r="K18" s="259" t="str">
        <f>IF(J18=0,"",(J18/('Page 1 Chemicals'!$B16/1000000))/8.34)</f>
        <v/>
      </c>
      <c r="L18" s="303"/>
      <c r="M18" s="259" t="str">
        <f>IF(L18=0,"",(L18/('Page 1 Chemicals'!$B16/1000000))/8.34)</f>
        <v/>
      </c>
      <c r="N18" s="303"/>
      <c r="O18" s="259" t="str">
        <f>IF(N18=0,"",(N18/('Page 1 Chemicals'!$B16/1000000))/8.34)</f>
        <v/>
      </c>
      <c r="P18" s="261"/>
      <c r="Q18" s="262"/>
      <c r="R18" s="261"/>
      <c r="S18" s="262"/>
      <c r="T18" s="261"/>
      <c r="U18" s="262"/>
      <c r="V18" s="261"/>
      <c r="W18" s="262"/>
      <c r="X18" s="261"/>
      <c r="Y18" s="262"/>
      <c r="Z18" s="261"/>
      <c r="AA18" s="262"/>
      <c r="AB18" s="261"/>
      <c r="AC18" s="262"/>
      <c r="AD18" s="27"/>
      <c r="AE18" s="263"/>
      <c r="AF18" s="263"/>
      <c r="AG18" s="263"/>
      <c r="AH18" s="262"/>
      <c r="AI18" s="262"/>
      <c r="AJ18" s="262"/>
      <c r="AK18" s="262"/>
      <c r="AL18" s="264"/>
      <c r="AM18" s="264"/>
      <c r="AN18" s="264"/>
      <c r="AO18" s="264"/>
      <c r="AP18" s="264"/>
      <c r="AQ18" s="264"/>
      <c r="AR18" s="263"/>
      <c r="AS18" s="263"/>
      <c r="AT18" s="27"/>
      <c r="AU18" s="264"/>
      <c r="AV18" s="264"/>
      <c r="AW18" s="264"/>
      <c r="AX18" s="264"/>
      <c r="AY18" s="263"/>
      <c r="AZ18" s="263"/>
      <c r="BA18" s="263"/>
      <c r="BB18" s="263"/>
      <c r="BC18" s="265"/>
      <c r="BD18" s="264"/>
      <c r="BE18" s="265"/>
      <c r="BF18" s="264"/>
      <c r="BG18" s="263"/>
      <c r="BH18" s="27"/>
      <c r="BI18" s="262"/>
      <c r="BJ18" s="262"/>
      <c r="BK18" s="262"/>
      <c r="BL18" s="262"/>
      <c r="BM18" s="262"/>
      <c r="BN18" s="262"/>
      <c r="BO18" s="262"/>
      <c r="BP18" s="262"/>
      <c r="BQ18" s="262"/>
      <c r="BR18" s="262"/>
      <c r="BS18" s="262"/>
      <c r="BT18" s="27"/>
      <c r="BU18" s="263"/>
      <c r="BV18" s="263"/>
      <c r="BW18" s="263"/>
      <c r="BX18" s="263"/>
      <c r="BY18" s="264"/>
      <c r="BZ18" s="264"/>
      <c r="CA18" s="264"/>
      <c r="CB18" s="264"/>
      <c r="CC18" s="264"/>
      <c r="CD18" s="264"/>
      <c r="CE18" s="264"/>
      <c r="CF18" s="264"/>
      <c r="CG18" s="9"/>
      <c r="CH18" s="216"/>
      <c r="CI18" s="269"/>
      <c r="CJ18" s="269"/>
      <c r="CK18" s="216"/>
      <c r="CL18" s="8"/>
      <c r="CM18" s="251"/>
      <c r="CN18" s="216"/>
      <c r="CO18" s="216"/>
      <c r="CP18" s="203"/>
      <c r="CQ18" s="216"/>
      <c r="CR18" s="216"/>
      <c r="CS18" s="203"/>
      <c r="CT18" s="203"/>
      <c r="CU18" s="203"/>
    </row>
    <row r="19" spans="1:99" ht="36" customHeight="1">
      <c r="A19" s="503">
        <v>5</v>
      </c>
      <c r="B19" s="303"/>
      <c r="C19" s="259" t="str">
        <f>IF(B19=0,"",(B19/('Page 1 Chemicals'!$B17/1000000))/8.34)</f>
        <v/>
      </c>
      <c r="D19" s="303"/>
      <c r="E19" s="259" t="str">
        <f>IF(D19=0,"",(D19/('Page 1 Chemicals'!$B17/1000000))/8.34)</f>
        <v/>
      </c>
      <c r="F19" s="303"/>
      <c r="G19" s="259" t="str">
        <f>IF(F19=0,"",(F19/('Page 1 Chemicals'!$B17/1000000))/8.34)</f>
        <v/>
      </c>
      <c r="H19" s="303"/>
      <c r="I19" s="259" t="str">
        <f>IF(H19=0,"",(H19/('Page 1 Chemicals'!$B17/1000000))/8.34)</f>
        <v/>
      </c>
      <c r="J19" s="303"/>
      <c r="K19" s="259" t="str">
        <f>IF(J19=0,"",(J19/('Page 1 Chemicals'!$B17/1000000))/8.34)</f>
        <v/>
      </c>
      <c r="L19" s="303"/>
      <c r="M19" s="259" t="str">
        <f>IF(L19=0,"",(L19/('Page 1 Chemicals'!$B17/1000000))/8.34)</f>
        <v/>
      </c>
      <c r="N19" s="303"/>
      <c r="O19" s="259" t="str">
        <f>IF(N19=0,"",(N19/('Page 1 Chemicals'!$B17/1000000))/8.34)</f>
        <v/>
      </c>
      <c r="P19" s="261"/>
      <c r="Q19" s="262"/>
      <c r="R19" s="261"/>
      <c r="S19" s="262"/>
      <c r="T19" s="261"/>
      <c r="U19" s="262"/>
      <c r="V19" s="261"/>
      <c r="W19" s="262"/>
      <c r="X19" s="261"/>
      <c r="Y19" s="262"/>
      <c r="Z19" s="261"/>
      <c r="AA19" s="262"/>
      <c r="AB19" s="261"/>
      <c r="AC19" s="262"/>
      <c r="AD19" s="27"/>
      <c r="AE19" s="263"/>
      <c r="AF19" s="263"/>
      <c r="AG19" s="263"/>
      <c r="AH19" s="262"/>
      <c r="AI19" s="262"/>
      <c r="AJ19" s="262"/>
      <c r="AK19" s="262"/>
      <c r="AL19" s="264"/>
      <c r="AM19" s="264"/>
      <c r="AN19" s="264"/>
      <c r="AO19" s="264"/>
      <c r="AP19" s="264"/>
      <c r="AQ19" s="264"/>
      <c r="AR19" s="263"/>
      <c r="AS19" s="263"/>
      <c r="AT19" s="27"/>
      <c r="AU19" s="264"/>
      <c r="AV19" s="264"/>
      <c r="AW19" s="264"/>
      <c r="AX19" s="264"/>
      <c r="AY19" s="263"/>
      <c r="AZ19" s="263"/>
      <c r="BA19" s="263"/>
      <c r="BB19" s="263"/>
      <c r="BC19" s="265"/>
      <c r="BD19" s="264"/>
      <c r="BE19" s="265"/>
      <c r="BF19" s="264"/>
      <c r="BG19" s="263"/>
      <c r="BH19" s="27"/>
      <c r="BI19" s="262"/>
      <c r="BJ19" s="262"/>
      <c r="BK19" s="262"/>
      <c r="BL19" s="262"/>
      <c r="BM19" s="262"/>
      <c r="BN19" s="262"/>
      <c r="BO19" s="262"/>
      <c r="BP19" s="262"/>
      <c r="BQ19" s="262"/>
      <c r="BR19" s="262"/>
      <c r="BS19" s="262"/>
      <c r="BT19" s="27"/>
      <c r="BU19" s="263"/>
      <c r="BV19" s="263"/>
      <c r="BW19" s="263"/>
      <c r="BX19" s="263"/>
      <c r="BY19" s="264"/>
      <c r="BZ19" s="264"/>
      <c r="CA19" s="264"/>
      <c r="CB19" s="264"/>
      <c r="CC19" s="264"/>
      <c r="CD19" s="264"/>
      <c r="CE19" s="264"/>
      <c r="CF19" s="264"/>
      <c r="CG19" s="9"/>
      <c r="CH19" s="216"/>
      <c r="CI19" s="269"/>
      <c r="CJ19" s="269"/>
      <c r="CK19" s="216"/>
      <c r="CL19" s="8"/>
      <c r="CM19" s="251"/>
      <c r="CN19" s="216"/>
      <c r="CO19" s="216"/>
      <c r="CP19" s="216"/>
      <c r="CQ19" s="216"/>
      <c r="CR19" s="216"/>
      <c r="CS19" s="203"/>
      <c r="CT19" s="8"/>
      <c r="CU19" s="216"/>
    </row>
    <row r="20" spans="1:99" ht="36" customHeight="1">
      <c r="A20" s="503">
        <v>6</v>
      </c>
      <c r="B20" s="303"/>
      <c r="C20" s="259" t="str">
        <f>IF(B20=0,"",(B20/('Page 1 Chemicals'!$B18/1000000))/8.34)</f>
        <v/>
      </c>
      <c r="D20" s="303"/>
      <c r="E20" s="259" t="str">
        <f>IF(D20=0,"",(D20/('Page 1 Chemicals'!$B18/1000000))/8.34)</f>
        <v/>
      </c>
      <c r="F20" s="303"/>
      <c r="G20" s="259" t="str">
        <f>IF(F20=0,"",(F20/('Page 1 Chemicals'!$B18/1000000))/8.34)</f>
        <v/>
      </c>
      <c r="H20" s="303"/>
      <c r="I20" s="259" t="str">
        <f>IF(H20=0,"",(H20/('Page 1 Chemicals'!$B18/1000000))/8.34)</f>
        <v/>
      </c>
      <c r="J20" s="303"/>
      <c r="K20" s="259" t="str">
        <f>IF(J20=0,"",(J20/('Page 1 Chemicals'!$B18/1000000))/8.34)</f>
        <v/>
      </c>
      <c r="L20" s="303"/>
      <c r="M20" s="259" t="str">
        <f>IF(L20=0,"",(L20/('Page 1 Chemicals'!$B18/1000000))/8.34)</f>
        <v/>
      </c>
      <c r="N20" s="303"/>
      <c r="O20" s="259" t="str">
        <f>IF(N20=0,"",(N20/('Page 1 Chemicals'!$B18/1000000))/8.34)</f>
        <v/>
      </c>
      <c r="P20" s="261"/>
      <c r="Q20" s="262"/>
      <c r="R20" s="261"/>
      <c r="S20" s="262"/>
      <c r="T20" s="261"/>
      <c r="U20" s="262"/>
      <c r="V20" s="261"/>
      <c r="W20" s="262"/>
      <c r="X20" s="261"/>
      <c r="Y20" s="262"/>
      <c r="Z20" s="261"/>
      <c r="AA20" s="262"/>
      <c r="AB20" s="261"/>
      <c r="AC20" s="262"/>
      <c r="AD20" s="27"/>
      <c r="AE20" s="263"/>
      <c r="AF20" s="263"/>
      <c r="AG20" s="263"/>
      <c r="AH20" s="262"/>
      <c r="AI20" s="262"/>
      <c r="AJ20" s="262"/>
      <c r="AK20" s="262"/>
      <c r="AL20" s="264"/>
      <c r="AM20" s="264"/>
      <c r="AN20" s="264"/>
      <c r="AO20" s="264"/>
      <c r="AP20" s="264"/>
      <c r="AQ20" s="264"/>
      <c r="AR20" s="263"/>
      <c r="AS20" s="263"/>
      <c r="AT20" s="27"/>
      <c r="AU20" s="264"/>
      <c r="AV20" s="264"/>
      <c r="AW20" s="264"/>
      <c r="AX20" s="264"/>
      <c r="AY20" s="263"/>
      <c r="AZ20" s="263"/>
      <c r="BA20" s="263"/>
      <c r="BB20" s="263"/>
      <c r="BC20" s="265"/>
      <c r="BD20" s="264"/>
      <c r="BE20" s="265"/>
      <c r="BF20" s="264"/>
      <c r="BG20" s="263"/>
      <c r="BH20" s="27"/>
      <c r="BI20" s="262"/>
      <c r="BJ20" s="262"/>
      <c r="BK20" s="262"/>
      <c r="BL20" s="262"/>
      <c r="BM20" s="262"/>
      <c r="BN20" s="262"/>
      <c r="BO20" s="262"/>
      <c r="BP20" s="262"/>
      <c r="BQ20" s="262"/>
      <c r="BR20" s="262"/>
      <c r="BS20" s="262"/>
      <c r="BT20" s="27"/>
      <c r="BU20" s="263"/>
      <c r="BV20" s="263"/>
      <c r="BW20" s="263"/>
      <c r="BX20" s="263"/>
      <c r="BY20" s="264"/>
      <c r="BZ20" s="264"/>
      <c r="CA20" s="264"/>
      <c r="CB20" s="264"/>
      <c r="CC20" s="264"/>
      <c r="CD20" s="264"/>
      <c r="CE20" s="264"/>
      <c r="CF20" s="264"/>
      <c r="CG20" s="270"/>
      <c r="CH20" s="216"/>
      <c r="CI20" s="216"/>
      <c r="CJ20" s="216"/>
      <c r="CK20" s="216"/>
      <c r="CL20" s="216"/>
      <c r="CM20" s="216"/>
      <c r="CN20" s="216"/>
      <c r="CO20" s="216"/>
      <c r="CP20" s="216"/>
      <c r="CQ20" s="216"/>
      <c r="CR20" s="216"/>
      <c r="CS20" s="203"/>
      <c r="CT20" s="8"/>
      <c r="CU20" s="216"/>
    </row>
    <row r="21" spans="1:99" ht="36" customHeight="1">
      <c r="A21" s="503">
        <v>7</v>
      </c>
      <c r="B21" s="303"/>
      <c r="C21" s="259" t="str">
        <f>IF(B21=0,"",(B21/('Page 1 Chemicals'!$B19/1000000))/8.34)</f>
        <v/>
      </c>
      <c r="D21" s="303"/>
      <c r="E21" s="259" t="str">
        <f>IF(D21=0,"",(D21/('Page 1 Chemicals'!$B19/1000000))/8.34)</f>
        <v/>
      </c>
      <c r="F21" s="303"/>
      <c r="G21" s="259" t="str">
        <f>IF(F21=0,"",(F21/('Page 1 Chemicals'!$B19/1000000))/8.34)</f>
        <v/>
      </c>
      <c r="H21" s="303"/>
      <c r="I21" s="259" t="str">
        <f>IF(H21=0,"",(H21/('Page 1 Chemicals'!$B19/1000000))/8.34)</f>
        <v/>
      </c>
      <c r="J21" s="303"/>
      <c r="K21" s="259" t="str">
        <f>IF(J21=0,"",(J21/('Page 1 Chemicals'!$B19/1000000))/8.34)</f>
        <v/>
      </c>
      <c r="L21" s="303"/>
      <c r="M21" s="259" t="str">
        <f>IF(L21=0,"",(L21/('Page 1 Chemicals'!$B19/1000000))/8.34)</f>
        <v/>
      </c>
      <c r="N21" s="303"/>
      <c r="O21" s="259" t="str">
        <f>IF(N21=0,"",(N21/('Page 1 Chemicals'!$B19/1000000))/8.34)</f>
        <v/>
      </c>
      <c r="P21" s="261"/>
      <c r="Q21" s="262"/>
      <c r="R21" s="261"/>
      <c r="S21" s="262"/>
      <c r="T21" s="261"/>
      <c r="U21" s="262"/>
      <c r="V21" s="261"/>
      <c r="W21" s="262"/>
      <c r="X21" s="261"/>
      <c r="Y21" s="262"/>
      <c r="Z21" s="261"/>
      <c r="AA21" s="262"/>
      <c r="AB21" s="261"/>
      <c r="AC21" s="262"/>
      <c r="AD21" s="27"/>
      <c r="AE21" s="263"/>
      <c r="AF21" s="263"/>
      <c r="AG21" s="263"/>
      <c r="AH21" s="262"/>
      <c r="AI21" s="262"/>
      <c r="AJ21" s="262"/>
      <c r="AK21" s="262"/>
      <c r="AL21" s="264"/>
      <c r="AM21" s="264"/>
      <c r="AN21" s="264"/>
      <c r="AO21" s="264"/>
      <c r="AP21" s="264"/>
      <c r="AQ21" s="264"/>
      <c r="AR21" s="263"/>
      <c r="AS21" s="263"/>
      <c r="AT21" s="27"/>
      <c r="AU21" s="264"/>
      <c r="AV21" s="264"/>
      <c r="AW21" s="264"/>
      <c r="AX21" s="264"/>
      <c r="AY21" s="263"/>
      <c r="AZ21" s="263"/>
      <c r="BA21" s="263"/>
      <c r="BB21" s="263"/>
      <c r="BC21" s="265"/>
      <c r="BD21" s="264"/>
      <c r="BE21" s="265"/>
      <c r="BF21" s="264"/>
      <c r="BG21" s="263"/>
      <c r="BH21" s="27"/>
      <c r="BI21" s="262"/>
      <c r="BJ21" s="262"/>
      <c r="BK21" s="262"/>
      <c r="BL21" s="262"/>
      <c r="BM21" s="262"/>
      <c r="BN21" s="262"/>
      <c r="BO21" s="262"/>
      <c r="BP21" s="262"/>
      <c r="BQ21" s="262"/>
      <c r="BR21" s="262"/>
      <c r="BS21" s="262"/>
      <c r="BT21" s="27"/>
      <c r="BU21" s="263"/>
      <c r="BV21" s="263"/>
      <c r="BW21" s="263"/>
      <c r="BX21" s="263"/>
      <c r="BY21" s="264"/>
      <c r="BZ21" s="264"/>
      <c r="CA21" s="264"/>
      <c r="CB21" s="264"/>
      <c r="CC21" s="264"/>
      <c r="CD21" s="264"/>
      <c r="CE21" s="264"/>
      <c r="CF21" s="264"/>
      <c r="CG21" s="271"/>
      <c r="CH21" s="216"/>
      <c r="CI21" s="216"/>
      <c r="CJ21" s="216"/>
      <c r="CK21" s="216"/>
      <c r="CL21" s="216"/>
      <c r="CM21" s="216"/>
      <c r="CN21" s="216"/>
      <c r="CO21" s="216"/>
      <c r="CP21" s="216"/>
      <c r="CQ21" s="216"/>
      <c r="CR21" s="216"/>
      <c r="CS21" s="203"/>
      <c r="CT21" s="216"/>
      <c r="CU21" s="216"/>
    </row>
    <row r="22" spans="1:99" ht="36" customHeight="1">
      <c r="A22" s="503">
        <v>8</v>
      </c>
      <c r="B22" s="303"/>
      <c r="C22" s="259" t="str">
        <f>IF(B22=0,"",(B22/('Page 1 Chemicals'!$B20/1000000))/8.34)</f>
        <v/>
      </c>
      <c r="D22" s="303"/>
      <c r="E22" s="259" t="str">
        <f>IF(D22=0,"",(D22/('Page 1 Chemicals'!$B20/1000000))/8.34)</f>
        <v/>
      </c>
      <c r="F22" s="303"/>
      <c r="G22" s="259" t="str">
        <f>IF(F22=0,"",(F22/('Page 1 Chemicals'!$B20/1000000))/8.34)</f>
        <v/>
      </c>
      <c r="H22" s="303"/>
      <c r="I22" s="259" t="str">
        <f>IF(H22=0,"",(H22/('Page 1 Chemicals'!$B20/1000000))/8.34)</f>
        <v/>
      </c>
      <c r="J22" s="303"/>
      <c r="K22" s="259" t="str">
        <f>IF(J22=0,"",(J22/('Page 1 Chemicals'!$B20/1000000))/8.34)</f>
        <v/>
      </c>
      <c r="L22" s="303"/>
      <c r="M22" s="259" t="str">
        <f>IF(L22=0,"",(L22/('Page 1 Chemicals'!$B20/1000000))/8.34)</f>
        <v/>
      </c>
      <c r="N22" s="303"/>
      <c r="O22" s="259" t="str">
        <f>IF(N22=0,"",(N22/('Page 1 Chemicals'!$B20/1000000))/8.34)</f>
        <v/>
      </c>
      <c r="P22" s="261"/>
      <c r="Q22" s="262"/>
      <c r="R22" s="261"/>
      <c r="S22" s="262"/>
      <c r="T22" s="261"/>
      <c r="U22" s="262"/>
      <c r="V22" s="261"/>
      <c r="W22" s="262"/>
      <c r="X22" s="261"/>
      <c r="Y22" s="262"/>
      <c r="Z22" s="261"/>
      <c r="AA22" s="262"/>
      <c r="AB22" s="261"/>
      <c r="AC22" s="262"/>
      <c r="AD22" s="27"/>
      <c r="AE22" s="263"/>
      <c r="AF22" s="263"/>
      <c r="AG22" s="263"/>
      <c r="AH22" s="262"/>
      <c r="AI22" s="262"/>
      <c r="AJ22" s="262"/>
      <c r="AK22" s="262"/>
      <c r="AL22" s="264"/>
      <c r="AM22" s="264"/>
      <c r="AN22" s="264"/>
      <c r="AO22" s="264"/>
      <c r="AP22" s="264"/>
      <c r="AQ22" s="264"/>
      <c r="AR22" s="263"/>
      <c r="AS22" s="263"/>
      <c r="AT22" s="27"/>
      <c r="AU22" s="264"/>
      <c r="AV22" s="264"/>
      <c r="AW22" s="264"/>
      <c r="AX22" s="264"/>
      <c r="AY22" s="263"/>
      <c r="AZ22" s="263"/>
      <c r="BA22" s="263"/>
      <c r="BB22" s="263"/>
      <c r="BC22" s="265"/>
      <c r="BD22" s="264"/>
      <c r="BE22" s="265"/>
      <c r="BF22" s="264"/>
      <c r="BG22" s="263"/>
      <c r="BH22" s="27"/>
      <c r="BI22" s="262"/>
      <c r="BJ22" s="262"/>
      <c r="BK22" s="262"/>
      <c r="BL22" s="262"/>
      <c r="BM22" s="262"/>
      <c r="BN22" s="262"/>
      <c r="BO22" s="262"/>
      <c r="BP22" s="262"/>
      <c r="BQ22" s="262"/>
      <c r="BR22" s="262"/>
      <c r="BS22" s="262"/>
      <c r="BT22" s="27"/>
      <c r="BU22" s="263"/>
      <c r="BV22" s="263"/>
      <c r="BW22" s="263"/>
      <c r="BX22" s="263"/>
      <c r="BY22" s="264"/>
      <c r="BZ22" s="264"/>
      <c r="CA22" s="264"/>
      <c r="CB22" s="264"/>
      <c r="CC22" s="264"/>
      <c r="CD22" s="264"/>
      <c r="CE22" s="264"/>
      <c r="CF22" s="264"/>
      <c r="CG22" s="6"/>
      <c r="CH22" s="216"/>
      <c r="CI22" s="216"/>
      <c r="CJ22" s="216"/>
      <c r="CK22" s="232"/>
      <c r="CL22" s="232"/>
      <c r="CM22" s="232"/>
      <c r="CN22" s="216"/>
      <c r="CO22" s="216"/>
      <c r="CP22" s="216"/>
      <c r="CQ22" s="203"/>
      <c r="CR22" s="203"/>
      <c r="CS22" s="203"/>
      <c r="CT22" s="8"/>
      <c r="CU22" s="216"/>
    </row>
    <row r="23" spans="1:99" ht="36" customHeight="1">
      <c r="A23" s="503">
        <v>9</v>
      </c>
      <c r="B23" s="303"/>
      <c r="C23" s="259" t="str">
        <f>IF(B23=0,"",(B23/('Page 1 Chemicals'!$B21/1000000))/8.34)</f>
        <v/>
      </c>
      <c r="D23" s="303"/>
      <c r="E23" s="259" t="str">
        <f>IF(D23=0,"",(D23/('Page 1 Chemicals'!$B21/1000000))/8.34)</f>
        <v/>
      </c>
      <c r="F23" s="303"/>
      <c r="G23" s="259" t="str">
        <f>IF(F23=0,"",(F23/('Page 1 Chemicals'!$B21/1000000))/8.34)</f>
        <v/>
      </c>
      <c r="H23" s="303"/>
      <c r="I23" s="259" t="str">
        <f>IF(H23=0,"",(H23/('Page 1 Chemicals'!$B21/1000000))/8.34)</f>
        <v/>
      </c>
      <c r="J23" s="303"/>
      <c r="K23" s="259" t="str">
        <f>IF(J23=0,"",(J23/('Page 1 Chemicals'!$B21/1000000))/8.34)</f>
        <v/>
      </c>
      <c r="L23" s="303"/>
      <c r="M23" s="259" t="str">
        <f>IF(L23=0,"",(L23/('Page 1 Chemicals'!$B21/1000000))/8.34)</f>
        <v/>
      </c>
      <c r="N23" s="303"/>
      <c r="O23" s="259" t="str">
        <f>IF(N23=0,"",(N23/('Page 1 Chemicals'!$B21/1000000))/8.34)</f>
        <v/>
      </c>
      <c r="P23" s="261"/>
      <c r="Q23" s="262"/>
      <c r="R23" s="261"/>
      <c r="S23" s="262"/>
      <c r="T23" s="261"/>
      <c r="U23" s="262"/>
      <c r="V23" s="261"/>
      <c r="W23" s="262"/>
      <c r="X23" s="261"/>
      <c r="Y23" s="262"/>
      <c r="Z23" s="261"/>
      <c r="AA23" s="262"/>
      <c r="AB23" s="261"/>
      <c r="AC23" s="262"/>
      <c r="AD23" s="27"/>
      <c r="AE23" s="263"/>
      <c r="AF23" s="263"/>
      <c r="AG23" s="263"/>
      <c r="AH23" s="262"/>
      <c r="AI23" s="262"/>
      <c r="AJ23" s="262"/>
      <c r="AK23" s="262"/>
      <c r="AL23" s="264"/>
      <c r="AM23" s="264"/>
      <c r="AN23" s="264"/>
      <c r="AO23" s="264"/>
      <c r="AP23" s="264"/>
      <c r="AQ23" s="264"/>
      <c r="AR23" s="263"/>
      <c r="AS23" s="263"/>
      <c r="AT23" s="27"/>
      <c r="AU23" s="264"/>
      <c r="AV23" s="264"/>
      <c r="AW23" s="264"/>
      <c r="AX23" s="264"/>
      <c r="AY23" s="263"/>
      <c r="AZ23" s="263"/>
      <c r="BA23" s="263"/>
      <c r="BB23" s="263"/>
      <c r="BC23" s="265"/>
      <c r="BD23" s="264"/>
      <c r="BE23" s="265"/>
      <c r="BF23" s="264"/>
      <c r="BG23" s="263"/>
      <c r="BH23" s="27"/>
      <c r="BI23" s="262"/>
      <c r="BJ23" s="262"/>
      <c r="BK23" s="262"/>
      <c r="BL23" s="262"/>
      <c r="BM23" s="262"/>
      <c r="BN23" s="262"/>
      <c r="BO23" s="262"/>
      <c r="BP23" s="262"/>
      <c r="BQ23" s="262"/>
      <c r="BR23" s="262"/>
      <c r="BS23" s="262"/>
      <c r="BT23" s="27"/>
      <c r="BU23" s="263"/>
      <c r="BV23" s="263"/>
      <c r="BW23" s="263"/>
      <c r="BX23" s="263"/>
      <c r="BY23" s="264"/>
      <c r="BZ23" s="264"/>
      <c r="CA23" s="264"/>
      <c r="CB23" s="264"/>
      <c r="CC23" s="264"/>
      <c r="CD23" s="264"/>
      <c r="CE23" s="264"/>
      <c r="CF23" s="264"/>
      <c r="CG23" s="6"/>
      <c r="CH23" s="216"/>
      <c r="CI23" s="216"/>
      <c r="CJ23" s="216"/>
      <c r="CK23" s="232"/>
      <c r="CL23" s="232"/>
      <c r="CM23" s="232"/>
      <c r="CN23" s="216"/>
      <c r="CO23" s="216"/>
      <c r="CP23" s="216"/>
      <c r="CQ23" s="203"/>
      <c r="CR23" s="203"/>
      <c r="CS23" s="203"/>
      <c r="CT23" s="8"/>
      <c r="CU23" s="216"/>
    </row>
    <row r="24" spans="1:99" ht="36" customHeight="1">
      <c r="A24" s="503">
        <v>10</v>
      </c>
      <c r="B24" s="303"/>
      <c r="C24" s="259" t="str">
        <f>IF(B24=0,"",(B24/('Page 1 Chemicals'!$B22/1000000))/8.34)</f>
        <v/>
      </c>
      <c r="D24" s="303"/>
      <c r="E24" s="259" t="str">
        <f>IF(D24=0,"",(D24/('Page 1 Chemicals'!$B22/1000000))/8.34)</f>
        <v/>
      </c>
      <c r="F24" s="303"/>
      <c r="G24" s="259" t="str">
        <f>IF(F24=0,"",(F24/('Page 1 Chemicals'!$B22/1000000))/8.34)</f>
        <v/>
      </c>
      <c r="H24" s="303"/>
      <c r="I24" s="259" t="str">
        <f>IF(H24=0,"",(H24/('Page 1 Chemicals'!$B22/1000000))/8.34)</f>
        <v/>
      </c>
      <c r="J24" s="303"/>
      <c r="K24" s="259" t="str">
        <f>IF(J24=0,"",(J24/('Page 1 Chemicals'!$B22/1000000))/8.34)</f>
        <v/>
      </c>
      <c r="L24" s="303"/>
      <c r="M24" s="259" t="str">
        <f>IF(L24=0,"",(L24/('Page 1 Chemicals'!$B22/1000000))/8.34)</f>
        <v/>
      </c>
      <c r="N24" s="303"/>
      <c r="O24" s="259" t="str">
        <f>IF(N24=0,"",(N24/('Page 1 Chemicals'!$B22/1000000))/8.34)</f>
        <v/>
      </c>
      <c r="P24" s="261"/>
      <c r="Q24" s="262"/>
      <c r="R24" s="261"/>
      <c r="S24" s="262"/>
      <c r="T24" s="261"/>
      <c r="U24" s="262"/>
      <c r="V24" s="261"/>
      <c r="W24" s="262"/>
      <c r="X24" s="261"/>
      <c r="Y24" s="262"/>
      <c r="Z24" s="261"/>
      <c r="AA24" s="262"/>
      <c r="AB24" s="261"/>
      <c r="AC24" s="262"/>
      <c r="AD24" s="27"/>
      <c r="AE24" s="263"/>
      <c r="AF24" s="263"/>
      <c r="AG24" s="263"/>
      <c r="AH24" s="262"/>
      <c r="AI24" s="262"/>
      <c r="AJ24" s="262"/>
      <c r="AK24" s="262"/>
      <c r="AL24" s="264"/>
      <c r="AM24" s="264"/>
      <c r="AN24" s="264"/>
      <c r="AO24" s="264"/>
      <c r="AP24" s="264"/>
      <c r="AQ24" s="264"/>
      <c r="AR24" s="263"/>
      <c r="AS24" s="263"/>
      <c r="AT24" s="27"/>
      <c r="AU24" s="264"/>
      <c r="AV24" s="264"/>
      <c r="AW24" s="264"/>
      <c r="AX24" s="264"/>
      <c r="AY24" s="263"/>
      <c r="AZ24" s="263"/>
      <c r="BA24" s="263"/>
      <c r="BB24" s="263"/>
      <c r="BC24" s="265"/>
      <c r="BD24" s="264"/>
      <c r="BE24" s="265"/>
      <c r="BF24" s="264"/>
      <c r="BG24" s="263"/>
      <c r="BH24" s="27"/>
      <c r="BI24" s="262"/>
      <c r="BJ24" s="262"/>
      <c r="BK24" s="262"/>
      <c r="BL24" s="262"/>
      <c r="BM24" s="262"/>
      <c r="BN24" s="262"/>
      <c r="BO24" s="262"/>
      <c r="BP24" s="262"/>
      <c r="BQ24" s="262"/>
      <c r="BR24" s="262"/>
      <c r="BS24" s="262"/>
      <c r="BT24" s="27"/>
      <c r="BU24" s="263"/>
      <c r="BV24" s="263"/>
      <c r="BW24" s="263"/>
      <c r="BX24" s="263"/>
      <c r="BY24" s="264"/>
      <c r="BZ24" s="264"/>
      <c r="CA24" s="264"/>
      <c r="CB24" s="264"/>
      <c r="CC24" s="264"/>
      <c r="CD24" s="264"/>
      <c r="CE24" s="264"/>
      <c r="CF24" s="264"/>
      <c r="CG24" s="6"/>
      <c r="CH24" s="216"/>
      <c r="CI24" s="216"/>
      <c r="CJ24" s="216"/>
      <c r="CK24" s="232"/>
      <c r="CL24" s="232"/>
      <c r="CM24" s="232"/>
      <c r="CN24" s="216"/>
      <c r="CO24" s="216"/>
      <c r="CP24" s="216"/>
      <c r="CQ24" s="203"/>
      <c r="CR24" s="203"/>
      <c r="CS24" s="203"/>
      <c r="CT24" s="8"/>
      <c r="CU24" s="216"/>
    </row>
    <row r="25" spans="1:99" ht="36" customHeight="1">
      <c r="A25" s="503">
        <v>11</v>
      </c>
      <c r="B25" s="303"/>
      <c r="C25" s="259" t="str">
        <f>IF(B25=0,"",(B25/('Page 1 Chemicals'!$B23/1000000))/8.34)</f>
        <v/>
      </c>
      <c r="D25" s="303"/>
      <c r="E25" s="259" t="str">
        <f>IF(D25=0,"",(D25/('Page 1 Chemicals'!$B23/1000000))/8.34)</f>
        <v/>
      </c>
      <c r="F25" s="303"/>
      <c r="G25" s="259" t="str">
        <f>IF(F25=0,"",(F25/('Page 1 Chemicals'!$B23/1000000))/8.34)</f>
        <v/>
      </c>
      <c r="H25" s="303"/>
      <c r="I25" s="259" t="str">
        <f>IF(H25=0,"",(H25/('Page 1 Chemicals'!$B23/1000000))/8.34)</f>
        <v/>
      </c>
      <c r="J25" s="303"/>
      <c r="K25" s="259" t="str">
        <f>IF(J25=0,"",(J25/('Page 1 Chemicals'!$B23/1000000))/8.34)</f>
        <v/>
      </c>
      <c r="L25" s="303"/>
      <c r="M25" s="259" t="str">
        <f>IF(L25=0,"",(L25/('Page 1 Chemicals'!$B23/1000000))/8.34)</f>
        <v/>
      </c>
      <c r="N25" s="303"/>
      <c r="O25" s="259" t="str">
        <f>IF(N25=0,"",(N25/('Page 1 Chemicals'!$B23/1000000))/8.34)</f>
        <v/>
      </c>
      <c r="P25" s="261"/>
      <c r="Q25" s="262"/>
      <c r="R25" s="261"/>
      <c r="S25" s="262"/>
      <c r="T25" s="261"/>
      <c r="U25" s="262"/>
      <c r="V25" s="261"/>
      <c r="W25" s="262"/>
      <c r="X25" s="261"/>
      <c r="Y25" s="262"/>
      <c r="Z25" s="261"/>
      <c r="AA25" s="262"/>
      <c r="AB25" s="261"/>
      <c r="AC25" s="262"/>
      <c r="AD25" s="27"/>
      <c r="AE25" s="263"/>
      <c r="AF25" s="263"/>
      <c r="AG25" s="263"/>
      <c r="AH25" s="262"/>
      <c r="AI25" s="262"/>
      <c r="AJ25" s="262"/>
      <c r="AK25" s="262"/>
      <c r="AL25" s="264"/>
      <c r="AM25" s="264"/>
      <c r="AN25" s="264"/>
      <c r="AO25" s="264"/>
      <c r="AP25" s="264"/>
      <c r="AQ25" s="264"/>
      <c r="AR25" s="263"/>
      <c r="AS25" s="263"/>
      <c r="AT25" s="27"/>
      <c r="AU25" s="264"/>
      <c r="AV25" s="264"/>
      <c r="AW25" s="264"/>
      <c r="AX25" s="264"/>
      <c r="AY25" s="263"/>
      <c r="AZ25" s="263"/>
      <c r="BA25" s="263"/>
      <c r="BB25" s="263"/>
      <c r="BC25" s="265"/>
      <c r="BD25" s="264"/>
      <c r="BE25" s="265"/>
      <c r="BF25" s="264"/>
      <c r="BG25" s="263"/>
      <c r="BH25" s="27"/>
      <c r="BI25" s="262"/>
      <c r="BJ25" s="262"/>
      <c r="BK25" s="262"/>
      <c r="BL25" s="262"/>
      <c r="BM25" s="262"/>
      <c r="BN25" s="262"/>
      <c r="BO25" s="262"/>
      <c r="BP25" s="262"/>
      <c r="BQ25" s="262"/>
      <c r="BR25" s="262"/>
      <c r="BS25" s="262"/>
      <c r="BT25" s="27"/>
      <c r="BU25" s="263"/>
      <c r="BV25" s="263"/>
      <c r="BW25" s="263"/>
      <c r="BX25" s="263"/>
      <c r="BY25" s="264"/>
      <c r="BZ25" s="264"/>
      <c r="CA25" s="264"/>
      <c r="CB25" s="264"/>
      <c r="CC25" s="264"/>
      <c r="CD25" s="264"/>
      <c r="CE25" s="264"/>
      <c r="CF25" s="264"/>
      <c r="CG25" s="6"/>
      <c r="CH25" s="216"/>
      <c r="CI25" s="216"/>
      <c r="CJ25" s="216"/>
      <c r="CK25" s="232"/>
      <c r="CL25" s="232"/>
      <c r="CM25" s="232"/>
      <c r="CN25" s="216"/>
      <c r="CO25" s="216"/>
      <c r="CP25" s="216"/>
      <c r="CQ25" s="203"/>
      <c r="CR25" s="203"/>
      <c r="CS25" s="203"/>
      <c r="CT25" s="8"/>
      <c r="CU25" s="216"/>
    </row>
    <row r="26" spans="1:99" ht="36" customHeight="1">
      <c r="A26" s="503">
        <v>12</v>
      </c>
      <c r="B26" s="303"/>
      <c r="C26" s="259" t="str">
        <f>IF(B26=0,"",(B26/('Page 1 Chemicals'!$B24/1000000))/8.34)</f>
        <v/>
      </c>
      <c r="D26" s="303"/>
      <c r="E26" s="259" t="str">
        <f>IF(D26=0,"",(D26/('Page 1 Chemicals'!$B24/1000000))/8.34)</f>
        <v/>
      </c>
      <c r="F26" s="303"/>
      <c r="G26" s="259" t="str">
        <f>IF(F26=0,"",(F26/('Page 1 Chemicals'!$B24/1000000))/8.34)</f>
        <v/>
      </c>
      <c r="H26" s="303"/>
      <c r="I26" s="259" t="str">
        <f>IF(H26=0,"",(H26/('Page 1 Chemicals'!$B24/1000000))/8.34)</f>
        <v/>
      </c>
      <c r="J26" s="303"/>
      <c r="K26" s="259" t="str">
        <f>IF(J26=0,"",(J26/('Page 1 Chemicals'!$B24/1000000))/8.34)</f>
        <v/>
      </c>
      <c r="L26" s="303"/>
      <c r="M26" s="259" t="str">
        <f>IF(L26=0,"",(L26/('Page 1 Chemicals'!$B24/1000000))/8.34)</f>
        <v/>
      </c>
      <c r="N26" s="303"/>
      <c r="O26" s="259" t="str">
        <f>IF(N26=0,"",(N26/('Page 1 Chemicals'!$B24/1000000))/8.34)</f>
        <v/>
      </c>
      <c r="P26" s="261"/>
      <c r="Q26" s="262"/>
      <c r="R26" s="261"/>
      <c r="S26" s="262"/>
      <c r="T26" s="261"/>
      <c r="U26" s="262"/>
      <c r="V26" s="261"/>
      <c r="W26" s="262"/>
      <c r="X26" s="261"/>
      <c r="Y26" s="262"/>
      <c r="Z26" s="261"/>
      <c r="AA26" s="262"/>
      <c r="AB26" s="261"/>
      <c r="AC26" s="262"/>
      <c r="AD26" s="27"/>
      <c r="AE26" s="263"/>
      <c r="AF26" s="263"/>
      <c r="AG26" s="263"/>
      <c r="AH26" s="262"/>
      <c r="AI26" s="262"/>
      <c r="AJ26" s="262"/>
      <c r="AK26" s="262"/>
      <c r="AL26" s="264"/>
      <c r="AM26" s="264"/>
      <c r="AN26" s="264"/>
      <c r="AO26" s="264"/>
      <c r="AP26" s="264"/>
      <c r="AQ26" s="264"/>
      <c r="AR26" s="263"/>
      <c r="AS26" s="263"/>
      <c r="AT26" s="27"/>
      <c r="AU26" s="264"/>
      <c r="AV26" s="264"/>
      <c r="AW26" s="264"/>
      <c r="AX26" s="264"/>
      <c r="AY26" s="263"/>
      <c r="AZ26" s="263"/>
      <c r="BA26" s="263"/>
      <c r="BB26" s="263"/>
      <c r="BC26" s="265"/>
      <c r="BD26" s="264"/>
      <c r="BE26" s="265"/>
      <c r="BF26" s="264"/>
      <c r="BG26" s="263"/>
      <c r="BH26" s="27"/>
      <c r="BI26" s="262"/>
      <c r="BJ26" s="262"/>
      <c r="BK26" s="262"/>
      <c r="BL26" s="262"/>
      <c r="BM26" s="262"/>
      <c r="BN26" s="262"/>
      <c r="BO26" s="262"/>
      <c r="BP26" s="262"/>
      <c r="BQ26" s="262"/>
      <c r="BR26" s="262"/>
      <c r="BS26" s="262"/>
      <c r="BT26" s="27"/>
      <c r="BU26" s="263"/>
      <c r="BV26" s="263"/>
      <c r="BW26" s="263"/>
      <c r="BX26" s="263"/>
      <c r="BY26" s="264"/>
      <c r="BZ26" s="264"/>
      <c r="CA26" s="264"/>
      <c r="CB26" s="264"/>
      <c r="CC26" s="264"/>
      <c r="CD26" s="264"/>
      <c r="CE26" s="264"/>
      <c r="CF26" s="264"/>
      <c r="CG26" s="6"/>
      <c r="CH26" s="216"/>
      <c r="CI26" s="216"/>
      <c r="CJ26" s="216"/>
      <c r="CK26" s="232"/>
      <c r="CL26" s="232"/>
      <c r="CM26" s="232"/>
      <c r="CN26" s="216"/>
      <c r="CO26" s="216"/>
      <c r="CP26" s="216"/>
      <c r="CQ26" s="203"/>
      <c r="CR26" s="203"/>
      <c r="CS26" s="203"/>
      <c r="CT26" s="8"/>
      <c r="CU26" s="216"/>
    </row>
    <row r="27" spans="1:99" ht="36" customHeight="1">
      <c r="A27" s="503">
        <v>13</v>
      </c>
      <c r="B27" s="303"/>
      <c r="C27" s="259" t="str">
        <f>IF(B27=0,"",(B27/('Page 1 Chemicals'!$B25/1000000))/8.34)</f>
        <v/>
      </c>
      <c r="D27" s="303"/>
      <c r="E27" s="259" t="str">
        <f>IF(D27=0,"",(D27/('Page 1 Chemicals'!$B25/1000000))/8.34)</f>
        <v/>
      </c>
      <c r="F27" s="303"/>
      <c r="G27" s="259" t="str">
        <f>IF(F27=0,"",(F27/('Page 1 Chemicals'!$B25/1000000))/8.34)</f>
        <v/>
      </c>
      <c r="H27" s="303"/>
      <c r="I27" s="259" t="str">
        <f>IF(H27=0,"",(H27/('Page 1 Chemicals'!$B25/1000000))/8.34)</f>
        <v/>
      </c>
      <c r="J27" s="303"/>
      <c r="K27" s="259" t="str">
        <f>IF(J27=0,"",(J27/('Page 1 Chemicals'!$B25/1000000))/8.34)</f>
        <v/>
      </c>
      <c r="L27" s="303"/>
      <c r="M27" s="259" t="str">
        <f>IF(L27=0,"",(L27/('Page 1 Chemicals'!$B25/1000000))/8.34)</f>
        <v/>
      </c>
      <c r="N27" s="303"/>
      <c r="O27" s="259" t="str">
        <f>IF(N27=0,"",(N27/('Page 1 Chemicals'!$B25/1000000))/8.34)</f>
        <v/>
      </c>
      <c r="P27" s="261"/>
      <c r="Q27" s="262"/>
      <c r="R27" s="261"/>
      <c r="S27" s="262"/>
      <c r="T27" s="261"/>
      <c r="U27" s="262"/>
      <c r="V27" s="261"/>
      <c r="W27" s="262"/>
      <c r="X27" s="261"/>
      <c r="Y27" s="262"/>
      <c r="Z27" s="261"/>
      <c r="AA27" s="262"/>
      <c r="AB27" s="261"/>
      <c r="AC27" s="262"/>
      <c r="AD27" s="27"/>
      <c r="AE27" s="263"/>
      <c r="AF27" s="263"/>
      <c r="AG27" s="263"/>
      <c r="AH27" s="262"/>
      <c r="AI27" s="262"/>
      <c r="AJ27" s="262"/>
      <c r="AK27" s="262"/>
      <c r="AL27" s="264"/>
      <c r="AM27" s="264"/>
      <c r="AN27" s="264"/>
      <c r="AO27" s="264"/>
      <c r="AP27" s="264"/>
      <c r="AQ27" s="264"/>
      <c r="AR27" s="263"/>
      <c r="AS27" s="263"/>
      <c r="AT27" s="27"/>
      <c r="AU27" s="264"/>
      <c r="AV27" s="264"/>
      <c r="AW27" s="264"/>
      <c r="AX27" s="264"/>
      <c r="AY27" s="263"/>
      <c r="AZ27" s="263"/>
      <c r="BA27" s="263"/>
      <c r="BB27" s="263"/>
      <c r="BC27" s="265"/>
      <c r="BD27" s="264"/>
      <c r="BE27" s="265"/>
      <c r="BF27" s="264"/>
      <c r="BG27" s="263"/>
      <c r="BH27" s="27"/>
      <c r="BI27" s="262"/>
      <c r="BJ27" s="262"/>
      <c r="BK27" s="262"/>
      <c r="BL27" s="262"/>
      <c r="BM27" s="262"/>
      <c r="BN27" s="262"/>
      <c r="BO27" s="262"/>
      <c r="BP27" s="262"/>
      <c r="BQ27" s="262"/>
      <c r="BR27" s="262"/>
      <c r="BS27" s="262"/>
      <c r="BT27" s="27"/>
      <c r="BU27" s="263"/>
      <c r="BV27" s="263"/>
      <c r="BW27" s="263"/>
      <c r="BX27" s="263"/>
      <c r="BY27" s="264"/>
      <c r="BZ27" s="264"/>
      <c r="CA27" s="264"/>
      <c r="CB27" s="264"/>
      <c r="CC27" s="264"/>
      <c r="CD27" s="264"/>
      <c r="CE27" s="264"/>
      <c r="CF27" s="264"/>
      <c r="CG27" s="216"/>
      <c r="CH27" s="216"/>
      <c r="CI27" s="216"/>
      <c r="CJ27" s="216"/>
      <c r="CK27" s="232"/>
      <c r="CL27" s="232"/>
      <c r="CM27" s="232"/>
      <c r="CN27" s="216"/>
      <c r="CO27" s="216"/>
      <c r="CP27" s="216"/>
      <c r="CQ27" s="203"/>
      <c r="CR27" s="203"/>
      <c r="CS27" s="203"/>
      <c r="CT27" s="8"/>
      <c r="CU27" s="216"/>
    </row>
    <row r="28" spans="1:99" ht="36" customHeight="1">
      <c r="A28" s="503">
        <v>14</v>
      </c>
      <c r="B28" s="303"/>
      <c r="C28" s="259" t="str">
        <f>IF(B28=0,"",(B28/('Page 1 Chemicals'!$B26/1000000))/8.34)</f>
        <v/>
      </c>
      <c r="D28" s="303"/>
      <c r="E28" s="259" t="str">
        <f>IF(D28=0,"",(D28/('Page 1 Chemicals'!$B26/1000000))/8.34)</f>
        <v/>
      </c>
      <c r="F28" s="303"/>
      <c r="G28" s="259" t="str">
        <f>IF(F28=0,"",(F28/('Page 1 Chemicals'!$B26/1000000))/8.34)</f>
        <v/>
      </c>
      <c r="H28" s="303"/>
      <c r="I28" s="259" t="str">
        <f>IF(H28=0,"",(H28/('Page 1 Chemicals'!$B26/1000000))/8.34)</f>
        <v/>
      </c>
      <c r="J28" s="303"/>
      <c r="K28" s="259" t="str">
        <f>IF(J28=0,"",(J28/('Page 1 Chemicals'!$B26/1000000))/8.34)</f>
        <v/>
      </c>
      <c r="L28" s="303"/>
      <c r="M28" s="259" t="str">
        <f>IF(L28=0,"",(L28/('Page 1 Chemicals'!$B26/1000000))/8.34)</f>
        <v/>
      </c>
      <c r="N28" s="303"/>
      <c r="O28" s="259" t="str">
        <f>IF(N28=0,"",(N28/('Page 1 Chemicals'!$B26/1000000))/8.34)</f>
        <v/>
      </c>
      <c r="P28" s="261"/>
      <c r="Q28" s="262"/>
      <c r="R28" s="261"/>
      <c r="S28" s="262"/>
      <c r="T28" s="261"/>
      <c r="U28" s="262"/>
      <c r="V28" s="261"/>
      <c r="W28" s="262"/>
      <c r="X28" s="261"/>
      <c r="Y28" s="262"/>
      <c r="Z28" s="261"/>
      <c r="AA28" s="262"/>
      <c r="AB28" s="261"/>
      <c r="AC28" s="262"/>
      <c r="AD28" s="27"/>
      <c r="AE28" s="263"/>
      <c r="AF28" s="263"/>
      <c r="AG28" s="263"/>
      <c r="AH28" s="262"/>
      <c r="AI28" s="262"/>
      <c r="AJ28" s="262"/>
      <c r="AK28" s="262"/>
      <c r="AL28" s="264"/>
      <c r="AM28" s="264"/>
      <c r="AN28" s="264"/>
      <c r="AO28" s="264"/>
      <c r="AP28" s="264"/>
      <c r="AQ28" s="264"/>
      <c r="AR28" s="263"/>
      <c r="AS28" s="263"/>
      <c r="AT28" s="27"/>
      <c r="AU28" s="264"/>
      <c r="AV28" s="264"/>
      <c r="AW28" s="264"/>
      <c r="AX28" s="264"/>
      <c r="AY28" s="263"/>
      <c r="AZ28" s="263"/>
      <c r="BA28" s="263"/>
      <c r="BB28" s="263"/>
      <c r="BC28" s="265"/>
      <c r="BD28" s="264"/>
      <c r="BE28" s="265"/>
      <c r="BF28" s="264"/>
      <c r="BG28" s="263"/>
      <c r="BH28" s="27"/>
      <c r="BI28" s="262"/>
      <c r="BJ28" s="262"/>
      <c r="BK28" s="262"/>
      <c r="BL28" s="262"/>
      <c r="BM28" s="262"/>
      <c r="BN28" s="262"/>
      <c r="BO28" s="262"/>
      <c r="BP28" s="262"/>
      <c r="BQ28" s="262"/>
      <c r="BR28" s="262"/>
      <c r="BS28" s="262"/>
      <c r="BT28" s="27"/>
      <c r="BU28" s="263"/>
      <c r="BV28" s="263"/>
      <c r="BW28" s="263"/>
      <c r="BX28" s="263"/>
      <c r="BY28" s="264"/>
      <c r="BZ28" s="264"/>
      <c r="CA28" s="264"/>
      <c r="CB28" s="264"/>
      <c r="CC28" s="264"/>
      <c r="CD28" s="264"/>
      <c r="CE28" s="264"/>
      <c r="CF28" s="264"/>
      <c r="CG28" s="250"/>
      <c r="CH28" s="216"/>
      <c r="CI28" s="216"/>
      <c r="CJ28" s="216"/>
      <c r="CK28" s="232"/>
      <c r="CL28" s="232"/>
      <c r="CM28" s="232"/>
      <c r="CN28" s="216"/>
      <c r="CO28" s="216"/>
      <c r="CP28" s="216"/>
      <c r="CQ28" s="203"/>
      <c r="CR28" s="203"/>
      <c r="CS28" s="203"/>
      <c r="CT28" s="8"/>
      <c r="CU28" s="216"/>
    </row>
    <row r="29" spans="1:99" ht="36" customHeight="1">
      <c r="A29" s="503">
        <v>15</v>
      </c>
      <c r="B29" s="303"/>
      <c r="C29" s="259" t="str">
        <f>IF(B29=0,"",(B29/('Page 1 Chemicals'!$B27/1000000))/8.34)</f>
        <v/>
      </c>
      <c r="D29" s="303"/>
      <c r="E29" s="259" t="str">
        <f>IF(D29=0,"",(D29/('Page 1 Chemicals'!$B27/1000000))/8.34)</f>
        <v/>
      </c>
      <c r="F29" s="303"/>
      <c r="G29" s="259" t="str">
        <f>IF(F29=0,"",(F29/('Page 1 Chemicals'!$B27/1000000))/8.34)</f>
        <v/>
      </c>
      <c r="H29" s="303"/>
      <c r="I29" s="259" t="str">
        <f>IF(H29=0,"",(H29/('Page 1 Chemicals'!$B27/1000000))/8.34)</f>
        <v/>
      </c>
      <c r="J29" s="303"/>
      <c r="K29" s="259" t="str">
        <f>IF(J29=0,"",(J29/('Page 1 Chemicals'!$B27/1000000))/8.34)</f>
        <v/>
      </c>
      <c r="L29" s="303"/>
      <c r="M29" s="259" t="str">
        <f>IF(L29=0,"",(L29/('Page 1 Chemicals'!$B27/1000000))/8.34)</f>
        <v/>
      </c>
      <c r="N29" s="303"/>
      <c r="O29" s="259" t="str">
        <f>IF(N29=0,"",(N29/('Page 1 Chemicals'!$B27/1000000))/8.34)</f>
        <v/>
      </c>
      <c r="P29" s="261"/>
      <c r="Q29" s="262"/>
      <c r="R29" s="261"/>
      <c r="S29" s="262"/>
      <c r="T29" s="261"/>
      <c r="U29" s="262"/>
      <c r="V29" s="261"/>
      <c r="W29" s="262"/>
      <c r="X29" s="261"/>
      <c r="Y29" s="262"/>
      <c r="Z29" s="261"/>
      <c r="AA29" s="262"/>
      <c r="AB29" s="261"/>
      <c r="AC29" s="262"/>
      <c r="AD29" s="27"/>
      <c r="AE29" s="263"/>
      <c r="AF29" s="263"/>
      <c r="AG29" s="263"/>
      <c r="AH29" s="262"/>
      <c r="AI29" s="262"/>
      <c r="AJ29" s="262"/>
      <c r="AK29" s="262"/>
      <c r="AL29" s="264"/>
      <c r="AM29" s="264"/>
      <c r="AN29" s="264"/>
      <c r="AO29" s="264"/>
      <c r="AP29" s="264"/>
      <c r="AQ29" s="264"/>
      <c r="AR29" s="263"/>
      <c r="AS29" s="263"/>
      <c r="AT29" s="27"/>
      <c r="AU29" s="264"/>
      <c r="AV29" s="264"/>
      <c r="AW29" s="264"/>
      <c r="AX29" s="264"/>
      <c r="AY29" s="263"/>
      <c r="AZ29" s="263"/>
      <c r="BA29" s="263"/>
      <c r="BB29" s="263"/>
      <c r="BC29" s="265"/>
      <c r="BD29" s="264"/>
      <c r="BE29" s="265"/>
      <c r="BF29" s="264"/>
      <c r="BG29" s="263"/>
      <c r="BH29" s="27"/>
      <c r="BI29" s="262"/>
      <c r="BJ29" s="262"/>
      <c r="BK29" s="262"/>
      <c r="BL29" s="262"/>
      <c r="BM29" s="262"/>
      <c r="BN29" s="262"/>
      <c r="BO29" s="262"/>
      <c r="BP29" s="262"/>
      <c r="BQ29" s="262"/>
      <c r="BR29" s="262"/>
      <c r="BS29" s="262"/>
      <c r="BT29" s="27"/>
      <c r="BU29" s="263"/>
      <c r="BV29" s="263"/>
      <c r="BW29" s="263"/>
      <c r="BX29" s="263"/>
      <c r="BY29" s="264"/>
      <c r="BZ29" s="264"/>
      <c r="CA29" s="264"/>
      <c r="CB29" s="264"/>
      <c r="CC29" s="264"/>
      <c r="CD29" s="264"/>
      <c r="CE29" s="264"/>
      <c r="CF29" s="264"/>
      <c r="CG29" s="216"/>
      <c r="CH29" s="216"/>
      <c r="CI29" s="216"/>
      <c r="CJ29" s="216"/>
      <c r="CK29" s="232"/>
      <c r="CL29" s="232"/>
      <c r="CM29" s="232"/>
      <c r="CN29" s="216"/>
      <c r="CO29" s="216"/>
      <c r="CP29" s="216"/>
      <c r="CQ29" s="203"/>
      <c r="CR29" s="203"/>
      <c r="CS29" s="203"/>
      <c r="CT29" s="8"/>
      <c r="CU29" s="216"/>
    </row>
    <row r="30" spans="1:99" ht="36" customHeight="1">
      <c r="A30" s="503">
        <v>16</v>
      </c>
      <c r="B30" s="303"/>
      <c r="C30" s="259" t="str">
        <f>IF(B30=0,"",(B30/('Page 1 Chemicals'!$B28/1000000))/8.34)</f>
        <v/>
      </c>
      <c r="D30" s="303"/>
      <c r="E30" s="259" t="str">
        <f>IF(D30=0,"",(D30/('Page 1 Chemicals'!$B28/1000000))/8.34)</f>
        <v/>
      </c>
      <c r="F30" s="303"/>
      <c r="G30" s="259" t="str">
        <f>IF(F30=0,"",(F30/('Page 1 Chemicals'!$B28/1000000))/8.34)</f>
        <v/>
      </c>
      <c r="H30" s="303"/>
      <c r="I30" s="259" t="str">
        <f>IF(H30=0,"",(H30/('Page 1 Chemicals'!$B28/1000000))/8.34)</f>
        <v/>
      </c>
      <c r="J30" s="303"/>
      <c r="K30" s="259" t="str">
        <f>IF(J30=0,"",(J30/('Page 1 Chemicals'!$B28/1000000))/8.34)</f>
        <v/>
      </c>
      <c r="L30" s="303"/>
      <c r="M30" s="259" t="str">
        <f>IF(L30=0,"",(L30/('Page 1 Chemicals'!$B28/1000000))/8.34)</f>
        <v/>
      </c>
      <c r="N30" s="303"/>
      <c r="O30" s="259" t="str">
        <f>IF(N30=0,"",(N30/('Page 1 Chemicals'!$B28/1000000))/8.34)</f>
        <v/>
      </c>
      <c r="P30" s="261"/>
      <c r="Q30" s="262"/>
      <c r="R30" s="261"/>
      <c r="S30" s="262"/>
      <c r="T30" s="261"/>
      <c r="U30" s="262"/>
      <c r="V30" s="261"/>
      <c r="W30" s="262"/>
      <c r="X30" s="261"/>
      <c r="Y30" s="262"/>
      <c r="Z30" s="261"/>
      <c r="AA30" s="262"/>
      <c r="AB30" s="261"/>
      <c r="AC30" s="262"/>
      <c r="AD30" s="27"/>
      <c r="AE30" s="263"/>
      <c r="AF30" s="263"/>
      <c r="AG30" s="263"/>
      <c r="AH30" s="262"/>
      <c r="AI30" s="262"/>
      <c r="AJ30" s="262"/>
      <c r="AK30" s="262"/>
      <c r="AL30" s="264"/>
      <c r="AM30" s="264"/>
      <c r="AN30" s="264"/>
      <c r="AO30" s="264"/>
      <c r="AP30" s="264"/>
      <c r="AQ30" s="264"/>
      <c r="AR30" s="263"/>
      <c r="AS30" s="263"/>
      <c r="AT30" s="27"/>
      <c r="AU30" s="264"/>
      <c r="AV30" s="264"/>
      <c r="AW30" s="264"/>
      <c r="AX30" s="264"/>
      <c r="AY30" s="263"/>
      <c r="AZ30" s="263"/>
      <c r="BA30" s="263"/>
      <c r="BB30" s="263"/>
      <c r="BC30" s="265"/>
      <c r="BD30" s="264"/>
      <c r="BE30" s="265"/>
      <c r="BF30" s="264"/>
      <c r="BG30" s="263"/>
      <c r="BH30" s="27"/>
      <c r="BI30" s="262"/>
      <c r="BJ30" s="262"/>
      <c r="BK30" s="262"/>
      <c r="BL30" s="262"/>
      <c r="BM30" s="262"/>
      <c r="BN30" s="262"/>
      <c r="BO30" s="262"/>
      <c r="BP30" s="262"/>
      <c r="BQ30" s="262"/>
      <c r="BR30" s="262"/>
      <c r="BS30" s="262"/>
      <c r="BT30" s="27"/>
      <c r="BU30" s="263"/>
      <c r="BV30" s="263"/>
      <c r="BW30" s="263"/>
      <c r="BX30" s="263"/>
      <c r="BY30" s="264"/>
      <c r="BZ30" s="264"/>
      <c r="CA30" s="264"/>
      <c r="CB30" s="264"/>
      <c r="CC30" s="264"/>
      <c r="CD30" s="264"/>
      <c r="CE30" s="264"/>
      <c r="CF30" s="264"/>
      <c r="CG30" s="216"/>
      <c r="CH30" s="216"/>
      <c r="CI30" s="216"/>
      <c r="CJ30" s="216"/>
      <c r="CK30" s="216"/>
      <c r="CL30" s="216"/>
      <c r="CM30" s="203"/>
      <c r="CN30" s="216"/>
      <c r="CO30" s="216"/>
      <c r="CP30" s="216"/>
      <c r="CQ30" s="216"/>
      <c r="CR30" s="216"/>
      <c r="CS30" s="203"/>
      <c r="CT30" s="8"/>
      <c r="CU30" s="216"/>
    </row>
    <row r="31" spans="1:99" ht="36" customHeight="1">
      <c r="A31" s="503">
        <v>17</v>
      </c>
      <c r="B31" s="303"/>
      <c r="C31" s="259" t="str">
        <f>IF(B31=0,"",(B31/('Page 1 Chemicals'!$B29/1000000))/8.34)</f>
        <v/>
      </c>
      <c r="D31" s="303"/>
      <c r="E31" s="259" t="str">
        <f>IF(D31=0,"",(D31/('Page 1 Chemicals'!$B29/1000000))/8.34)</f>
        <v/>
      </c>
      <c r="F31" s="303"/>
      <c r="G31" s="259" t="str">
        <f>IF(F31=0,"",(F31/('Page 1 Chemicals'!$B29/1000000))/8.34)</f>
        <v/>
      </c>
      <c r="H31" s="303"/>
      <c r="I31" s="259" t="str">
        <f>IF(H31=0,"",(H31/('Page 1 Chemicals'!$B29/1000000))/8.34)</f>
        <v/>
      </c>
      <c r="J31" s="303"/>
      <c r="K31" s="259" t="str">
        <f>IF(J31=0,"",(J31/('Page 1 Chemicals'!$B29/1000000))/8.34)</f>
        <v/>
      </c>
      <c r="L31" s="303"/>
      <c r="M31" s="259" t="str">
        <f>IF(L31=0,"",(L31/('Page 1 Chemicals'!$B29/1000000))/8.34)</f>
        <v/>
      </c>
      <c r="N31" s="303"/>
      <c r="O31" s="259" t="str">
        <f>IF(N31=0,"",(N31/('Page 1 Chemicals'!$B29/1000000))/8.34)</f>
        <v/>
      </c>
      <c r="P31" s="261"/>
      <c r="Q31" s="262"/>
      <c r="R31" s="261"/>
      <c r="S31" s="262"/>
      <c r="T31" s="261"/>
      <c r="U31" s="262"/>
      <c r="V31" s="261"/>
      <c r="W31" s="262"/>
      <c r="X31" s="261"/>
      <c r="Y31" s="262"/>
      <c r="Z31" s="261"/>
      <c r="AA31" s="262"/>
      <c r="AB31" s="261"/>
      <c r="AC31" s="262"/>
      <c r="AD31" s="27"/>
      <c r="AE31" s="263"/>
      <c r="AF31" s="263"/>
      <c r="AG31" s="263"/>
      <c r="AH31" s="262"/>
      <c r="AI31" s="262"/>
      <c r="AJ31" s="262"/>
      <c r="AK31" s="262"/>
      <c r="AL31" s="264"/>
      <c r="AM31" s="264"/>
      <c r="AN31" s="264"/>
      <c r="AO31" s="264"/>
      <c r="AP31" s="264"/>
      <c r="AQ31" s="264"/>
      <c r="AR31" s="263"/>
      <c r="AS31" s="263"/>
      <c r="AT31" s="27"/>
      <c r="AU31" s="264"/>
      <c r="AV31" s="264"/>
      <c r="AW31" s="264"/>
      <c r="AX31" s="264"/>
      <c r="AY31" s="263"/>
      <c r="AZ31" s="263"/>
      <c r="BA31" s="263"/>
      <c r="BB31" s="263"/>
      <c r="BC31" s="265"/>
      <c r="BD31" s="264"/>
      <c r="BE31" s="265"/>
      <c r="BF31" s="264"/>
      <c r="BG31" s="263"/>
      <c r="BH31" s="27"/>
      <c r="BI31" s="262"/>
      <c r="BJ31" s="262"/>
      <c r="BK31" s="262"/>
      <c r="BL31" s="262"/>
      <c r="BM31" s="262"/>
      <c r="BN31" s="262"/>
      <c r="BO31" s="262"/>
      <c r="BP31" s="262"/>
      <c r="BQ31" s="262"/>
      <c r="BR31" s="262"/>
      <c r="BS31" s="262"/>
      <c r="BT31" s="27"/>
      <c r="BU31" s="263"/>
      <c r="BV31" s="263"/>
      <c r="BW31" s="263"/>
      <c r="BX31" s="263"/>
      <c r="BY31" s="264"/>
      <c r="BZ31" s="264"/>
      <c r="CA31" s="264"/>
      <c r="CB31" s="264"/>
      <c r="CC31" s="264"/>
      <c r="CD31" s="264"/>
      <c r="CE31" s="264"/>
      <c r="CF31" s="264"/>
      <c r="CG31" s="272"/>
      <c r="CH31" s="273"/>
      <c r="CI31" s="273"/>
      <c r="CJ31" s="273"/>
      <c r="CK31" s="273"/>
      <c r="CL31" s="273"/>
      <c r="CM31" s="274"/>
      <c r="CN31" s="273"/>
      <c r="CO31" s="273"/>
      <c r="CP31" s="216"/>
      <c r="CQ31" s="216"/>
      <c r="CR31" s="216"/>
      <c r="CS31" s="203"/>
      <c r="CT31" s="8"/>
      <c r="CU31" s="216"/>
    </row>
    <row r="32" spans="1:99" ht="36" customHeight="1">
      <c r="A32" s="503">
        <v>18</v>
      </c>
      <c r="B32" s="303"/>
      <c r="C32" s="259" t="str">
        <f>IF(B32=0,"",(B32/('Page 1 Chemicals'!$B30/1000000))/8.34)</f>
        <v/>
      </c>
      <c r="D32" s="303"/>
      <c r="E32" s="259" t="str">
        <f>IF(D32=0,"",(D32/('Page 1 Chemicals'!$B30/1000000))/8.34)</f>
        <v/>
      </c>
      <c r="F32" s="303"/>
      <c r="G32" s="259" t="str">
        <f>IF(F32=0,"",(F32/('Page 1 Chemicals'!$B30/1000000))/8.34)</f>
        <v/>
      </c>
      <c r="H32" s="303"/>
      <c r="I32" s="259" t="str">
        <f>IF(H32=0,"",(H32/('Page 1 Chemicals'!$B30/1000000))/8.34)</f>
        <v/>
      </c>
      <c r="J32" s="303"/>
      <c r="K32" s="259" t="str">
        <f>IF(J32=0,"",(J32/('Page 1 Chemicals'!$B30/1000000))/8.34)</f>
        <v/>
      </c>
      <c r="L32" s="303"/>
      <c r="M32" s="259" t="str">
        <f>IF(L32=0,"",(L32/('Page 1 Chemicals'!$B30/1000000))/8.34)</f>
        <v/>
      </c>
      <c r="N32" s="303"/>
      <c r="O32" s="259" t="str">
        <f>IF(N32=0,"",(N32/('Page 1 Chemicals'!$B30/1000000))/8.34)</f>
        <v/>
      </c>
      <c r="P32" s="261"/>
      <c r="Q32" s="262"/>
      <c r="R32" s="261"/>
      <c r="S32" s="262"/>
      <c r="T32" s="261"/>
      <c r="U32" s="262"/>
      <c r="V32" s="261"/>
      <c r="W32" s="262"/>
      <c r="X32" s="261"/>
      <c r="Y32" s="262"/>
      <c r="Z32" s="261"/>
      <c r="AA32" s="262"/>
      <c r="AB32" s="261"/>
      <c r="AC32" s="262"/>
      <c r="AD32" s="27"/>
      <c r="AE32" s="263"/>
      <c r="AF32" s="263"/>
      <c r="AG32" s="263"/>
      <c r="AH32" s="262"/>
      <c r="AI32" s="262"/>
      <c r="AJ32" s="262"/>
      <c r="AK32" s="262"/>
      <c r="AL32" s="264"/>
      <c r="AM32" s="264"/>
      <c r="AN32" s="264"/>
      <c r="AO32" s="264"/>
      <c r="AP32" s="264"/>
      <c r="AQ32" s="264"/>
      <c r="AR32" s="263"/>
      <c r="AS32" s="263"/>
      <c r="AT32" s="27"/>
      <c r="AU32" s="264"/>
      <c r="AV32" s="264"/>
      <c r="AW32" s="264"/>
      <c r="AX32" s="264"/>
      <c r="AY32" s="263"/>
      <c r="AZ32" s="263"/>
      <c r="BA32" s="263"/>
      <c r="BB32" s="263"/>
      <c r="BC32" s="265"/>
      <c r="BD32" s="264"/>
      <c r="BE32" s="265"/>
      <c r="BF32" s="264"/>
      <c r="BG32" s="263"/>
      <c r="BH32" s="27"/>
      <c r="BI32" s="262"/>
      <c r="BJ32" s="262"/>
      <c r="BK32" s="262"/>
      <c r="BL32" s="262"/>
      <c r="BM32" s="262"/>
      <c r="BN32" s="262"/>
      <c r="BO32" s="262"/>
      <c r="BP32" s="262"/>
      <c r="BQ32" s="262"/>
      <c r="BR32" s="262"/>
      <c r="BS32" s="262"/>
      <c r="BT32" s="27"/>
      <c r="BU32" s="263"/>
      <c r="BV32" s="263"/>
      <c r="BW32" s="263"/>
      <c r="BX32" s="263"/>
      <c r="BY32" s="264"/>
      <c r="BZ32" s="264"/>
      <c r="CA32" s="264"/>
      <c r="CB32" s="264"/>
      <c r="CC32" s="264"/>
      <c r="CD32" s="264"/>
      <c r="CE32" s="264"/>
      <c r="CF32" s="264"/>
      <c r="CG32" s="10"/>
      <c r="CH32" s="273"/>
      <c r="CI32" s="273"/>
      <c r="CJ32" s="273"/>
      <c r="CK32" s="273"/>
      <c r="CL32" s="273"/>
      <c r="CM32" s="274"/>
      <c r="CN32" s="273"/>
      <c r="CO32" s="273"/>
      <c r="CP32" s="203"/>
      <c r="CQ32" s="203"/>
      <c r="CR32" s="216"/>
      <c r="CS32" s="216"/>
      <c r="CT32" s="216"/>
      <c r="CU32" s="216"/>
    </row>
    <row r="33" spans="1:99" ht="36" customHeight="1">
      <c r="A33" s="503">
        <v>19</v>
      </c>
      <c r="B33" s="303"/>
      <c r="C33" s="259" t="str">
        <f>IF(B33=0,"",(B33/('Page 1 Chemicals'!$B31/1000000))/8.34)</f>
        <v/>
      </c>
      <c r="D33" s="303"/>
      <c r="E33" s="259" t="str">
        <f>IF(D33=0,"",(D33/('Page 1 Chemicals'!$B31/1000000))/8.34)</f>
        <v/>
      </c>
      <c r="F33" s="303"/>
      <c r="G33" s="259" t="str">
        <f>IF(F33=0,"",(F33/('Page 1 Chemicals'!$B31/1000000))/8.34)</f>
        <v/>
      </c>
      <c r="H33" s="303"/>
      <c r="I33" s="259" t="str">
        <f>IF(H33=0,"",(H33/('Page 1 Chemicals'!$B31/1000000))/8.34)</f>
        <v/>
      </c>
      <c r="J33" s="303"/>
      <c r="K33" s="259" t="str">
        <f>IF(J33=0,"",(J33/('Page 1 Chemicals'!$B31/1000000))/8.34)</f>
        <v/>
      </c>
      <c r="L33" s="303"/>
      <c r="M33" s="259" t="str">
        <f>IF(L33=0,"",(L33/('Page 1 Chemicals'!$B31/1000000))/8.34)</f>
        <v/>
      </c>
      <c r="N33" s="303"/>
      <c r="O33" s="259" t="str">
        <f>IF(N33=0,"",(N33/('Page 1 Chemicals'!$B31/1000000))/8.34)</f>
        <v/>
      </c>
      <c r="P33" s="261"/>
      <c r="Q33" s="262"/>
      <c r="R33" s="261"/>
      <c r="S33" s="262"/>
      <c r="T33" s="261"/>
      <c r="U33" s="262"/>
      <c r="V33" s="261"/>
      <c r="W33" s="262"/>
      <c r="X33" s="261"/>
      <c r="Y33" s="262"/>
      <c r="Z33" s="261"/>
      <c r="AA33" s="262"/>
      <c r="AB33" s="261"/>
      <c r="AC33" s="262"/>
      <c r="AD33" s="27"/>
      <c r="AE33" s="263"/>
      <c r="AF33" s="263"/>
      <c r="AG33" s="263"/>
      <c r="AH33" s="262"/>
      <c r="AI33" s="262"/>
      <c r="AJ33" s="262"/>
      <c r="AK33" s="262"/>
      <c r="AL33" s="264"/>
      <c r="AM33" s="264"/>
      <c r="AN33" s="264"/>
      <c r="AO33" s="264"/>
      <c r="AP33" s="264"/>
      <c r="AQ33" s="264"/>
      <c r="AR33" s="263"/>
      <c r="AS33" s="263"/>
      <c r="AT33" s="27"/>
      <c r="AU33" s="264"/>
      <c r="AV33" s="264"/>
      <c r="AW33" s="264"/>
      <c r="AX33" s="264"/>
      <c r="AY33" s="263"/>
      <c r="AZ33" s="263"/>
      <c r="BA33" s="263"/>
      <c r="BB33" s="263"/>
      <c r="BC33" s="265"/>
      <c r="BD33" s="264"/>
      <c r="BE33" s="265"/>
      <c r="BF33" s="264"/>
      <c r="BG33" s="263"/>
      <c r="BH33" s="27"/>
      <c r="BI33" s="262"/>
      <c r="BJ33" s="262"/>
      <c r="BK33" s="262"/>
      <c r="BL33" s="262"/>
      <c r="BM33" s="262"/>
      <c r="BN33" s="262"/>
      <c r="BO33" s="262"/>
      <c r="BP33" s="262"/>
      <c r="BQ33" s="262"/>
      <c r="BR33" s="262"/>
      <c r="BS33" s="262"/>
      <c r="BT33" s="27"/>
      <c r="BU33" s="263"/>
      <c r="BV33" s="263"/>
      <c r="BW33" s="263"/>
      <c r="BX33" s="263"/>
      <c r="BY33" s="264"/>
      <c r="BZ33" s="264"/>
      <c r="CA33" s="264"/>
      <c r="CB33" s="264"/>
      <c r="CC33" s="264"/>
      <c r="CD33" s="264"/>
      <c r="CE33" s="264"/>
      <c r="CF33" s="264"/>
      <c r="CG33" s="273"/>
      <c r="CH33" s="273"/>
      <c r="CI33" s="275"/>
      <c r="CJ33" s="274"/>
      <c r="CK33" s="273"/>
      <c r="CL33" s="273"/>
      <c r="CM33" s="274"/>
      <c r="CN33" s="274"/>
      <c r="CO33" s="274"/>
      <c r="CP33" s="216"/>
      <c r="CQ33" s="203"/>
      <c r="CR33" s="216"/>
      <c r="CS33" s="216"/>
      <c r="CT33" s="216"/>
      <c r="CU33" s="216"/>
    </row>
    <row r="34" spans="1:99" ht="36" customHeight="1">
      <c r="A34" s="503">
        <v>20</v>
      </c>
      <c r="B34" s="303"/>
      <c r="C34" s="259" t="str">
        <f>IF(B34=0,"",(B34/('Page 1 Chemicals'!$B32/1000000))/8.34)</f>
        <v/>
      </c>
      <c r="D34" s="303"/>
      <c r="E34" s="259" t="str">
        <f>IF(D34=0,"",(D34/('Page 1 Chemicals'!$B32/1000000))/8.34)</f>
        <v/>
      </c>
      <c r="F34" s="303"/>
      <c r="G34" s="259" t="str">
        <f>IF(F34=0,"",(F34/('Page 1 Chemicals'!$B32/1000000))/8.34)</f>
        <v/>
      </c>
      <c r="H34" s="303"/>
      <c r="I34" s="259" t="str">
        <f>IF(H34=0,"",(H34/('Page 1 Chemicals'!$B32/1000000))/8.34)</f>
        <v/>
      </c>
      <c r="J34" s="303"/>
      <c r="K34" s="259" t="str">
        <f>IF(J34=0,"",(J34/('Page 1 Chemicals'!$B32/1000000))/8.34)</f>
        <v/>
      </c>
      <c r="L34" s="303"/>
      <c r="M34" s="259" t="str">
        <f>IF(L34=0,"",(L34/('Page 1 Chemicals'!$B32/1000000))/8.34)</f>
        <v/>
      </c>
      <c r="N34" s="303"/>
      <c r="O34" s="259" t="str">
        <f>IF(N34=0,"",(N34/('Page 1 Chemicals'!$B32/1000000))/8.34)</f>
        <v/>
      </c>
      <c r="P34" s="261"/>
      <c r="Q34" s="262"/>
      <c r="R34" s="261"/>
      <c r="S34" s="262"/>
      <c r="T34" s="261"/>
      <c r="U34" s="262"/>
      <c r="V34" s="261"/>
      <c r="W34" s="262"/>
      <c r="X34" s="261"/>
      <c r="Y34" s="262"/>
      <c r="Z34" s="261"/>
      <c r="AA34" s="262"/>
      <c r="AB34" s="261"/>
      <c r="AC34" s="262"/>
      <c r="AD34" s="27"/>
      <c r="AE34" s="263"/>
      <c r="AF34" s="263"/>
      <c r="AG34" s="263"/>
      <c r="AH34" s="262"/>
      <c r="AI34" s="262"/>
      <c r="AJ34" s="262"/>
      <c r="AK34" s="262"/>
      <c r="AL34" s="264"/>
      <c r="AM34" s="264"/>
      <c r="AN34" s="264"/>
      <c r="AO34" s="264"/>
      <c r="AP34" s="264"/>
      <c r="AQ34" s="264"/>
      <c r="AR34" s="263"/>
      <c r="AS34" s="263"/>
      <c r="AT34" s="27"/>
      <c r="AU34" s="264"/>
      <c r="AV34" s="264"/>
      <c r="AW34" s="264"/>
      <c r="AX34" s="264"/>
      <c r="AY34" s="263"/>
      <c r="AZ34" s="263"/>
      <c r="BA34" s="263"/>
      <c r="BB34" s="263"/>
      <c r="BC34" s="265"/>
      <c r="BD34" s="264"/>
      <c r="BE34" s="265"/>
      <c r="BF34" s="264"/>
      <c r="BG34" s="263"/>
      <c r="BH34" s="27"/>
      <c r="BI34" s="262"/>
      <c r="BJ34" s="262"/>
      <c r="BK34" s="262"/>
      <c r="BL34" s="262"/>
      <c r="BM34" s="262"/>
      <c r="BN34" s="262"/>
      <c r="BO34" s="262"/>
      <c r="BP34" s="262"/>
      <c r="BQ34" s="262"/>
      <c r="BR34" s="262"/>
      <c r="BS34" s="262"/>
      <c r="BT34" s="27"/>
      <c r="BU34" s="263"/>
      <c r="BV34" s="263"/>
      <c r="BW34" s="263"/>
      <c r="BX34" s="263"/>
      <c r="BY34" s="264"/>
      <c r="BZ34" s="264"/>
      <c r="CA34" s="264"/>
      <c r="CB34" s="264"/>
      <c r="CC34" s="264"/>
      <c r="CD34" s="264"/>
      <c r="CE34" s="264"/>
      <c r="CF34" s="264"/>
      <c r="CG34" s="276"/>
      <c r="CH34" s="276"/>
      <c r="CI34" s="276"/>
      <c r="CJ34" s="276"/>
      <c r="CK34" s="276"/>
      <c r="CL34" s="276"/>
      <c r="CM34" s="277"/>
      <c r="CN34" s="276"/>
      <c r="CO34" s="276"/>
      <c r="CP34" s="203"/>
      <c r="CQ34" s="203"/>
      <c r="CR34" s="203"/>
      <c r="CS34" s="203"/>
      <c r="CT34" s="216"/>
      <c r="CU34" s="216"/>
    </row>
    <row r="35" spans="1:99" ht="36" customHeight="1">
      <c r="A35" s="503">
        <v>21</v>
      </c>
      <c r="B35" s="303"/>
      <c r="C35" s="259" t="str">
        <f>IF(B35=0,"",(B35/('Page 1 Chemicals'!$B33/1000000))/8.34)</f>
        <v/>
      </c>
      <c r="D35" s="303"/>
      <c r="E35" s="259" t="str">
        <f>IF(D35=0,"",(D35/('Page 1 Chemicals'!$B33/1000000))/8.34)</f>
        <v/>
      </c>
      <c r="F35" s="303"/>
      <c r="G35" s="259" t="str">
        <f>IF(F35=0,"",(F35/('Page 1 Chemicals'!$B33/1000000))/8.34)</f>
        <v/>
      </c>
      <c r="H35" s="303"/>
      <c r="I35" s="259" t="str">
        <f>IF(H35=0,"",(H35/('Page 1 Chemicals'!$B33/1000000))/8.34)</f>
        <v/>
      </c>
      <c r="J35" s="303"/>
      <c r="K35" s="259" t="str">
        <f>IF(J35=0,"",(J35/('Page 1 Chemicals'!$B33/1000000))/8.34)</f>
        <v/>
      </c>
      <c r="L35" s="303"/>
      <c r="M35" s="259" t="str">
        <f>IF(L35=0,"",(L35/('Page 1 Chemicals'!$B33/1000000))/8.34)</f>
        <v/>
      </c>
      <c r="N35" s="303"/>
      <c r="O35" s="259" t="str">
        <f>IF(N35=0,"",(N35/('Page 1 Chemicals'!$B33/1000000))/8.34)</f>
        <v/>
      </c>
      <c r="P35" s="261"/>
      <c r="Q35" s="262"/>
      <c r="R35" s="261"/>
      <c r="S35" s="262"/>
      <c r="T35" s="261"/>
      <c r="U35" s="262"/>
      <c r="V35" s="261"/>
      <c r="W35" s="262"/>
      <c r="X35" s="261"/>
      <c r="Y35" s="262"/>
      <c r="Z35" s="261"/>
      <c r="AA35" s="262"/>
      <c r="AB35" s="261"/>
      <c r="AC35" s="262"/>
      <c r="AD35" s="27"/>
      <c r="AE35" s="263"/>
      <c r="AF35" s="263"/>
      <c r="AG35" s="263"/>
      <c r="AH35" s="262"/>
      <c r="AI35" s="262"/>
      <c r="AJ35" s="262"/>
      <c r="AK35" s="262"/>
      <c r="AL35" s="264"/>
      <c r="AM35" s="264"/>
      <c r="AN35" s="264"/>
      <c r="AO35" s="264"/>
      <c r="AP35" s="264"/>
      <c r="AQ35" s="264"/>
      <c r="AR35" s="263"/>
      <c r="AS35" s="263"/>
      <c r="AT35" s="27"/>
      <c r="AU35" s="264"/>
      <c r="AV35" s="264"/>
      <c r="AW35" s="264"/>
      <c r="AX35" s="264"/>
      <c r="AY35" s="263"/>
      <c r="AZ35" s="263"/>
      <c r="BA35" s="263"/>
      <c r="BB35" s="263"/>
      <c r="BC35" s="265"/>
      <c r="BD35" s="264"/>
      <c r="BE35" s="265"/>
      <c r="BF35" s="264"/>
      <c r="BG35" s="263"/>
      <c r="BH35" s="27"/>
      <c r="BI35" s="262"/>
      <c r="BJ35" s="262"/>
      <c r="BK35" s="262"/>
      <c r="BL35" s="262"/>
      <c r="BM35" s="262"/>
      <c r="BN35" s="262"/>
      <c r="BO35" s="262"/>
      <c r="BP35" s="262"/>
      <c r="BQ35" s="262"/>
      <c r="BR35" s="262"/>
      <c r="BS35" s="262"/>
      <c r="BT35" s="27"/>
      <c r="BU35" s="263"/>
      <c r="BV35" s="263"/>
      <c r="BW35" s="263"/>
      <c r="BX35" s="263"/>
      <c r="BY35" s="264"/>
      <c r="BZ35" s="264"/>
      <c r="CA35" s="264"/>
      <c r="CB35" s="264"/>
      <c r="CC35" s="264"/>
      <c r="CD35" s="264"/>
      <c r="CE35" s="264"/>
      <c r="CF35" s="264"/>
      <c r="CG35" s="8"/>
      <c r="CH35" s="216"/>
      <c r="CI35" s="216"/>
      <c r="CJ35" s="216"/>
      <c r="CK35" s="216"/>
      <c r="CL35" s="216"/>
      <c r="CM35" s="216"/>
      <c r="CN35" s="216"/>
      <c r="CO35" s="216"/>
      <c r="CP35" s="216"/>
      <c r="CQ35" s="216"/>
      <c r="CR35" s="216"/>
      <c r="CS35" s="216"/>
      <c r="CT35" s="216"/>
      <c r="CU35" s="216"/>
    </row>
    <row r="36" spans="1:99" ht="36" customHeight="1">
      <c r="A36" s="503">
        <v>22</v>
      </c>
      <c r="B36" s="303"/>
      <c r="C36" s="259" t="str">
        <f>IF(B36=0,"",(B36/('Page 1 Chemicals'!$B34/1000000))/8.34)</f>
        <v/>
      </c>
      <c r="D36" s="303"/>
      <c r="E36" s="259" t="str">
        <f>IF(D36=0,"",(D36/('Page 1 Chemicals'!$B34/1000000))/8.34)</f>
        <v/>
      </c>
      <c r="F36" s="303"/>
      <c r="G36" s="259" t="str">
        <f>IF(F36=0,"",(F36/('Page 1 Chemicals'!$B34/1000000))/8.34)</f>
        <v/>
      </c>
      <c r="H36" s="303"/>
      <c r="I36" s="259" t="str">
        <f>IF(H36=0,"",(H36/('Page 1 Chemicals'!$B34/1000000))/8.34)</f>
        <v/>
      </c>
      <c r="J36" s="303"/>
      <c r="K36" s="259" t="str">
        <f>IF(J36=0,"",(J36/('Page 1 Chemicals'!$B34/1000000))/8.34)</f>
        <v/>
      </c>
      <c r="L36" s="303"/>
      <c r="M36" s="259" t="str">
        <f>IF(L36=0,"",(L36/('Page 1 Chemicals'!$B34/1000000))/8.34)</f>
        <v/>
      </c>
      <c r="N36" s="303"/>
      <c r="O36" s="259" t="str">
        <f>IF(N36=0,"",(N36/('Page 1 Chemicals'!$B34/1000000))/8.34)</f>
        <v/>
      </c>
      <c r="P36" s="261"/>
      <c r="Q36" s="262"/>
      <c r="R36" s="261"/>
      <c r="S36" s="262"/>
      <c r="T36" s="261"/>
      <c r="U36" s="262"/>
      <c r="V36" s="261"/>
      <c r="W36" s="262"/>
      <c r="X36" s="261"/>
      <c r="Y36" s="262"/>
      <c r="Z36" s="261"/>
      <c r="AA36" s="262"/>
      <c r="AB36" s="261"/>
      <c r="AC36" s="262"/>
      <c r="AD36" s="27"/>
      <c r="AE36" s="263"/>
      <c r="AF36" s="263"/>
      <c r="AG36" s="263"/>
      <c r="AH36" s="262"/>
      <c r="AI36" s="262"/>
      <c r="AJ36" s="262"/>
      <c r="AK36" s="262"/>
      <c r="AL36" s="264"/>
      <c r="AM36" s="264"/>
      <c r="AN36" s="264"/>
      <c r="AO36" s="264"/>
      <c r="AP36" s="264"/>
      <c r="AQ36" s="264"/>
      <c r="AR36" s="263"/>
      <c r="AS36" s="263"/>
      <c r="AT36" s="27"/>
      <c r="AU36" s="264"/>
      <c r="AV36" s="264"/>
      <c r="AW36" s="264"/>
      <c r="AX36" s="264"/>
      <c r="AY36" s="263"/>
      <c r="AZ36" s="263"/>
      <c r="BA36" s="263"/>
      <c r="BB36" s="263"/>
      <c r="BC36" s="265"/>
      <c r="BD36" s="264"/>
      <c r="BE36" s="265"/>
      <c r="BF36" s="264"/>
      <c r="BG36" s="263"/>
      <c r="BH36" s="27"/>
      <c r="BI36" s="262"/>
      <c r="BJ36" s="262"/>
      <c r="BK36" s="262"/>
      <c r="BL36" s="262"/>
      <c r="BM36" s="262"/>
      <c r="BN36" s="262"/>
      <c r="BO36" s="262"/>
      <c r="BP36" s="262"/>
      <c r="BQ36" s="262"/>
      <c r="BR36" s="262"/>
      <c r="BS36" s="262"/>
      <c r="BT36" s="27"/>
      <c r="BU36" s="263"/>
      <c r="BV36" s="263"/>
      <c r="BW36" s="263"/>
      <c r="BX36" s="263"/>
      <c r="BY36" s="264"/>
      <c r="BZ36" s="264"/>
      <c r="CA36" s="264"/>
      <c r="CB36" s="264"/>
      <c r="CC36" s="264"/>
      <c r="CD36" s="264"/>
      <c r="CE36" s="264"/>
      <c r="CF36" s="264"/>
      <c r="CG36" s="272"/>
      <c r="CH36" s="273"/>
      <c r="CI36" s="273"/>
      <c r="CJ36" s="273"/>
      <c r="CK36" s="273"/>
      <c r="CL36" s="271"/>
      <c r="CM36" s="273"/>
      <c r="CN36" s="273"/>
      <c r="CO36" s="273"/>
      <c r="CP36" s="273"/>
      <c r="CQ36" s="274"/>
      <c r="CR36" s="274"/>
      <c r="CS36" s="274"/>
      <c r="CT36" s="203"/>
      <c r="CU36" s="203"/>
    </row>
    <row r="37" spans="1:99" ht="36" customHeight="1">
      <c r="A37" s="503">
        <v>23</v>
      </c>
      <c r="B37" s="303"/>
      <c r="C37" s="259" t="str">
        <f>IF(B37=0,"",(B37/('Page 1 Chemicals'!$B35/1000000))/8.34)</f>
        <v/>
      </c>
      <c r="D37" s="303"/>
      <c r="E37" s="259" t="str">
        <f>IF(D37=0,"",(D37/('Page 1 Chemicals'!$B35/1000000))/8.34)</f>
        <v/>
      </c>
      <c r="F37" s="303"/>
      <c r="G37" s="259" t="str">
        <f>IF(F37=0,"",(F37/('Page 1 Chemicals'!$B35/1000000))/8.34)</f>
        <v/>
      </c>
      <c r="H37" s="303"/>
      <c r="I37" s="259" t="str">
        <f>IF(H37=0,"",(H37/('Page 1 Chemicals'!$B35/1000000))/8.34)</f>
        <v/>
      </c>
      <c r="J37" s="303"/>
      <c r="K37" s="259" t="str">
        <f>IF(J37=0,"",(J37/('Page 1 Chemicals'!$B35/1000000))/8.34)</f>
        <v/>
      </c>
      <c r="L37" s="303"/>
      <c r="M37" s="259" t="str">
        <f>IF(L37=0,"",(L37/('Page 1 Chemicals'!$B35/1000000))/8.34)</f>
        <v/>
      </c>
      <c r="N37" s="303"/>
      <c r="O37" s="259" t="str">
        <f>IF(N37=0,"",(N37/('Page 1 Chemicals'!$B35/1000000))/8.34)</f>
        <v/>
      </c>
      <c r="P37" s="261"/>
      <c r="Q37" s="262"/>
      <c r="R37" s="261"/>
      <c r="S37" s="262"/>
      <c r="T37" s="261"/>
      <c r="U37" s="262"/>
      <c r="V37" s="261"/>
      <c r="W37" s="262"/>
      <c r="X37" s="261"/>
      <c r="Y37" s="262"/>
      <c r="Z37" s="261"/>
      <c r="AA37" s="262"/>
      <c r="AB37" s="261"/>
      <c r="AC37" s="262"/>
      <c r="AD37" s="27"/>
      <c r="AE37" s="263"/>
      <c r="AF37" s="263"/>
      <c r="AG37" s="263"/>
      <c r="AH37" s="262"/>
      <c r="AI37" s="262"/>
      <c r="AJ37" s="262"/>
      <c r="AK37" s="262"/>
      <c r="AL37" s="264"/>
      <c r="AM37" s="264"/>
      <c r="AN37" s="264"/>
      <c r="AO37" s="264"/>
      <c r="AP37" s="264"/>
      <c r="AQ37" s="264"/>
      <c r="AR37" s="263"/>
      <c r="AS37" s="263"/>
      <c r="AT37" s="27"/>
      <c r="AU37" s="264"/>
      <c r="AV37" s="264"/>
      <c r="AW37" s="264"/>
      <c r="AX37" s="264"/>
      <c r="AY37" s="263"/>
      <c r="AZ37" s="263"/>
      <c r="BA37" s="263"/>
      <c r="BB37" s="263"/>
      <c r="BC37" s="265"/>
      <c r="BD37" s="264"/>
      <c r="BE37" s="265"/>
      <c r="BF37" s="264"/>
      <c r="BG37" s="263"/>
      <c r="BH37" s="27"/>
      <c r="BI37" s="262"/>
      <c r="BJ37" s="262"/>
      <c r="BK37" s="262"/>
      <c r="BL37" s="262"/>
      <c r="BM37" s="262"/>
      <c r="BN37" s="262"/>
      <c r="BO37" s="262"/>
      <c r="BP37" s="262"/>
      <c r="BQ37" s="262"/>
      <c r="BR37" s="262"/>
      <c r="BS37" s="262"/>
      <c r="BT37" s="27"/>
      <c r="BU37" s="263"/>
      <c r="BV37" s="263"/>
      <c r="BW37" s="263"/>
      <c r="BX37" s="263"/>
      <c r="BY37" s="264"/>
      <c r="BZ37" s="264"/>
      <c r="CA37" s="264"/>
      <c r="CB37" s="264"/>
      <c r="CC37" s="264"/>
      <c r="CD37" s="264"/>
      <c r="CE37" s="264"/>
      <c r="CF37" s="264"/>
      <c r="CG37" s="10"/>
      <c r="CH37" s="273"/>
      <c r="CI37" s="273"/>
      <c r="CJ37" s="278"/>
      <c r="CK37" s="273"/>
      <c r="CL37" s="14"/>
      <c r="CM37" s="273"/>
      <c r="CN37" s="273"/>
      <c r="CO37" s="274"/>
      <c r="CP37" s="273"/>
      <c r="CQ37" s="273"/>
      <c r="CR37" s="273"/>
      <c r="CS37" s="273"/>
      <c r="CT37" s="216"/>
      <c r="CU37" s="216"/>
    </row>
    <row r="38" spans="1:99" ht="36" customHeight="1">
      <c r="A38" s="503">
        <v>24</v>
      </c>
      <c r="B38" s="303"/>
      <c r="C38" s="259" t="str">
        <f>IF(B38=0,"",(B38/('Page 1 Chemicals'!$B36/1000000))/8.34)</f>
        <v/>
      </c>
      <c r="D38" s="303"/>
      <c r="E38" s="259" t="str">
        <f>IF(D38=0,"",(D38/('Page 1 Chemicals'!$B36/1000000))/8.34)</f>
        <v/>
      </c>
      <c r="F38" s="303"/>
      <c r="G38" s="259" t="str">
        <f>IF(F38=0,"",(F38/('Page 1 Chemicals'!$B36/1000000))/8.34)</f>
        <v/>
      </c>
      <c r="H38" s="303"/>
      <c r="I38" s="259" t="str">
        <f>IF(H38=0,"",(H38/('Page 1 Chemicals'!$B36/1000000))/8.34)</f>
        <v/>
      </c>
      <c r="J38" s="303"/>
      <c r="K38" s="259" t="str">
        <f>IF(J38=0,"",(J38/('Page 1 Chemicals'!$B36/1000000))/8.34)</f>
        <v/>
      </c>
      <c r="L38" s="303"/>
      <c r="M38" s="259" t="str">
        <f>IF(L38=0,"",(L38/('Page 1 Chemicals'!$B36/1000000))/8.34)</f>
        <v/>
      </c>
      <c r="N38" s="303"/>
      <c r="O38" s="259" t="str">
        <f>IF(N38=0,"",(N38/('Page 1 Chemicals'!$B36/1000000))/8.34)</f>
        <v/>
      </c>
      <c r="P38" s="261"/>
      <c r="Q38" s="262"/>
      <c r="R38" s="261"/>
      <c r="S38" s="262"/>
      <c r="T38" s="261"/>
      <c r="U38" s="262"/>
      <c r="V38" s="261"/>
      <c r="W38" s="262"/>
      <c r="X38" s="261"/>
      <c r="Y38" s="262"/>
      <c r="Z38" s="261"/>
      <c r="AA38" s="262"/>
      <c r="AB38" s="261"/>
      <c r="AC38" s="262"/>
      <c r="AD38" s="27"/>
      <c r="AE38" s="263"/>
      <c r="AF38" s="263"/>
      <c r="AG38" s="263"/>
      <c r="AH38" s="262"/>
      <c r="AI38" s="262"/>
      <c r="AJ38" s="262"/>
      <c r="AK38" s="262"/>
      <c r="AL38" s="264"/>
      <c r="AM38" s="264"/>
      <c r="AN38" s="264"/>
      <c r="AO38" s="264"/>
      <c r="AP38" s="264"/>
      <c r="AQ38" s="264"/>
      <c r="AR38" s="263"/>
      <c r="AS38" s="263"/>
      <c r="AT38" s="27"/>
      <c r="AU38" s="264"/>
      <c r="AV38" s="264"/>
      <c r="AW38" s="264"/>
      <c r="AX38" s="264"/>
      <c r="AY38" s="263"/>
      <c r="AZ38" s="263"/>
      <c r="BA38" s="263"/>
      <c r="BB38" s="263"/>
      <c r="BC38" s="265"/>
      <c r="BD38" s="264"/>
      <c r="BE38" s="265"/>
      <c r="BF38" s="264"/>
      <c r="BG38" s="263"/>
      <c r="BH38" s="27"/>
      <c r="BI38" s="262"/>
      <c r="BJ38" s="262"/>
      <c r="BK38" s="262"/>
      <c r="BL38" s="262"/>
      <c r="BM38" s="262"/>
      <c r="BN38" s="262"/>
      <c r="BO38" s="262"/>
      <c r="BP38" s="262"/>
      <c r="BQ38" s="262"/>
      <c r="BR38" s="262"/>
      <c r="BS38" s="262"/>
      <c r="BT38" s="27"/>
      <c r="BU38" s="263"/>
      <c r="BV38" s="263"/>
      <c r="BW38" s="263"/>
      <c r="BX38" s="263"/>
      <c r="BY38" s="264"/>
      <c r="BZ38" s="264"/>
      <c r="CA38" s="264"/>
      <c r="CB38" s="264"/>
      <c r="CC38" s="264"/>
      <c r="CD38" s="264"/>
      <c r="CE38" s="264"/>
      <c r="CF38" s="264"/>
      <c r="CG38" s="273"/>
      <c r="CH38" s="273"/>
      <c r="CI38" s="273"/>
      <c r="CJ38" s="275"/>
      <c r="CK38" s="274"/>
      <c r="CL38" s="279"/>
      <c r="CM38" s="273"/>
      <c r="CN38" s="273"/>
      <c r="CO38" s="274"/>
      <c r="CP38" s="274"/>
      <c r="CQ38" s="279"/>
      <c r="CR38" s="11"/>
      <c r="CS38" s="273"/>
      <c r="CT38" s="216"/>
      <c r="CU38" s="8"/>
    </row>
    <row r="39" spans="1:99" ht="36" customHeight="1">
      <c r="A39" s="503">
        <v>25</v>
      </c>
      <c r="B39" s="303"/>
      <c r="C39" s="259" t="str">
        <f>IF(B39=0,"",(B39/('Page 1 Chemicals'!$B37/1000000))/8.34)</f>
        <v/>
      </c>
      <c r="D39" s="303"/>
      <c r="E39" s="259" t="str">
        <f>IF(D39=0,"",(D39/('Page 1 Chemicals'!$B37/1000000))/8.34)</f>
        <v/>
      </c>
      <c r="F39" s="303"/>
      <c r="G39" s="259" t="str">
        <f>IF(F39=0,"",(F39/('Page 1 Chemicals'!$B37/1000000))/8.34)</f>
        <v/>
      </c>
      <c r="H39" s="303"/>
      <c r="I39" s="259" t="str">
        <f>IF(H39=0,"",(H39/('Page 1 Chemicals'!$B37/1000000))/8.34)</f>
        <v/>
      </c>
      <c r="J39" s="303"/>
      <c r="K39" s="259" t="str">
        <f>IF(J39=0,"",(J39/('Page 1 Chemicals'!$B37/1000000))/8.34)</f>
        <v/>
      </c>
      <c r="L39" s="303"/>
      <c r="M39" s="259" t="str">
        <f>IF(L39=0,"",(L39/('Page 1 Chemicals'!$B37/1000000))/8.34)</f>
        <v/>
      </c>
      <c r="N39" s="303"/>
      <c r="O39" s="259" t="str">
        <f>IF(N39=0,"",(N39/('Page 1 Chemicals'!$B37/1000000))/8.34)</f>
        <v/>
      </c>
      <c r="P39" s="261"/>
      <c r="Q39" s="262"/>
      <c r="R39" s="261"/>
      <c r="S39" s="262"/>
      <c r="T39" s="261"/>
      <c r="U39" s="262"/>
      <c r="V39" s="261"/>
      <c r="W39" s="262"/>
      <c r="X39" s="261"/>
      <c r="Y39" s="262"/>
      <c r="Z39" s="261"/>
      <c r="AA39" s="262"/>
      <c r="AB39" s="261"/>
      <c r="AC39" s="262"/>
      <c r="AD39" s="27"/>
      <c r="AE39" s="263"/>
      <c r="AF39" s="263"/>
      <c r="AG39" s="263"/>
      <c r="AH39" s="262"/>
      <c r="AI39" s="262"/>
      <c r="AJ39" s="262"/>
      <c r="AK39" s="262"/>
      <c r="AL39" s="264"/>
      <c r="AM39" s="264"/>
      <c r="AN39" s="264"/>
      <c r="AO39" s="264"/>
      <c r="AP39" s="264"/>
      <c r="AQ39" s="264"/>
      <c r="AR39" s="263"/>
      <c r="AS39" s="263"/>
      <c r="AT39" s="27"/>
      <c r="AU39" s="264"/>
      <c r="AV39" s="264"/>
      <c r="AW39" s="264"/>
      <c r="AX39" s="264"/>
      <c r="AY39" s="263"/>
      <c r="AZ39" s="263"/>
      <c r="BA39" s="263"/>
      <c r="BB39" s="263"/>
      <c r="BC39" s="265"/>
      <c r="BD39" s="264"/>
      <c r="BE39" s="265"/>
      <c r="BF39" s="264"/>
      <c r="BG39" s="263"/>
      <c r="BH39" s="27"/>
      <c r="BI39" s="262"/>
      <c r="BJ39" s="262"/>
      <c r="BK39" s="262"/>
      <c r="BL39" s="262"/>
      <c r="BM39" s="262"/>
      <c r="BN39" s="262"/>
      <c r="BO39" s="262"/>
      <c r="BP39" s="262"/>
      <c r="BQ39" s="262"/>
      <c r="BR39" s="262"/>
      <c r="BS39" s="262"/>
      <c r="BT39" s="27"/>
      <c r="BU39" s="263"/>
      <c r="BV39" s="263"/>
      <c r="BW39" s="263"/>
      <c r="BX39" s="263"/>
      <c r="BY39" s="264"/>
      <c r="BZ39" s="264"/>
      <c r="CA39" s="264"/>
      <c r="CB39" s="264"/>
      <c r="CC39" s="264"/>
      <c r="CD39" s="264"/>
      <c r="CE39" s="264"/>
      <c r="CF39" s="264"/>
      <c r="CG39" s="216"/>
      <c r="CH39" s="216"/>
      <c r="CI39" s="280"/>
      <c r="CJ39" s="216"/>
      <c r="CK39" s="216"/>
      <c r="CL39" s="281"/>
      <c r="CM39" s="216"/>
      <c r="CN39" s="216"/>
      <c r="CO39" s="216"/>
      <c r="CP39" s="216"/>
      <c r="CQ39" s="216"/>
      <c r="CR39" s="216"/>
      <c r="CS39" s="216"/>
      <c r="CT39" s="216"/>
      <c r="CU39" s="216"/>
    </row>
    <row r="40" spans="1:99" ht="36" customHeight="1">
      <c r="A40" s="503">
        <v>26</v>
      </c>
      <c r="B40" s="303"/>
      <c r="C40" s="259" t="str">
        <f>IF(B40=0,"",(B40/('Page 1 Chemicals'!$B38/1000000))/8.34)</f>
        <v/>
      </c>
      <c r="D40" s="303"/>
      <c r="E40" s="259" t="str">
        <f>IF(D40=0,"",(D40/('Page 1 Chemicals'!$B38/1000000))/8.34)</f>
        <v/>
      </c>
      <c r="F40" s="303"/>
      <c r="G40" s="259" t="str">
        <f>IF(F40=0,"",(F40/('Page 1 Chemicals'!$B38/1000000))/8.34)</f>
        <v/>
      </c>
      <c r="H40" s="303"/>
      <c r="I40" s="259" t="str">
        <f>IF(H40=0,"",(H40/('Page 1 Chemicals'!$B38/1000000))/8.34)</f>
        <v/>
      </c>
      <c r="J40" s="303"/>
      <c r="K40" s="259" t="str">
        <f>IF(J40=0,"",(J40/('Page 1 Chemicals'!$B38/1000000))/8.34)</f>
        <v/>
      </c>
      <c r="L40" s="303"/>
      <c r="M40" s="259" t="str">
        <f>IF(L40=0,"",(L40/('Page 1 Chemicals'!$B38/1000000))/8.34)</f>
        <v/>
      </c>
      <c r="N40" s="303"/>
      <c r="O40" s="259" t="str">
        <f>IF(N40=0,"",(N40/('Page 1 Chemicals'!$B38/1000000))/8.34)</f>
        <v/>
      </c>
      <c r="P40" s="261"/>
      <c r="Q40" s="262"/>
      <c r="R40" s="261"/>
      <c r="S40" s="262"/>
      <c r="T40" s="261"/>
      <c r="U40" s="262"/>
      <c r="V40" s="261"/>
      <c r="W40" s="262"/>
      <c r="X40" s="261"/>
      <c r="Y40" s="262"/>
      <c r="Z40" s="261"/>
      <c r="AA40" s="262"/>
      <c r="AB40" s="261"/>
      <c r="AC40" s="262"/>
      <c r="AD40" s="27"/>
      <c r="AE40" s="263"/>
      <c r="AF40" s="263"/>
      <c r="AG40" s="263"/>
      <c r="AH40" s="262"/>
      <c r="AI40" s="262"/>
      <c r="AJ40" s="262"/>
      <c r="AK40" s="262"/>
      <c r="AL40" s="264"/>
      <c r="AM40" s="264"/>
      <c r="AN40" s="264"/>
      <c r="AO40" s="264"/>
      <c r="AP40" s="264"/>
      <c r="AQ40" s="264"/>
      <c r="AR40" s="263"/>
      <c r="AS40" s="263"/>
      <c r="AT40" s="27"/>
      <c r="AU40" s="264"/>
      <c r="AV40" s="264"/>
      <c r="AW40" s="264"/>
      <c r="AX40" s="264"/>
      <c r="AY40" s="263"/>
      <c r="AZ40" s="263"/>
      <c r="BA40" s="263"/>
      <c r="BB40" s="263"/>
      <c r="BC40" s="265"/>
      <c r="BD40" s="264"/>
      <c r="BE40" s="265"/>
      <c r="BF40" s="264"/>
      <c r="BG40" s="263"/>
      <c r="BH40" s="27"/>
      <c r="BI40" s="262"/>
      <c r="BJ40" s="262"/>
      <c r="BK40" s="262"/>
      <c r="BL40" s="262"/>
      <c r="BM40" s="262"/>
      <c r="BN40" s="262"/>
      <c r="BO40" s="262"/>
      <c r="BP40" s="262"/>
      <c r="BQ40" s="262"/>
      <c r="BR40" s="262"/>
      <c r="BS40" s="262"/>
      <c r="BT40" s="27"/>
      <c r="BU40" s="263"/>
      <c r="BV40" s="263"/>
      <c r="BW40" s="263"/>
      <c r="BX40" s="263"/>
      <c r="BY40" s="264"/>
      <c r="BZ40" s="264"/>
      <c r="CA40" s="264"/>
      <c r="CB40" s="264"/>
      <c r="CC40" s="264"/>
      <c r="CD40" s="264"/>
      <c r="CE40" s="264"/>
      <c r="CF40" s="264"/>
      <c r="CG40" s="277"/>
      <c r="CH40" s="277"/>
      <c r="CI40" s="276"/>
      <c r="CJ40" s="277"/>
      <c r="CK40" s="276"/>
      <c r="CL40" s="277"/>
      <c r="CM40" s="277"/>
      <c r="CN40" s="276"/>
      <c r="CO40" s="277"/>
      <c r="CP40" s="276"/>
      <c r="CQ40" s="276"/>
      <c r="CR40" s="276"/>
      <c r="CS40" s="216"/>
      <c r="CT40" s="216"/>
      <c r="CU40" s="216"/>
    </row>
    <row r="41" spans="1:99" ht="36" customHeight="1">
      <c r="A41" s="503">
        <v>27</v>
      </c>
      <c r="B41" s="303"/>
      <c r="C41" s="259" t="str">
        <f>IF(B41=0,"",(B41/('Page 1 Chemicals'!$B39/1000000))/8.34)</f>
        <v/>
      </c>
      <c r="D41" s="303"/>
      <c r="E41" s="259" t="str">
        <f>IF(D41=0,"",(D41/('Page 1 Chemicals'!$B39/1000000))/8.34)</f>
        <v/>
      </c>
      <c r="F41" s="303"/>
      <c r="G41" s="259" t="str">
        <f>IF(F41=0,"",(F41/('Page 1 Chemicals'!$B39/1000000))/8.34)</f>
        <v/>
      </c>
      <c r="H41" s="303"/>
      <c r="I41" s="259" t="str">
        <f>IF(H41=0,"",(H41/('Page 1 Chemicals'!$B39/1000000))/8.34)</f>
        <v/>
      </c>
      <c r="J41" s="303"/>
      <c r="K41" s="259" t="str">
        <f>IF(J41=0,"",(J41/('Page 1 Chemicals'!$B39/1000000))/8.34)</f>
        <v/>
      </c>
      <c r="L41" s="303"/>
      <c r="M41" s="259" t="str">
        <f>IF(L41=0,"",(L41/('Page 1 Chemicals'!$B39/1000000))/8.34)</f>
        <v/>
      </c>
      <c r="N41" s="303"/>
      <c r="O41" s="259" t="str">
        <f>IF(N41=0,"",(N41/('Page 1 Chemicals'!$B39/1000000))/8.34)</f>
        <v/>
      </c>
      <c r="P41" s="261"/>
      <c r="Q41" s="262"/>
      <c r="R41" s="261"/>
      <c r="S41" s="262"/>
      <c r="T41" s="261"/>
      <c r="U41" s="262"/>
      <c r="V41" s="261"/>
      <c r="W41" s="262"/>
      <c r="X41" s="261"/>
      <c r="Y41" s="262"/>
      <c r="Z41" s="261"/>
      <c r="AA41" s="262"/>
      <c r="AB41" s="261"/>
      <c r="AC41" s="262"/>
      <c r="AD41" s="27"/>
      <c r="AE41" s="263"/>
      <c r="AF41" s="263"/>
      <c r="AG41" s="263"/>
      <c r="AH41" s="262"/>
      <c r="AI41" s="262"/>
      <c r="AJ41" s="262"/>
      <c r="AK41" s="262"/>
      <c r="AL41" s="264"/>
      <c r="AM41" s="264"/>
      <c r="AN41" s="264"/>
      <c r="AO41" s="264"/>
      <c r="AP41" s="264"/>
      <c r="AQ41" s="264"/>
      <c r="AR41" s="263"/>
      <c r="AS41" s="263"/>
      <c r="AT41" s="27"/>
      <c r="AU41" s="264"/>
      <c r="AV41" s="264"/>
      <c r="AW41" s="264"/>
      <c r="AX41" s="264"/>
      <c r="AY41" s="263"/>
      <c r="AZ41" s="263"/>
      <c r="BA41" s="263"/>
      <c r="BB41" s="263"/>
      <c r="BC41" s="265"/>
      <c r="BD41" s="264"/>
      <c r="BE41" s="265"/>
      <c r="BF41" s="264"/>
      <c r="BG41" s="263"/>
      <c r="BH41" s="27"/>
      <c r="BI41" s="262"/>
      <c r="BJ41" s="262"/>
      <c r="BK41" s="262"/>
      <c r="BL41" s="262"/>
      <c r="BM41" s="262"/>
      <c r="BN41" s="262"/>
      <c r="BO41" s="262"/>
      <c r="BP41" s="262"/>
      <c r="BQ41" s="262"/>
      <c r="BR41" s="262"/>
      <c r="BS41" s="262"/>
      <c r="BT41" s="27"/>
      <c r="BU41" s="263"/>
      <c r="BV41" s="263"/>
      <c r="BW41" s="263"/>
      <c r="BX41" s="263"/>
      <c r="BY41" s="264"/>
      <c r="BZ41" s="264"/>
      <c r="CA41" s="264"/>
      <c r="CB41" s="264"/>
      <c r="CC41" s="264"/>
      <c r="CD41" s="264"/>
      <c r="CE41" s="264"/>
      <c r="CF41" s="264"/>
      <c r="CG41" s="277"/>
      <c r="CH41" s="277"/>
      <c r="CI41" s="276"/>
      <c r="CJ41" s="277"/>
      <c r="CK41" s="276"/>
      <c r="CL41" s="277"/>
      <c r="CM41" s="277"/>
      <c r="CN41" s="276"/>
      <c r="CO41" s="277"/>
      <c r="CP41" s="276"/>
      <c r="CQ41" s="276"/>
      <c r="CR41" s="276"/>
      <c r="CS41" s="216"/>
      <c r="CT41" s="216"/>
      <c r="CU41" s="216"/>
    </row>
    <row r="42" spans="1:99" ht="36" customHeight="1">
      <c r="A42" s="503">
        <v>28</v>
      </c>
      <c r="B42" s="303"/>
      <c r="C42" s="259" t="str">
        <f>IF(B42=0,"",(B42/('Page 1 Chemicals'!$B40/1000000))/8.34)</f>
        <v/>
      </c>
      <c r="D42" s="303"/>
      <c r="E42" s="259" t="str">
        <f>IF(D42=0,"",(D42/('Page 1 Chemicals'!$B40/1000000))/8.34)</f>
        <v/>
      </c>
      <c r="F42" s="303"/>
      <c r="G42" s="259" t="str">
        <f>IF(F42=0,"",(F42/('Page 1 Chemicals'!$B40/1000000))/8.34)</f>
        <v/>
      </c>
      <c r="H42" s="303"/>
      <c r="I42" s="259" t="str">
        <f>IF(H42=0,"",(H42/('Page 1 Chemicals'!$B40/1000000))/8.34)</f>
        <v/>
      </c>
      <c r="J42" s="303"/>
      <c r="K42" s="259" t="str">
        <f>IF(J42=0,"",(J42/('Page 1 Chemicals'!$B40/1000000))/8.34)</f>
        <v/>
      </c>
      <c r="L42" s="303"/>
      <c r="M42" s="259" t="str">
        <f>IF(L42=0,"",(L42/('Page 1 Chemicals'!$B40/1000000))/8.34)</f>
        <v/>
      </c>
      <c r="N42" s="303"/>
      <c r="O42" s="259" t="str">
        <f>IF(N42=0,"",(N42/('Page 1 Chemicals'!$B40/1000000))/8.34)</f>
        <v/>
      </c>
      <c r="P42" s="261"/>
      <c r="Q42" s="262"/>
      <c r="R42" s="261"/>
      <c r="S42" s="262"/>
      <c r="T42" s="261"/>
      <c r="U42" s="262"/>
      <c r="V42" s="261"/>
      <c r="W42" s="262"/>
      <c r="X42" s="261"/>
      <c r="Y42" s="262"/>
      <c r="Z42" s="261"/>
      <c r="AA42" s="262"/>
      <c r="AB42" s="261"/>
      <c r="AC42" s="262"/>
      <c r="AD42" s="27"/>
      <c r="AE42" s="263"/>
      <c r="AF42" s="263"/>
      <c r="AG42" s="263"/>
      <c r="AH42" s="262"/>
      <c r="AI42" s="262"/>
      <c r="AJ42" s="262"/>
      <c r="AK42" s="262"/>
      <c r="AL42" s="264"/>
      <c r="AM42" s="264"/>
      <c r="AN42" s="264"/>
      <c r="AO42" s="264"/>
      <c r="AP42" s="264"/>
      <c r="AQ42" s="264"/>
      <c r="AR42" s="263"/>
      <c r="AS42" s="263"/>
      <c r="AT42" s="27"/>
      <c r="AU42" s="264"/>
      <c r="AV42" s="264"/>
      <c r="AW42" s="264"/>
      <c r="AX42" s="264"/>
      <c r="AY42" s="263"/>
      <c r="AZ42" s="263"/>
      <c r="BA42" s="263"/>
      <c r="BB42" s="263"/>
      <c r="BC42" s="265"/>
      <c r="BD42" s="264"/>
      <c r="BE42" s="265"/>
      <c r="BF42" s="264"/>
      <c r="BG42" s="263"/>
      <c r="BH42" s="27"/>
      <c r="BI42" s="262"/>
      <c r="BJ42" s="262"/>
      <c r="BK42" s="262"/>
      <c r="BL42" s="262"/>
      <c r="BM42" s="262"/>
      <c r="BN42" s="262"/>
      <c r="BO42" s="262"/>
      <c r="BP42" s="262"/>
      <c r="BQ42" s="262"/>
      <c r="BR42" s="262"/>
      <c r="BS42" s="262"/>
      <c r="BT42" s="27"/>
      <c r="BU42" s="263"/>
      <c r="BV42" s="263"/>
      <c r="BW42" s="263"/>
      <c r="BX42" s="263"/>
      <c r="BY42" s="264"/>
      <c r="BZ42" s="264"/>
      <c r="CA42" s="264"/>
      <c r="CB42" s="264"/>
      <c r="CC42" s="264"/>
      <c r="CD42" s="264"/>
      <c r="CE42" s="264"/>
      <c r="CF42" s="264"/>
      <c r="CG42" s="12"/>
      <c r="CH42" s="276"/>
      <c r="CI42" s="276"/>
      <c r="CJ42" s="276"/>
      <c r="CK42" s="276"/>
      <c r="CL42" s="12"/>
      <c r="CM42" s="276"/>
      <c r="CN42" s="276"/>
      <c r="CO42" s="276"/>
      <c r="CP42" s="276"/>
      <c r="CQ42" s="276"/>
      <c r="CR42" s="276"/>
      <c r="CS42" s="216"/>
      <c r="CT42" s="216"/>
      <c r="CU42" s="216"/>
    </row>
    <row r="43" spans="1:99" ht="36" customHeight="1">
      <c r="A43" s="503">
        <v>29</v>
      </c>
      <c r="B43" s="303"/>
      <c r="C43" s="259" t="str">
        <f>IF(B43=0,"",(B43/('Page 1 Chemicals'!$B41/1000000))/8.34)</f>
        <v/>
      </c>
      <c r="D43" s="303"/>
      <c r="E43" s="259" t="str">
        <f>IF(D43=0,"",(D43/('Page 1 Chemicals'!$B41/1000000))/8.34)</f>
        <v/>
      </c>
      <c r="F43" s="303"/>
      <c r="G43" s="259" t="str">
        <f>IF(F43=0,"",(F43/('Page 1 Chemicals'!$B41/1000000))/8.34)</f>
        <v/>
      </c>
      <c r="H43" s="303"/>
      <c r="I43" s="259" t="str">
        <f>IF(H43=0,"",(H43/('Page 1 Chemicals'!$B41/1000000))/8.34)</f>
        <v/>
      </c>
      <c r="J43" s="303"/>
      <c r="K43" s="259" t="str">
        <f>IF(J43=0,"",(J43/('Page 1 Chemicals'!$B41/1000000))/8.34)</f>
        <v/>
      </c>
      <c r="L43" s="303"/>
      <c r="M43" s="259" t="str">
        <f>IF(L43=0,"",(L43/('Page 1 Chemicals'!$B41/1000000))/8.34)</f>
        <v/>
      </c>
      <c r="N43" s="303"/>
      <c r="O43" s="259" t="str">
        <f>IF(N43=0,"",(N43/('Page 1 Chemicals'!$B41/1000000))/8.34)</f>
        <v/>
      </c>
      <c r="P43" s="261"/>
      <c r="Q43" s="262"/>
      <c r="R43" s="261"/>
      <c r="S43" s="262"/>
      <c r="T43" s="261"/>
      <c r="U43" s="262"/>
      <c r="V43" s="261"/>
      <c r="W43" s="262"/>
      <c r="X43" s="261"/>
      <c r="Y43" s="262"/>
      <c r="Z43" s="261"/>
      <c r="AA43" s="262"/>
      <c r="AB43" s="261"/>
      <c r="AC43" s="262"/>
      <c r="AD43" s="27"/>
      <c r="AE43" s="263"/>
      <c r="AF43" s="263"/>
      <c r="AG43" s="263"/>
      <c r="AH43" s="262"/>
      <c r="AI43" s="262"/>
      <c r="AJ43" s="262"/>
      <c r="AK43" s="262"/>
      <c r="AL43" s="264"/>
      <c r="AM43" s="264"/>
      <c r="AN43" s="264"/>
      <c r="AO43" s="264"/>
      <c r="AP43" s="264"/>
      <c r="AQ43" s="264"/>
      <c r="AR43" s="263"/>
      <c r="AS43" s="263"/>
      <c r="AT43" s="27"/>
      <c r="AU43" s="264"/>
      <c r="AV43" s="264"/>
      <c r="AW43" s="264"/>
      <c r="AX43" s="264"/>
      <c r="AY43" s="263"/>
      <c r="AZ43" s="263"/>
      <c r="BA43" s="263"/>
      <c r="BB43" s="263"/>
      <c r="BC43" s="265"/>
      <c r="BD43" s="264"/>
      <c r="BE43" s="265"/>
      <c r="BF43" s="264"/>
      <c r="BG43" s="263"/>
      <c r="BH43" s="27"/>
      <c r="BI43" s="262"/>
      <c r="BJ43" s="262"/>
      <c r="BK43" s="262"/>
      <c r="BL43" s="262"/>
      <c r="BM43" s="262"/>
      <c r="BN43" s="262"/>
      <c r="BO43" s="262"/>
      <c r="BP43" s="262"/>
      <c r="BQ43" s="262"/>
      <c r="BR43" s="262"/>
      <c r="BS43" s="262"/>
      <c r="BT43" s="27"/>
      <c r="BU43" s="263"/>
      <c r="BV43" s="263"/>
      <c r="BW43" s="263"/>
      <c r="BX43" s="263"/>
      <c r="BY43" s="264"/>
      <c r="BZ43" s="264"/>
      <c r="CA43" s="264"/>
      <c r="CB43" s="264"/>
      <c r="CC43" s="264"/>
      <c r="CD43" s="264"/>
      <c r="CE43" s="264"/>
      <c r="CF43" s="264"/>
      <c r="CG43" s="277"/>
      <c r="CH43" s="277"/>
      <c r="CI43" s="277"/>
      <c r="CJ43" s="277"/>
      <c r="CK43" s="277"/>
      <c r="CL43" s="277"/>
      <c r="CM43" s="277"/>
      <c r="CN43" s="277"/>
      <c r="CO43" s="277"/>
      <c r="CP43" s="277"/>
      <c r="CQ43" s="276"/>
      <c r="CR43" s="276"/>
      <c r="CS43" s="216"/>
      <c r="CT43" s="216"/>
      <c r="CU43" s="216"/>
    </row>
    <row r="44" spans="1:99" ht="36" customHeight="1">
      <c r="A44" s="503">
        <v>30</v>
      </c>
      <c r="B44" s="303"/>
      <c r="C44" s="259" t="str">
        <f>IF(B44=0,"",(B44/('Page 1 Chemicals'!$B42/1000000))/8.34)</f>
        <v/>
      </c>
      <c r="D44" s="303"/>
      <c r="E44" s="259" t="str">
        <f>IF(D44=0,"",(D44/('Page 1 Chemicals'!$B42/1000000))/8.34)</f>
        <v/>
      </c>
      <c r="F44" s="303"/>
      <c r="G44" s="259" t="str">
        <f>IF(F44=0,"",(F44/('Page 1 Chemicals'!$B42/1000000))/8.34)</f>
        <v/>
      </c>
      <c r="H44" s="303"/>
      <c r="I44" s="259" t="str">
        <f>IF(H44=0,"",(H44/('Page 1 Chemicals'!$B42/1000000))/8.34)</f>
        <v/>
      </c>
      <c r="J44" s="303"/>
      <c r="K44" s="259" t="str">
        <f>IF(J44=0,"",(J44/('Page 1 Chemicals'!$B42/1000000))/8.34)</f>
        <v/>
      </c>
      <c r="L44" s="303"/>
      <c r="M44" s="259" t="str">
        <f>IF(L44=0,"",(L44/('Page 1 Chemicals'!$B42/1000000))/8.34)</f>
        <v/>
      </c>
      <c r="N44" s="303"/>
      <c r="O44" s="259" t="str">
        <f>IF(N44=0,"",(N44/('Page 1 Chemicals'!$B42/1000000))/8.34)</f>
        <v/>
      </c>
      <c r="P44" s="261"/>
      <c r="Q44" s="262"/>
      <c r="R44" s="261"/>
      <c r="S44" s="262"/>
      <c r="T44" s="261"/>
      <c r="U44" s="262"/>
      <c r="V44" s="261"/>
      <c r="W44" s="262"/>
      <c r="X44" s="261"/>
      <c r="Y44" s="262"/>
      <c r="Z44" s="261"/>
      <c r="AA44" s="262"/>
      <c r="AB44" s="261"/>
      <c r="AC44" s="262"/>
      <c r="AD44" s="27"/>
      <c r="AE44" s="263"/>
      <c r="AF44" s="263"/>
      <c r="AG44" s="263"/>
      <c r="AH44" s="262"/>
      <c r="AI44" s="262"/>
      <c r="AJ44" s="262"/>
      <c r="AK44" s="262"/>
      <c r="AL44" s="264"/>
      <c r="AM44" s="264"/>
      <c r="AN44" s="264"/>
      <c r="AO44" s="264"/>
      <c r="AP44" s="264"/>
      <c r="AQ44" s="264"/>
      <c r="AR44" s="263"/>
      <c r="AS44" s="263"/>
      <c r="AT44" s="27"/>
      <c r="AU44" s="264"/>
      <c r="AV44" s="264"/>
      <c r="AW44" s="264"/>
      <c r="AX44" s="264"/>
      <c r="AY44" s="263"/>
      <c r="AZ44" s="263"/>
      <c r="BA44" s="263"/>
      <c r="BB44" s="263"/>
      <c r="BC44" s="265"/>
      <c r="BD44" s="264"/>
      <c r="BE44" s="265"/>
      <c r="BF44" s="264"/>
      <c r="BG44" s="263"/>
      <c r="BH44" s="27"/>
      <c r="BI44" s="262"/>
      <c r="BJ44" s="262"/>
      <c r="BK44" s="262"/>
      <c r="BL44" s="262"/>
      <c r="BM44" s="262"/>
      <c r="BN44" s="262"/>
      <c r="BO44" s="262"/>
      <c r="BP44" s="262"/>
      <c r="BQ44" s="262"/>
      <c r="BR44" s="262"/>
      <c r="BS44" s="262"/>
      <c r="BT44" s="27"/>
      <c r="BU44" s="263"/>
      <c r="BV44" s="263"/>
      <c r="BW44" s="263"/>
      <c r="BX44" s="263"/>
      <c r="BY44" s="264"/>
      <c r="BZ44" s="264"/>
      <c r="CA44" s="264"/>
      <c r="CB44" s="264"/>
      <c r="CC44" s="264"/>
      <c r="CD44" s="264"/>
      <c r="CE44" s="264"/>
      <c r="CF44" s="264"/>
      <c r="CG44" s="8"/>
      <c r="CH44" s="216"/>
      <c r="CI44" s="216"/>
      <c r="CJ44" s="216"/>
      <c r="CK44" s="216"/>
      <c r="CL44" s="216"/>
      <c r="CM44" s="216"/>
      <c r="CN44" s="216"/>
      <c r="CO44" s="216"/>
      <c r="CP44" s="216"/>
      <c r="CQ44" s="216"/>
      <c r="CR44" s="216"/>
      <c r="CS44" s="216"/>
      <c r="CT44" s="216"/>
      <c r="CU44" s="216"/>
    </row>
    <row r="45" spans="1:99" ht="37.700000000000003" customHeight="1" thickBot="1">
      <c r="A45" s="504">
        <v>31</v>
      </c>
      <c r="B45" s="434"/>
      <c r="C45" s="259" t="str">
        <f>IF(B45=0,"",(B45/('Page 1 Chemicals'!$B43/1000000))/8.34)</f>
        <v/>
      </c>
      <c r="D45" s="434"/>
      <c r="E45" s="259" t="str">
        <f>IF(D45=0,"",(D45/('Page 1 Chemicals'!$B43/1000000))/8.34)</f>
        <v/>
      </c>
      <c r="F45" s="434"/>
      <c r="G45" s="259" t="str">
        <f>IF(F45=0,"",(F45/('Page 1 Chemicals'!$B43/1000000))/8.34)</f>
        <v/>
      </c>
      <c r="H45" s="434"/>
      <c r="I45" s="259" t="str">
        <f>IF(H45=0,"",(H45/('Page 1 Chemicals'!$B43/1000000))/8.34)</f>
        <v/>
      </c>
      <c r="J45" s="434"/>
      <c r="K45" s="259" t="str">
        <f>IF(J45=0,"",(J45/('Page 1 Chemicals'!$B43/1000000))/8.34)</f>
        <v/>
      </c>
      <c r="L45" s="434"/>
      <c r="M45" s="259" t="str">
        <f>IF(L45=0,"",(L45/('Page 1 Chemicals'!$B43/1000000))/8.34)</f>
        <v/>
      </c>
      <c r="N45" s="434"/>
      <c r="O45" s="259" t="str">
        <f>IF(N45=0,"",(N45/('Page 1 Chemicals'!$B43/1000000))/8.34)</f>
        <v/>
      </c>
      <c r="P45" s="261"/>
      <c r="Q45" s="262"/>
      <c r="R45" s="261"/>
      <c r="S45" s="262"/>
      <c r="T45" s="261"/>
      <c r="U45" s="262"/>
      <c r="V45" s="261"/>
      <c r="W45" s="262"/>
      <c r="X45" s="261"/>
      <c r="Y45" s="262"/>
      <c r="Z45" s="261"/>
      <c r="AA45" s="262"/>
      <c r="AB45" s="261"/>
      <c r="AC45" s="262"/>
      <c r="AD45" s="27"/>
      <c r="AE45" s="263"/>
      <c r="AF45" s="263"/>
      <c r="AG45" s="263"/>
      <c r="AH45" s="262"/>
      <c r="AI45" s="262"/>
      <c r="AJ45" s="262"/>
      <c r="AK45" s="262"/>
      <c r="AL45" s="264"/>
      <c r="AM45" s="264"/>
      <c r="AN45" s="264"/>
      <c r="AO45" s="264"/>
      <c r="AP45" s="264"/>
      <c r="AQ45" s="264"/>
      <c r="AR45" s="263"/>
      <c r="AS45" s="263"/>
      <c r="AT45" s="27"/>
      <c r="AU45" s="264"/>
      <c r="AV45" s="264"/>
      <c r="AW45" s="264"/>
      <c r="AX45" s="264"/>
      <c r="AY45" s="263"/>
      <c r="AZ45" s="263"/>
      <c r="BA45" s="263"/>
      <c r="BB45" s="263"/>
      <c r="BC45" s="265"/>
      <c r="BD45" s="264"/>
      <c r="BE45" s="265"/>
      <c r="BF45" s="264"/>
      <c r="BG45" s="263"/>
      <c r="BH45" s="27"/>
      <c r="BI45" s="262"/>
      <c r="BJ45" s="262"/>
      <c r="BK45" s="262"/>
      <c r="BL45" s="262"/>
      <c r="BM45" s="262"/>
      <c r="BN45" s="262"/>
      <c r="BO45" s="262"/>
      <c r="BP45" s="262"/>
      <c r="BQ45" s="262"/>
      <c r="BR45" s="262"/>
      <c r="BS45" s="262"/>
      <c r="BT45" s="27"/>
      <c r="BU45" s="263"/>
      <c r="BV45" s="263"/>
      <c r="BW45" s="263"/>
      <c r="BX45" s="263"/>
      <c r="BY45" s="264"/>
      <c r="BZ45" s="264"/>
      <c r="CA45" s="264"/>
      <c r="CB45" s="264"/>
      <c r="CC45" s="264"/>
      <c r="CD45" s="264"/>
      <c r="CE45" s="264"/>
      <c r="CF45" s="264"/>
      <c r="CG45" s="6"/>
      <c r="CH45" s="216"/>
      <c r="CI45" s="216"/>
      <c r="CJ45" s="216"/>
      <c r="CK45" s="216"/>
      <c r="CL45" s="216"/>
      <c r="CM45" s="216"/>
      <c r="CN45" s="216"/>
      <c r="CO45" s="216"/>
      <c r="CP45" s="216"/>
      <c r="CQ45" s="203"/>
      <c r="CR45" s="203"/>
      <c r="CS45" s="203"/>
      <c r="CT45" s="216"/>
      <c r="CU45" s="216"/>
    </row>
    <row r="46" spans="1:99" ht="39" customHeight="1">
      <c r="A46" s="64" t="s">
        <v>18</v>
      </c>
      <c r="B46" s="259" t="str">
        <f>IF(SUM(B15:B45)=0, " ", SUM(B15:B45))</f>
        <v xml:space="preserve"> </v>
      </c>
      <c r="C46" s="406"/>
      <c r="D46" s="259" t="str">
        <f>IF(SUM(D15:D45)=0, " ", SUM(D15:D45))</f>
        <v xml:space="preserve"> </v>
      </c>
      <c r="E46" s="406"/>
      <c r="F46" s="259" t="str">
        <f>IF(SUM(F15:F45)=0, " ", SUM(F15:F45))</f>
        <v xml:space="preserve"> </v>
      </c>
      <c r="G46" s="406"/>
      <c r="H46" s="259" t="str">
        <f>IF(SUM(H15:H45)=0, " ", SUM(H15:H45))</f>
        <v xml:space="preserve"> </v>
      </c>
      <c r="I46" s="406"/>
      <c r="J46" s="259" t="str">
        <f>IF(SUM(J15:J45)=0, " ", SUM(J15:J45))</f>
        <v xml:space="preserve"> </v>
      </c>
      <c r="K46" s="406"/>
      <c r="L46" s="259" t="str">
        <f>IF(SUM(L15:L45)=0, " ", SUM(L15:L45))</f>
        <v xml:space="preserve"> </v>
      </c>
      <c r="M46" s="406"/>
      <c r="N46" s="259" t="str">
        <f>IF(SUM(N15:N45)=0, " ", SUM(N15:N45))</f>
        <v xml:space="preserve"> </v>
      </c>
      <c r="O46" s="706"/>
      <c r="P46" s="261"/>
      <c r="Q46" s="282"/>
      <c r="R46" s="261"/>
      <c r="S46" s="282"/>
      <c r="T46" s="261"/>
      <c r="U46" s="282"/>
      <c r="V46" s="261"/>
      <c r="W46" s="282"/>
      <c r="X46" s="261"/>
      <c r="Y46" s="282"/>
      <c r="Z46" s="261"/>
      <c r="AA46" s="282"/>
      <c r="AB46" s="261"/>
      <c r="AC46" s="265"/>
      <c r="AD46" s="27"/>
      <c r="AE46" s="263"/>
      <c r="AF46" s="263"/>
      <c r="AG46" s="263"/>
      <c r="AH46" s="262"/>
      <c r="AI46" s="262"/>
      <c r="AJ46" s="262"/>
      <c r="AK46" s="262"/>
      <c r="AL46" s="264"/>
      <c r="AM46" s="264"/>
      <c r="AN46" s="264"/>
      <c r="AO46" s="264"/>
      <c r="AP46" s="264"/>
      <c r="AQ46" s="264"/>
      <c r="AR46" s="263"/>
      <c r="AS46" s="263"/>
      <c r="AT46" s="27"/>
      <c r="AU46" s="264"/>
      <c r="AV46" s="264"/>
      <c r="AW46" s="264"/>
      <c r="AX46" s="264"/>
      <c r="AY46" s="263"/>
      <c r="AZ46" s="263"/>
      <c r="BA46" s="263"/>
      <c r="BB46" s="263"/>
      <c r="BC46" s="283"/>
      <c r="BD46" s="264"/>
      <c r="BE46" s="284"/>
      <c r="BF46" s="264"/>
      <c r="BG46" s="263"/>
      <c r="BH46" s="27"/>
      <c r="BI46" s="262"/>
      <c r="BJ46" s="262"/>
      <c r="BK46" s="262"/>
      <c r="BL46" s="262"/>
      <c r="BM46" s="262"/>
      <c r="BN46" s="262"/>
      <c r="BO46" s="262"/>
      <c r="BP46" s="262"/>
      <c r="BQ46" s="262"/>
      <c r="BR46" s="262"/>
      <c r="BS46" s="262"/>
      <c r="BT46" s="27"/>
      <c r="BU46" s="263"/>
      <c r="BV46" s="263"/>
      <c r="BW46" s="263"/>
      <c r="BX46" s="263"/>
      <c r="BY46" s="264"/>
      <c r="BZ46" s="264"/>
      <c r="CA46" s="264"/>
      <c r="CB46" s="264"/>
      <c r="CC46" s="264"/>
      <c r="CD46" s="264"/>
      <c r="CE46" s="264"/>
      <c r="CF46" s="264"/>
      <c r="CG46" s="250"/>
      <c r="CH46" s="216"/>
      <c r="CI46" s="216"/>
      <c r="CJ46" s="216"/>
      <c r="CK46" s="216"/>
      <c r="CL46" s="216"/>
      <c r="CM46" s="216"/>
      <c r="CN46" s="216"/>
      <c r="CO46" s="216"/>
      <c r="CP46" s="216"/>
      <c r="CQ46" s="203"/>
      <c r="CR46" s="203"/>
      <c r="CS46" s="203"/>
      <c r="CT46" s="216"/>
      <c r="CU46" s="216"/>
    </row>
    <row r="47" spans="1:99" ht="39" customHeight="1" thickBot="1">
      <c r="A47" s="60" t="s">
        <v>62</v>
      </c>
      <c r="B47" s="405" t="str">
        <f t="shared" ref="B47:O47" si="0">IFERROR(AVERAGE(B15:B45), " ")</f>
        <v xml:space="preserve"> </v>
      </c>
      <c r="C47" s="405" t="str">
        <f t="shared" si="0"/>
        <v xml:space="preserve"> </v>
      </c>
      <c r="D47" s="405" t="str">
        <f t="shared" si="0"/>
        <v xml:space="preserve"> </v>
      </c>
      <c r="E47" s="405" t="str">
        <f t="shared" si="0"/>
        <v xml:space="preserve"> </v>
      </c>
      <c r="F47" s="405" t="str">
        <f t="shared" si="0"/>
        <v xml:space="preserve"> </v>
      </c>
      <c r="G47" s="405" t="str">
        <f t="shared" si="0"/>
        <v xml:space="preserve"> </v>
      </c>
      <c r="H47" s="405" t="str">
        <f t="shared" si="0"/>
        <v xml:space="preserve"> </v>
      </c>
      <c r="I47" s="405" t="str">
        <f t="shared" si="0"/>
        <v xml:space="preserve"> </v>
      </c>
      <c r="J47" s="405" t="str">
        <f t="shared" si="0"/>
        <v xml:space="preserve"> </v>
      </c>
      <c r="K47" s="405" t="str">
        <f t="shared" si="0"/>
        <v xml:space="preserve"> </v>
      </c>
      <c r="L47" s="405" t="str">
        <f t="shared" si="0"/>
        <v xml:space="preserve"> </v>
      </c>
      <c r="M47" s="405" t="str">
        <f t="shared" si="0"/>
        <v xml:space="preserve"> </v>
      </c>
      <c r="N47" s="405" t="str">
        <f t="shared" si="0"/>
        <v xml:space="preserve"> </v>
      </c>
      <c r="O47" s="405" t="str">
        <f t="shared" si="0"/>
        <v xml:space="preserve"> </v>
      </c>
      <c r="P47" s="261"/>
      <c r="Q47" s="263"/>
      <c r="R47" s="261"/>
      <c r="S47" s="262"/>
      <c r="T47" s="261"/>
      <c r="U47" s="262"/>
      <c r="V47" s="261"/>
      <c r="W47" s="262"/>
      <c r="X47" s="261"/>
      <c r="Y47" s="262"/>
      <c r="Z47" s="261"/>
      <c r="AA47" s="262"/>
      <c r="AB47" s="261"/>
      <c r="AC47" s="262"/>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92"/>
      <c r="BD47" s="264"/>
      <c r="BE47" s="292"/>
      <c r="BF47" s="293"/>
      <c r="BG47" s="294"/>
      <c r="BH47" s="242"/>
      <c r="BI47" s="262"/>
      <c r="BJ47" s="262"/>
      <c r="BK47" s="262"/>
      <c r="BL47" s="262"/>
      <c r="BM47" s="262"/>
      <c r="BN47" s="262"/>
      <c r="BO47" s="262"/>
      <c r="BP47" s="262"/>
      <c r="BQ47" s="262"/>
      <c r="BR47" s="262"/>
      <c r="BS47" s="262"/>
      <c r="BT47" s="27"/>
      <c r="BU47" s="263"/>
      <c r="BV47" s="263"/>
      <c r="BW47" s="263"/>
      <c r="BX47" s="263"/>
      <c r="BY47" s="264"/>
      <c r="BZ47" s="264"/>
      <c r="CA47" s="264"/>
      <c r="CB47" s="264"/>
      <c r="CC47" s="264"/>
      <c r="CD47" s="264"/>
      <c r="CE47" s="264"/>
      <c r="CF47" s="264"/>
      <c r="CG47" s="6"/>
      <c r="CH47" s="216"/>
      <c r="CI47" s="216"/>
      <c r="CJ47" s="216"/>
      <c r="CK47" s="216"/>
      <c r="CL47" s="216"/>
      <c r="CM47" s="216"/>
      <c r="CN47" s="216"/>
      <c r="CO47" s="216"/>
      <c r="CP47" s="216"/>
      <c r="CQ47" s="8"/>
      <c r="CR47" s="216"/>
      <c r="CS47" s="216"/>
      <c r="CT47" s="216"/>
      <c r="CU47" s="216"/>
    </row>
    <row r="48" spans="1:99" ht="32.85" customHeight="1">
      <c r="A48" s="295"/>
      <c r="O48" s="295"/>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97"/>
      <c r="AX48" s="201"/>
      <c r="AY48" s="201"/>
      <c r="AZ48" s="201"/>
      <c r="BA48" s="201"/>
      <c r="BB48" s="201"/>
      <c r="BC48" s="201"/>
      <c r="BD48" s="298"/>
      <c r="BE48" s="201"/>
      <c r="BF48" s="201"/>
      <c r="BG48" s="201"/>
      <c r="BH48" s="201"/>
      <c r="BI48" s="201"/>
      <c r="BJ48" s="201"/>
      <c r="BK48" s="201"/>
      <c r="BL48" s="299"/>
      <c r="BM48" s="201"/>
      <c r="BN48" s="201"/>
      <c r="BO48" s="201"/>
      <c r="BP48" s="201"/>
      <c r="BQ48" s="201"/>
      <c r="BR48" s="201"/>
      <c r="BS48" s="201"/>
      <c r="BT48" s="31"/>
      <c r="BU48" s="263"/>
      <c r="BV48" s="263"/>
      <c r="BW48" s="263"/>
      <c r="BX48" s="263"/>
      <c r="BY48" s="264"/>
      <c r="BZ48" s="264"/>
      <c r="CA48" s="264"/>
      <c r="CB48" s="264"/>
      <c r="CC48" s="264"/>
      <c r="CD48" s="264"/>
      <c r="CE48" s="264"/>
      <c r="CF48" s="264"/>
      <c r="CG48" s="6"/>
      <c r="CH48" s="216"/>
      <c r="CI48" s="216"/>
      <c r="CJ48" s="216"/>
      <c r="CK48" s="216"/>
      <c r="CL48" s="216"/>
      <c r="CM48" s="216"/>
      <c r="CN48" s="216"/>
      <c r="CO48" s="216"/>
      <c r="CP48" s="216"/>
      <c r="CQ48" s="216"/>
      <c r="CR48" s="8"/>
      <c r="CS48" s="216"/>
      <c r="CT48" s="216"/>
      <c r="CU48" s="216"/>
    </row>
    <row r="49" spans="1:99" ht="37.15" customHeight="1">
      <c r="A49" s="295"/>
      <c r="O49" s="295"/>
      <c r="AW49" s="295"/>
      <c r="BT49" s="301"/>
      <c r="BU49" s="302"/>
      <c r="BV49" s="302"/>
      <c r="BW49" s="302"/>
      <c r="BX49" s="302"/>
      <c r="BY49" s="302"/>
      <c r="BZ49" s="302"/>
      <c r="CA49" s="302"/>
      <c r="CB49" s="302"/>
      <c r="CC49" s="302"/>
      <c r="CD49" s="302"/>
      <c r="CE49" s="302"/>
      <c r="CF49" s="302"/>
      <c r="CG49" s="203"/>
      <c r="CH49" s="216"/>
      <c r="CI49" s="216"/>
      <c r="CJ49" s="216"/>
      <c r="CK49" s="216"/>
      <c r="CL49" s="216"/>
      <c r="CM49" s="216"/>
      <c r="CN49" s="216"/>
      <c r="CO49" s="216"/>
      <c r="CP49" s="216"/>
      <c r="CQ49" s="203"/>
      <c r="CR49" s="203"/>
      <c r="CS49" s="203"/>
      <c r="CT49" s="203"/>
      <c r="CU49" s="216"/>
    </row>
    <row r="50" spans="1:99">
      <c r="A50" s="295"/>
    </row>
    <row r="51" spans="1:99">
      <c r="A51" s="295"/>
    </row>
  </sheetData>
  <sheetProtection algorithmName="SHA-512" hashValue="SVg5Qpcpo1/Am9ZWMP3xNgMGki6LvakIrbz/y24siaFOWMFKmGBLNR6DNFn/U4K5fuF6OtBGt4zmPbr2/KFBVA==" saltValue="5VEF9JIySGgYhlvTmPvOCw==" spinCount="100000" sheet="1" selectLockedCells="1"/>
  <mergeCells count="21">
    <mergeCell ref="B3:E4"/>
    <mergeCell ref="B11:C11"/>
    <mergeCell ref="J11:K11"/>
    <mergeCell ref="L11:M11"/>
    <mergeCell ref="D11:E11"/>
    <mergeCell ref="F11:G11"/>
    <mergeCell ref="H11:I11"/>
    <mergeCell ref="L4:M4"/>
    <mergeCell ref="K5:M5"/>
    <mergeCell ref="N2:O2"/>
    <mergeCell ref="N4:O4"/>
    <mergeCell ref="N11:O11"/>
    <mergeCell ref="N12:O12"/>
    <mergeCell ref="N3:O3"/>
    <mergeCell ref="N5:O5"/>
    <mergeCell ref="B13:C13"/>
    <mergeCell ref="H13:I13"/>
    <mergeCell ref="H12:I12"/>
    <mergeCell ref="B12:C12"/>
    <mergeCell ref="L12:M12"/>
    <mergeCell ref="L13:M13"/>
  </mergeCells>
  <phoneticPr fontId="0" type="noConversion"/>
  <printOptions horizontalCentered="1" verticalCentered="1"/>
  <pageMargins left="0" right="0" top="0.75" bottom="0.5" header="0.5" footer="0"/>
  <pageSetup scale="45" orientation="portrait" r:id="rId1"/>
  <headerFooter alignWithMargins="0">
    <oddHeader>&amp;L&amp;"Arial Rounded MT Bold,Regular"&amp;14&amp;UKENTUCKY DIVISION OF WATER  -  DRINKING WATER BRANCH&amp;"Arial,Regular"&amp;10
&amp;14WATER TREATMENT PLANT - MONTHLY OPERATING REPORT</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J49"/>
  <sheetViews>
    <sheetView showGridLines="0" zoomScaleNormal="100" zoomScalePageLayoutView="40" workbookViewId="0">
      <selection activeCell="B15" sqref="B15"/>
    </sheetView>
  </sheetViews>
  <sheetFormatPr defaultColWidth="9" defaultRowHeight="12.75"/>
  <cols>
    <col min="1" max="1" width="10" style="156" customWidth="1"/>
    <col min="2" max="12" width="12.7109375" style="156" customWidth="1"/>
    <col min="13" max="13" width="14.28515625" style="156" customWidth="1"/>
    <col min="14" max="14" width="14.7109375" style="156" customWidth="1"/>
    <col min="15" max="15" width="22.28515625" style="156" customWidth="1"/>
    <col min="16" max="16384" width="9" style="156"/>
  </cols>
  <sheetData>
    <row r="1" spans="1:114" ht="9.75" customHeight="1">
      <c r="A1" s="168"/>
      <c r="B1" s="168"/>
      <c r="C1" s="168"/>
      <c r="D1" s="168"/>
      <c r="E1" s="168"/>
      <c r="F1" s="168"/>
      <c r="G1" s="168"/>
      <c r="H1" s="168"/>
      <c r="I1" s="168"/>
      <c r="J1" s="168"/>
      <c r="K1" s="168"/>
      <c r="L1" s="168"/>
      <c r="M1" s="168"/>
      <c r="N1" s="168"/>
      <c r="O1" s="168"/>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1"/>
      <c r="AX1" s="200"/>
      <c r="AY1" s="200"/>
      <c r="AZ1" s="200"/>
      <c r="BA1" s="200"/>
      <c r="BB1" s="200"/>
      <c r="BC1" s="200"/>
      <c r="BD1" s="200"/>
      <c r="BE1" s="200"/>
      <c r="BF1" s="200"/>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3"/>
      <c r="CG1" s="203"/>
      <c r="CH1" s="203"/>
      <c r="CI1" s="203"/>
      <c r="CJ1" s="203"/>
      <c r="CK1" s="203"/>
      <c r="CL1" s="203"/>
      <c r="CM1" s="203"/>
      <c r="CN1" s="203"/>
      <c r="CO1" s="203"/>
      <c r="CP1" s="203"/>
      <c r="CQ1" s="203"/>
      <c r="CR1" s="203"/>
      <c r="CS1" s="203"/>
      <c r="CT1" s="203"/>
      <c r="DI1" s="203"/>
      <c r="DJ1" s="203"/>
    </row>
    <row r="2" spans="1:114" ht="18.75" thickBot="1">
      <c r="A2" s="168"/>
      <c r="F2" s="204"/>
      <c r="G2" s="204"/>
      <c r="H2" s="204"/>
      <c r="I2" s="167"/>
      <c r="J2" s="167"/>
      <c r="K2" s="167"/>
      <c r="L2" s="205"/>
      <c r="M2" s="205"/>
      <c r="N2" s="55" t="s">
        <v>0</v>
      </c>
      <c r="O2" s="558">
        <f>'CoverSheet '!E10</f>
        <v>0</v>
      </c>
      <c r="P2" s="206"/>
      <c r="Q2" s="206"/>
      <c r="R2" s="201"/>
      <c r="S2" s="206"/>
      <c r="T2" s="206"/>
      <c r="U2" s="206"/>
      <c r="V2" s="206"/>
      <c r="W2" s="206"/>
      <c r="X2" s="207"/>
      <c r="Y2" s="16"/>
      <c r="Z2" s="207"/>
      <c r="AA2" s="208"/>
      <c r="AB2" s="208"/>
      <c r="AC2" s="201"/>
      <c r="AD2" s="201"/>
      <c r="AE2" s="201"/>
      <c r="AF2" s="201"/>
      <c r="AG2" s="201"/>
      <c r="AH2" s="201"/>
      <c r="AI2" s="201"/>
      <c r="AJ2" s="206"/>
      <c r="AK2" s="206"/>
      <c r="AL2" s="206"/>
      <c r="AM2" s="206"/>
      <c r="AN2" s="206"/>
      <c r="AO2" s="206"/>
      <c r="AP2" s="16"/>
      <c r="AQ2" s="209"/>
      <c r="AR2" s="209"/>
      <c r="AS2" s="201"/>
      <c r="AT2" s="206"/>
      <c r="AU2" s="201"/>
      <c r="AV2" s="201"/>
      <c r="AW2" s="201"/>
      <c r="AX2" s="201"/>
      <c r="AY2" s="206"/>
      <c r="AZ2" s="206"/>
      <c r="BA2" s="206"/>
      <c r="BB2" s="206"/>
      <c r="BC2" s="210"/>
      <c r="BD2" s="16"/>
      <c r="BE2" s="209"/>
      <c r="BF2" s="209"/>
      <c r="BG2" s="211"/>
      <c r="BH2" s="206"/>
      <c r="BI2" s="206"/>
      <c r="BJ2" s="206"/>
      <c r="BK2" s="206"/>
      <c r="BL2" s="206"/>
      <c r="BM2" s="206"/>
      <c r="BN2" s="206"/>
      <c r="BO2" s="206"/>
      <c r="BP2" s="17"/>
      <c r="BQ2" s="209"/>
      <c r="BR2" s="209"/>
      <c r="BS2" s="201"/>
      <c r="BT2" s="206"/>
      <c r="BU2" s="206"/>
      <c r="BV2" s="206"/>
      <c r="BW2" s="206"/>
      <c r="BX2" s="206"/>
      <c r="BY2" s="206"/>
      <c r="BZ2" s="206"/>
      <c r="CA2" s="206"/>
      <c r="CB2" s="201"/>
      <c r="CC2" s="16"/>
      <c r="CD2" s="209"/>
      <c r="CE2" s="212"/>
      <c r="CF2" s="203"/>
      <c r="CG2" s="203"/>
      <c r="CH2" s="203"/>
      <c r="CI2" s="203"/>
      <c r="CJ2" s="203"/>
      <c r="CK2" s="203"/>
      <c r="CL2" s="203"/>
      <c r="CM2" s="203"/>
      <c r="CN2" s="203"/>
      <c r="CO2" s="203"/>
      <c r="CP2" s="203"/>
      <c r="CQ2" s="203"/>
      <c r="CR2" s="203"/>
      <c r="CS2" s="203"/>
      <c r="CT2" s="203"/>
    </row>
    <row r="3" spans="1:114" ht="18.75" thickBot="1">
      <c r="B3" s="204"/>
      <c r="C3" s="204"/>
      <c r="D3" s="204"/>
      <c r="E3" s="204"/>
      <c r="F3" s="204"/>
      <c r="G3" s="204"/>
      <c r="H3" s="204"/>
      <c r="I3" s="167"/>
      <c r="J3" s="167"/>
      <c r="K3" s="167"/>
      <c r="L3" s="193"/>
      <c r="M3" s="193"/>
      <c r="N3" s="55" t="s">
        <v>148</v>
      </c>
      <c r="O3" s="497">
        <f>'CoverSheet '!I10</f>
        <v>0</v>
      </c>
      <c r="P3" s="203"/>
      <c r="Q3" s="17"/>
      <c r="R3" s="201"/>
      <c r="S3" s="201"/>
      <c r="T3" s="206"/>
      <c r="U3" s="206"/>
      <c r="V3" s="206"/>
      <c r="W3" s="206"/>
      <c r="X3" s="213"/>
      <c r="Y3" s="207"/>
      <c r="Z3" s="213"/>
      <c r="AA3" s="208"/>
      <c r="AB3" s="208"/>
      <c r="AC3" s="206"/>
      <c r="AD3" s="213"/>
      <c r="AE3" s="214"/>
      <c r="AF3" s="17"/>
      <c r="AG3" s="201"/>
      <c r="AH3" s="201"/>
      <c r="AI3" s="201"/>
      <c r="AJ3" s="206"/>
      <c r="AK3" s="206"/>
      <c r="AL3" s="206"/>
      <c r="AM3" s="206"/>
      <c r="AN3" s="206"/>
      <c r="AO3" s="206"/>
      <c r="AP3" s="213"/>
      <c r="AQ3" s="209"/>
      <c r="AR3" s="212"/>
      <c r="AS3" s="213"/>
      <c r="AT3" s="207"/>
      <c r="AU3" s="201"/>
      <c r="AV3" s="17"/>
      <c r="AW3" s="201"/>
      <c r="AX3" s="201"/>
      <c r="AY3" s="206"/>
      <c r="AZ3" s="206"/>
      <c r="BA3" s="206"/>
      <c r="BB3" s="206"/>
      <c r="BC3" s="210"/>
      <c r="BD3" s="213"/>
      <c r="BE3" s="209"/>
      <c r="BF3" s="212"/>
      <c r="BG3" s="211"/>
      <c r="BH3" s="213"/>
      <c r="BI3" s="17"/>
      <c r="BJ3" s="201"/>
      <c r="BK3" s="201"/>
      <c r="BL3" s="206"/>
      <c r="BM3" s="206"/>
      <c r="BN3" s="206"/>
      <c r="BO3" s="206"/>
      <c r="BP3" s="210"/>
      <c r="BQ3" s="215"/>
      <c r="BR3" s="212"/>
      <c r="BS3" s="211"/>
      <c r="BT3" s="213"/>
      <c r="BU3" s="214"/>
      <c r="BV3" s="17"/>
      <c r="BW3" s="201"/>
      <c r="BX3" s="206"/>
      <c r="BY3" s="206"/>
      <c r="BZ3" s="206"/>
      <c r="CA3" s="206"/>
      <c r="CB3" s="210"/>
      <c r="CC3" s="210"/>
      <c r="CD3" s="212"/>
      <c r="CE3" s="209"/>
      <c r="CF3" s="216"/>
      <c r="CG3" s="203"/>
      <c r="CH3" s="203"/>
      <c r="CI3" s="203"/>
      <c r="CJ3" s="203"/>
      <c r="CK3" s="203"/>
      <c r="CL3" s="203"/>
      <c r="CM3" s="203"/>
      <c r="CN3" s="203"/>
      <c r="CO3" s="203"/>
      <c r="CP3" s="203"/>
      <c r="CQ3" s="203"/>
      <c r="CR3" s="203"/>
      <c r="CS3" s="203"/>
      <c r="CT3" s="203"/>
    </row>
    <row r="4" spans="1:114" ht="9.75" customHeight="1">
      <c r="A4" s="167"/>
      <c r="B4" s="848" t="s">
        <v>265</v>
      </c>
      <c r="C4" s="882"/>
      <c r="D4" s="882"/>
      <c r="E4" s="883"/>
      <c r="I4" s="167"/>
      <c r="J4" s="167"/>
      <c r="L4" s="205"/>
      <c r="M4" s="857"/>
      <c r="N4" s="857"/>
      <c r="O4" s="559"/>
      <c r="P4" s="214"/>
      <c r="Q4" s="218"/>
      <c r="R4" s="201"/>
      <c r="S4" s="201"/>
      <c r="T4" s="206"/>
      <c r="U4" s="206"/>
      <c r="V4" s="206"/>
      <c r="W4" s="206"/>
      <c r="X4" s="18"/>
      <c r="Y4" s="207"/>
      <c r="Z4" s="213"/>
      <c r="AA4" s="219"/>
      <c r="AB4" s="208"/>
      <c r="AC4" s="206"/>
      <c r="AD4" s="213"/>
      <c r="AE4" s="214"/>
      <c r="AF4" s="218"/>
      <c r="AG4" s="201"/>
      <c r="AH4" s="201"/>
      <c r="AI4" s="201"/>
      <c r="AJ4" s="206"/>
      <c r="AK4" s="206"/>
      <c r="AL4" s="206"/>
      <c r="AM4" s="18"/>
      <c r="AN4" s="201"/>
      <c r="AO4" s="201"/>
      <c r="AP4" s="201"/>
      <c r="AQ4" s="220"/>
      <c r="AR4" s="212"/>
      <c r="AS4" s="213"/>
      <c r="AT4" s="207"/>
      <c r="AU4" s="201"/>
      <c r="AV4" s="218"/>
      <c r="AW4" s="201"/>
      <c r="AX4" s="221"/>
      <c r="AY4" s="206"/>
      <c r="AZ4" s="206"/>
      <c r="BA4" s="18"/>
      <c r="BB4" s="201"/>
      <c r="BC4" s="207"/>
      <c r="BD4" s="213"/>
      <c r="BE4" s="222"/>
      <c r="BF4" s="209"/>
      <c r="BG4" s="201"/>
      <c r="BH4" s="213"/>
      <c r="BI4" s="218"/>
      <c r="BJ4" s="201"/>
      <c r="BK4" s="201"/>
      <c r="BL4" s="206"/>
      <c r="BM4" s="201"/>
      <c r="BN4" s="17"/>
      <c r="BO4" s="201"/>
      <c r="BP4" s="201"/>
      <c r="BQ4" s="220"/>
      <c r="BR4" s="212"/>
      <c r="BS4" s="201"/>
      <c r="BT4" s="213"/>
      <c r="BU4" s="214"/>
      <c r="BV4" s="218"/>
      <c r="BW4" s="201"/>
      <c r="BX4" s="206"/>
      <c r="BY4" s="206"/>
      <c r="BZ4" s="18"/>
      <c r="CA4" s="201"/>
      <c r="CB4" s="201"/>
      <c r="CC4" s="16"/>
      <c r="CD4" s="222"/>
      <c r="CE4" s="212"/>
      <c r="CF4" s="203"/>
      <c r="CG4" s="203"/>
      <c r="CH4" s="203"/>
      <c r="CI4" s="203"/>
      <c r="CJ4" s="203"/>
      <c r="CK4" s="203"/>
      <c r="CL4" s="203"/>
      <c r="CM4" s="203"/>
      <c r="CN4" s="203"/>
      <c r="CO4" s="203"/>
      <c r="CP4" s="203"/>
      <c r="CQ4" s="203"/>
      <c r="CR4" s="203"/>
      <c r="CS4" s="203"/>
      <c r="CT4" s="203"/>
    </row>
    <row r="5" spans="1:114" ht="25.5" customHeight="1" thickBot="1">
      <c r="A5" s="167"/>
      <c r="B5" s="884"/>
      <c r="C5" s="885"/>
      <c r="D5" s="885"/>
      <c r="E5" s="886"/>
      <c r="F5" s="168"/>
      <c r="G5" s="167"/>
      <c r="H5" s="167"/>
      <c r="I5" s="167"/>
      <c r="J5" s="167"/>
      <c r="K5" s="167"/>
      <c r="L5" s="871" t="s">
        <v>133</v>
      </c>
      <c r="M5" s="871"/>
      <c r="N5" s="871"/>
      <c r="O5" s="691">
        <f>'CoverSheet '!G7</f>
        <v>0</v>
      </c>
      <c r="P5" s="417"/>
      <c r="Q5" s="214"/>
      <c r="R5" s="201"/>
      <c r="S5" s="201"/>
      <c r="T5" s="206"/>
      <c r="U5" s="206"/>
      <c r="V5" s="206"/>
      <c r="W5" s="206"/>
      <c r="X5" s="210"/>
      <c r="Y5" s="210"/>
      <c r="Z5" s="210"/>
      <c r="AA5" s="210"/>
      <c r="AB5" s="210"/>
      <c r="AC5" s="19"/>
      <c r="AD5" s="201"/>
      <c r="AE5" s="207"/>
      <c r="AF5" s="214"/>
      <c r="AG5" s="206"/>
      <c r="AH5" s="206"/>
      <c r="AI5" s="206"/>
      <c r="AJ5" s="206"/>
      <c r="AK5" s="206"/>
      <c r="AL5" s="206"/>
      <c r="AM5" s="206"/>
      <c r="AN5" s="206"/>
      <c r="AO5" s="206"/>
      <c r="AP5" s="210"/>
      <c r="AQ5" s="210"/>
      <c r="AR5" s="210"/>
      <c r="AS5" s="19"/>
      <c r="AT5" s="207"/>
      <c r="AU5" s="207"/>
      <c r="AV5" s="206"/>
      <c r="AW5" s="206"/>
      <c r="AX5" s="206"/>
      <c r="AY5" s="206"/>
      <c r="AZ5" s="206"/>
      <c r="BA5" s="206"/>
      <c r="BB5" s="206"/>
      <c r="BC5" s="210"/>
      <c r="BD5" s="210"/>
      <c r="BE5" s="210"/>
      <c r="BF5" s="210"/>
      <c r="BG5" s="206"/>
      <c r="BH5" s="19"/>
      <c r="BI5" s="207"/>
      <c r="BJ5" s="214"/>
      <c r="BK5" s="201"/>
      <c r="BL5" s="206"/>
      <c r="BM5" s="206"/>
      <c r="BN5" s="206"/>
      <c r="BO5" s="206"/>
      <c r="BP5" s="210"/>
      <c r="BQ5" s="210"/>
      <c r="BR5" s="210"/>
      <c r="BS5" s="206"/>
      <c r="BT5" s="19"/>
      <c r="BU5" s="207"/>
      <c r="BV5" s="214"/>
      <c r="BW5" s="201"/>
      <c r="BX5" s="206"/>
      <c r="BY5" s="206"/>
      <c r="BZ5" s="206"/>
      <c r="CA5" s="206"/>
      <c r="CB5" s="210"/>
      <c r="CC5" s="210"/>
      <c r="CD5" s="210"/>
      <c r="CE5" s="210"/>
      <c r="CF5" s="203"/>
      <c r="CG5" s="203"/>
      <c r="CH5" s="203"/>
      <c r="CI5" s="203"/>
      <c r="CJ5" s="203"/>
      <c r="CK5" s="203"/>
      <c r="CL5" s="203"/>
      <c r="CM5" s="203"/>
      <c r="CN5" s="203"/>
      <c r="CO5" s="203"/>
      <c r="CP5" s="203"/>
      <c r="CQ5" s="203"/>
      <c r="CR5" s="203"/>
      <c r="CS5" s="203"/>
      <c r="CT5" s="203"/>
    </row>
    <row r="6" spans="1:114" ht="7.5" customHeight="1">
      <c r="A6" s="58"/>
      <c r="B6" s="193"/>
      <c r="C6" s="205"/>
      <c r="D6" s="223"/>
      <c r="E6" s="168"/>
      <c r="F6" s="168"/>
      <c r="G6" s="167"/>
      <c r="H6" s="167"/>
      <c r="I6" s="171"/>
      <c r="J6" s="171"/>
      <c r="K6" s="171"/>
      <c r="L6" s="205"/>
      <c r="M6" s="205"/>
      <c r="N6" s="205"/>
      <c r="O6" s="205"/>
      <c r="P6" s="202"/>
      <c r="Q6" s="202"/>
      <c r="R6" s="202"/>
      <c r="S6" s="202"/>
      <c r="T6" s="202"/>
      <c r="U6" s="202"/>
      <c r="V6" s="202"/>
      <c r="W6" s="202"/>
      <c r="X6" s="210"/>
      <c r="Y6" s="210"/>
      <c r="Z6" s="210"/>
      <c r="AA6" s="210"/>
      <c r="AB6" s="210"/>
      <c r="AC6" s="202"/>
      <c r="AD6" s="202"/>
      <c r="AE6" s="202"/>
      <c r="AF6" s="202"/>
      <c r="AG6" s="202"/>
      <c r="AH6" s="202"/>
      <c r="AI6" s="202"/>
      <c r="AJ6" s="202"/>
      <c r="AK6" s="202"/>
      <c r="AL6" s="202"/>
      <c r="AM6" s="202"/>
      <c r="AN6" s="202"/>
      <c r="AO6" s="202"/>
      <c r="AP6" s="210"/>
      <c r="AQ6" s="210"/>
      <c r="AR6" s="210"/>
      <c r="AS6" s="202"/>
      <c r="AT6" s="202"/>
      <c r="AU6" s="202"/>
      <c r="AV6" s="202"/>
      <c r="AW6" s="202"/>
      <c r="AX6" s="202"/>
      <c r="AY6" s="202"/>
      <c r="AZ6" s="202"/>
      <c r="BA6" s="202"/>
      <c r="BB6" s="202"/>
      <c r="BC6" s="210"/>
      <c r="BD6" s="210"/>
      <c r="BE6" s="210"/>
      <c r="BF6" s="210"/>
      <c r="BG6" s="202"/>
      <c r="BH6" s="201"/>
      <c r="BI6" s="201"/>
      <c r="BJ6" s="201"/>
      <c r="BK6" s="202"/>
      <c r="BL6" s="202"/>
      <c r="BM6" s="202"/>
      <c r="BN6" s="202"/>
      <c r="BO6" s="202"/>
      <c r="BP6" s="210"/>
      <c r="BQ6" s="210"/>
      <c r="BR6" s="210"/>
      <c r="BS6" s="202"/>
      <c r="BT6" s="202"/>
      <c r="BU6" s="202"/>
      <c r="BV6" s="202"/>
      <c r="BW6" s="202"/>
      <c r="BX6" s="202"/>
      <c r="BY6" s="202"/>
      <c r="BZ6" s="202"/>
      <c r="CA6" s="202"/>
      <c r="CB6" s="210"/>
      <c r="CC6" s="210"/>
      <c r="CD6" s="210"/>
      <c r="CE6" s="210"/>
      <c r="CF6" s="216"/>
      <c r="CG6" s="216"/>
      <c r="CH6" s="216"/>
      <c r="CI6" s="216"/>
      <c r="CJ6" s="216"/>
      <c r="CK6" s="216"/>
      <c r="CL6" s="216"/>
      <c r="CM6" s="216"/>
      <c r="CN6" s="216"/>
      <c r="CO6" s="216"/>
      <c r="CP6" s="216"/>
      <c r="CQ6" s="216"/>
      <c r="CR6" s="216"/>
      <c r="CS6" s="216"/>
      <c r="CT6" s="216"/>
    </row>
    <row r="7" spans="1:114" ht="4.5" customHeight="1">
      <c r="A7" s="171"/>
      <c r="B7" s="58"/>
      <c r="C7" s="193"/>
      <c r="D7" s="205"/>
      <c r="E7" s="171"/>
      <c r="F7" s="171"/>
      <c r="G7" s="171"/>
      <c r="H7" s="171"/>
      <c r="I7" s="171"/>
      <c r="J7" s="171"/>
      <c r="K7" s="171"/>
      <c r="L7" s="205"/>
      <c r="M7" s="205"/>
      <c r="N7" s="205"/>
      <c r="O7" s="205"/>
      <c r="P7" s="202"/>
      <c r="Q7" s="202"/>
      <c r="R7" s="202"/>
      <c r="S7" s="202"/>
      <c r="T7" s="202"/>
      <c r="U7" s="202"/>
      <c r="V7" s="202"/>
      <c r="W7" s="202"/>
      <c r="X7" s="210"/>
      <c r="Y7" s="207"/>
      <c r="Z7" s="207"/>
      <c r="AA7" s="210"/>
      <c r="AB7" s="210"/>
      <c r="AC7" s="202"/>
      <c r="AD7" s="202"/>
      <c r="AE7" s="202"/>
      <c r="AF7" s="202"/>
      <c r="AG7" s="202"/>
      <c r="AH7" s="202"/>
      <c r="AI7" s="202"/>
      <c r="AJ7" s="202"/>
      <c r="AK7" s="202"/>
      <c r="AL7" s="202"/>
      <c r="AM7" s="202"/>
      <c r="AN7" s="202"/>
      <c r="AO7" s="202"/>
      <c r="AP7" s="210"/>
      <c r="AQ7" s="210"/>
      <c r="AR7" s="210"/>
      <c r="AS7" s="202"/>
      <c r="AT7" s="202"/>
      <c r="AU7" s="202"/>
      <c r="AV7" s="202"/>
      <c r="AW7" s="202"/>
      <c r="AX7" s="202"/>
      <c r="AY7" s="202"/>
      <c r="AZ7" s="202"/>
      <c r="BA7" s="202"/>
      <c r="BB7" s="202"/>
      <c r="BC7" s="210"/>
      <c r="BD7" s="210"/>
      <c r="BE7" s="210"/>
      <c r="BF7" s="210"/>
      <c r="BG7" s="202"/>
      <c r="BH7" s="202"/>
      <c r="BI7" s="202"/>
      <c r="BJ7" s="202"/>
      <c r="BK7" s="202"/>
      <c r="BL7" s="202"/>
      <c r="BM7" s="202"/>
      <c r="BN7" s="202"/>
      <c r="BO7" s="202"/>
      <c r="BP7" s="210"/>
      <c r="BQ7" s="210"/>
      <c r="BR7" s="210"/>
      <c r="BS7" s="202"/>
      <c r="BT7" s="202"/>
      <c r="BU7" s="202"/>
      <c r="BV7" s="202"/>
      <c r="BW7" s="202"/>
      <c r="BX7" s="202"/>
      <c r="BY7" s="202"/>
      <c r="BZ7" s="202"/>
      <c r="CA7" s="202"/>
      <c r="CB7" s="210"/>
      <c r="CC7" s="210"/>
      <c r="CD7" s="210"/>
      <c r="CE7" s="210"/>
      <c r="CF7" s="216"/>
      <c r="CG7" s="216"/>
      <c r="CH7" s="216"/>
      <c r="CI7" s="216"/>
      <c r="CJ7" s="216"/>
      <c r="CK7" s="216"/>
      <c r="CL7" s="216"/>
      <c r="CM7" s="216"/>
      <c r="CN7" s="216"/>
      <c r="CO7" s="216"/>
      <c r="CP7" s="216"/>
      <c r="CQ7" s="216"/>
      <c r="CR7" s="216"/>
      <c r="CS7" s="216"/>
      <c r="CT7" s="216"/>
    </row>
    <row r="8" spans="1:114" ht="20.25" customHeight="1" thickBot="1">
      <c r="A8" s="168"/>
      <c r="B8" s="224"/>
      <c r="C8" s="224"/>
      <c r="D8" s="224"/>
      <c r="E8" s="225"/>
      <c r="F8" s="224"/>
      <c r="G8" s="226"/>
      <c r="H8" s="226"/>
      <c r="I8" s="226"/>
      <c r="J8" s="226"/>
      <c r="K8" s="226"/>
      <c r="L8" s="63" t="s">
        <v>106</v>
      </c>
      <c r="M8" s="186">
        <v>3</v>
      </c>
      <c r="N8" s="187" t="s">
        <v>107</v>
      </c>
      <c r="O8" s="186">
        <v>11</v>
      </c>
      <c r="P8" s="227"/>
      <c r="Q8" s="227"/>
      <c r="R8" s="228"/>
      <c r="S8" s="227"/>
      <c r="T8" s="227"/>
      <c r="U8" s="227"/>
      <c r="V8" s="227"/>
      <c r="W8" s="201"/>
      <c r="X8" s="210"/>
      <c r="Y8" s="210"/>
      <c r="Z8" s="18"/>
      <c r="AA8" s="214"/>
      <c r="AB8" s="18"/>
      <c r="AC8" s="201"/>
      <c r="AD8" s="227"/>
      <c r="AE8" s="227"/>
      <c r="AF8" s="227"/>
      <c r="AG8" s="228"/>
      <c r="AH8" s="227"/>
      <c r="AI8" s="227"/>
      <c r="AJ8" s="227"/>
      <c r="AK8" s="227"/>
      <c r="AL8" s="227"/>
      <c r="AM8" s="227"/>
      <c r="AN8" s="227"/>
      <c r="AO8" s="227"/>
      <c r="AP8" s="21"/>
      <c r="AQ8" s="210"/>
      <c r="AR8" s="201"/>
      <c r="AS8" s="201"/>
      <c r="AT8" s="227"/>
      <c r="AU8" s="228"/>
      <c r="AV8" s="227"/>
      <c r="AW8" s="227"/>
      <c r="AX8" s="227"/>
      <c r="AY8" s="227"/>
      <c r="AZ8" s="227"/>
      <c r="BA8" s="227"/>
      <c r="BB8" s="227"/>
      <c r="BC8" s="210"/>
      <c r="BD8" s="21"/>
      <c r="BE8" s="201"/>
      <c r="BF8" s="210"/>
      <c r="BG8" s="201"/>
      <c r="BH8" s="228"/>
      <c r="BI8" s="227"/>
      <c r="BJ8" s="227"/>
      <c r="BK8" s="227"/>
      <c r="BL8" s="227"/>
      <c r="BM8" s="227"/>
      <c r="BN8" s="227"/>
      <c r="BO8" s="227"/>
      <c r="BP8" s="201"/>
      <c r="BQ8" s="21"/>
      <c r="BR8" s="201"/>
      <c r="BS8" s="201"/>
      <c r="BT8" s="201"/>
      <c r="BU8" s="227"/>
      <c r="BV8" s="227"/>
      <c r="BW8" s="227"/>
      <c r="BX8" s="227"/>
      <c r="BY8" s="227"/>
      <c r="BZ8" s="227"/>
      <c r="CA8" s="227"/>
      <c r="CB8" s="210"/>
      <c r="CC8" s="207"/>
      <c r="CD8" s="21"/>
      <c r="CE8" s="210"/>
      <c r="CF8" s="216"/>
      <c r="CG8" s="216"/>
      <c r="CH8" s="13"/>
      <c r="CI8" s="203"/>
      <c r="CJ8" s="216"/>
      <c r="CK8" s="203"/>
      <c r="CL8" s="13"/>
      <c r="CM8" s="229"/>
      <c r="CN8" s="229"/>
      <c r="CO8" s="229"/>
      <c r="CP8" s="229"/>
      <c r="CQ8" s="216"/>
      <c r="CR8" s="216"/>
      <c r="CS8" s="216"/>
      <c r="CT8" s="216"/>
    </row>
    <row r="9" spans="1:114" ht="4.5" customHeight="1" thickBot="1">
      <c r="A9" s="171"/>
      <c r="B9" s="171"/>
      <c r="C9" s="171"/>
      <c r="D9" s="171"/>
      <c r="E9" s="171"/>
      <c r="F9" s="171"/>
      <c r="G9" s="171"/>
      <c r="H9" s="419"/>
      <c r="I9" s="171"/>
      <c r="J9" s="171"/>
      <c r="K9" s="171"/>
      <c r="L9" s="171"/>
      <c r="M9" s="171"/>
      <c r="N9" s="171"/>
      <c r="O9" s="171"/>
      <c r="P9" s="202"/>
      <c r="Q9" s="202"/>
      <c r="R9" s="202"/>
      <c r="S9" s="202"/>
      <c r="T9" s="202"/>
      <c r="U9" s="202"/>
      <c r="V9" s="202"/>
      <c r="W9" s="202"/>
      <c r="X9" s="210"/>
      <c r="Y9" s="210"/>
      <c r="Z9" s="210"/>
      <c r="AA9" s="210"/>
      <c r="AB9" s="210"/>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10"/>
      <c r="BQ9" s="210"/>
      <c r="BR9" s="210"/>
      <c r="BS9" s="200"/>
      <c r="BT9" s="200"/>
      <c r="BU9" s="200"/>
      <c r="BV9" s="200"/>
      <c r="BW9" s="200"/>
      <c r="BX9" s="200"/>
      <c r="BY9" s="200"/>
      <c r="BZ9" s="200"/>
      <c r="CA9" s="200"/>
      <c r="CB9" s="200"/>
      <c r="CC9" s="200"/>
      <c r="CD9" s="200"/>
      <c r="CE9" s="200"/>
      <c r="CF9" s="216"/>
      <c r="CG9" s="216"/>
      <c r="CH9" s="216"/>
      <c r="CI9" s="203"/>
      <c r="CJ9" s="216"/>
      <c r="CK9" s="216"/>
      <c r="CL9" s="216"/>
      <c r="CM9" s="216"/>
      <c r="CN9" s="216"/>
      <c r="CO9" s="216"/>
      <c r="CP9" s="216"/>
      <c r="CQ9" s="216"/>
      <c r="CR9" s="216"/>
      <c r="CS9" s="216"/>
      <c r="CT9" s="216"/>
    </row>
    <row r="10" spans="1:114" ht="21" thickBot="1">
      <c r="A10" s="876" t="s">
        <v>9</v>
      </c>
      <c r="B10" s="877"/>
      <c r="C10" s="877"/>
      <c r="D10" s="877"/>
      <c r="E10" s="877"/>
      <c r="F10" s="877"/>
      <c r="G10" s="877"/>
      <c r="H10" s="877"/>
      <c r="I10" s="877"/>
      <c r="J10" s="877"/>
      <c r="K10" s="877"/>
      <c r="L10" s="877"/>
      <c r="M10" s="877"/>
      <c r="N10" s="877"/>
      <c r="O10" s="878"/>
      <c r="P10" s="230"/>
      <c r="Q10" s="230"/>
      <c r="R10" s="230"/>
      <c r="S10" s="230"/>
      <c r="T10" s="230"/>
      <c r="U10" s="230"/>
      <c r="V10" s="230"/>
      <c r="W10" s="230"/>
      <c r="X10" s="230"/>
      <c r="Y10" s="230"/>
      <c r="Z10" s="230"/>
      <c r="AA10" s="230"/>
      <c r="AB10" s="230"/>
      <c r="AC10" s="200"/>
      <c r="AD10" s="23"/>
      <c r="AE10" s="230"/>
      <c r="AF10" s="230"/>
      <c r="AG10" s="230"/>
      <c r="AH10" s="230"/>
      <c r="AI10" s="230"/>
      <c r="AJ10" s="230"/>
      <c r="AK10" s="230"/>
      <c r="AL10" s="230"/>
      <c r="AM10" s="230"/>
      <c r="AN10" s="230"/>
      <c r="AO10" s="230"/>
      <c r="AP10" s="230"/>
      <c r="AQ10" s="230"/>
      <c r="AR10" s="230"/>
      <c r="AS10" s="200"/>
      <c r="AT10" s="23"/>
      <c r="AU10" s="230"/>
      <c r="AV10" s="230"/>
      <c r="AW10" s="230"/>
      <c r="AX10" s="230"/>
      <c r="AY10" s="230"/>
      <c r="AZ10" s="230"/>
      <c r="BA10" s="230"/>
      <c r="BB10" s="230"/>
      <c r="BC10" s="230"/>
      <c r="BD10" s="230"/>
      <c r="BE10" s="230"/>
      <c r="BF10" s="230"/>
      <c r="BG10" s="200"/>
      <c r="BH10" s="23"/>
      <c r="BI10" s="23"/>
      <c r="BJ10" s="230"/>
      <c r="BK10" s="230"/>
      <c r="BL10" s="230"/>
      <c r="BM10" s="230"/>
      <c r="BN10" s="230"/>
      <c r="BO10" s="230"/>
      <c r="BP10" s="230"/>
      <c r="BQ10" s="230"/>
      <c r="BR10" s="230"/>
      <c r="BS10" s="200"/>
      <c r="BT10" s="230"/>
      <c r="BU10" s="230"/>
      <c r="BV10" s="231"/>
      <c r="BW10" s="230"/>
      <c r="BX10" s="230"/>
      <c r="BY10" s="230"/>
      <c r="BZ10" s="230"/>
      <c r="CA10" s="230"/>
      <c r="CB10" s="230"/>
      <c r="CC10" s="230"/>
      <c r="CD10" s="230"/>
      <c r="CE10" s="230"/>
      <c r="CF10" s="216"/>
      <c r="CG10" s="216"/>
      <c r="CH10" s="216"/>
      <c r="CI10" s="6"/>
      <c r="CJ10" s="203"/>
      <c r="CK10" s="216"/>
      <c r="CL10" s="216"/>
      <c r="CM10" s="232"/>
      <c r="CN10" s="232"/>
      <c r="CO10" s="232"/>
      <c r="CP10" s="216"/>
      <c r="CQ10" s="203"/>
      <c r="CR10" s="203"/>
      <c r="CS10" s="203"/>
      <c r="CT10" s="203"/>
    </row>
    <row r="11" spans="1:114" ht="18" customHeight="1">
      <c r="A11" s="415"/>
      <c r="B11" s="420"/>
      <c r="C11" s="77" t="s">
        <v>26</v>
      </c>
      <c r="D11" s="421"/>
      <c r="E11" s="887" t="s">
        <v>378</v>
      </c>
      <c r="F11" s="888"/>
      <c r="G11" s="893" t="s">
        <v>379</v>
      </c>
      <c r="H11" s="894"/>
      <c r="I11" s="874" t="s">
        <v>19</v>
      </c>
      <c r="J11" s="875"/>
      <c r="K11" s="875"/>
      <c r="L11" s="875"/>
      <c r="M11" s="879" t="s">
        <v>108</v>
      </c>
      <c r="N11" s="880"/>
      <c r="O11" s="881"/>
      <c r="P11" s="238"/>
      <c r="Q11" s="25"/>
      <c r="R11" s="237"/>
      <c r="S11" s="26"/>
      <c r="T11" s="237"/>
      <c r="U11" s="24"/>
      <c r="V11" s="237"/>
      <c r="W11" s="25"/>
      <c r="X11" s="237"/>
      <c r="Y11" s="26"/>
      <c r="Z11" s="238"/>
      <c r="AA11" s="24"/>
      <c r="AB11" s="237"/>
      <c r="AC11" s="239"/>
      <c r="AD11" s="239"/>
      <c r="AE11" s="239"/>
      <c r="AF11" s="239"/>
      <c r="AG11" s="231"/>
      <c r="AH11" s="231"/>
      <c r="AI11" s="23"/>
      <c r="AJ11" s="231"/>
      <c r="AK11" s="231"/>
      <c r="AL11" s="231"/>
      <c r="AM11" s="231"/>
      <c r="AN11" s="231"/>
      <c r="AO11" s="23"/>
      <c r="AP11" s="231"/>
      <c r="AQ11" s="23"/>
      <c r="AR11" s="231"/>
      <c r="AS11" s="239"/>
      <c r="AT11" s="231"/>
      <c r="AU11" s="239"/>
      <c r="AV11" s="240"/>
      <c r="AW11" s="231"/>
      <c r="AX11" s="241"/>
      <c r="AY11" s="231"/>
      <c r="AZ11" s="231"/>
      <c r="BA11" s="231"/>
      <c r="BB11" s="231"/>
      <c r="BC11" s="242"/>
      <c r="BD11" s="242"/>
      <c r="BE11" s="242"/>
      <c r="BF11" s="242"/>
      <c r="BG11" s="239"/>
      <c r="BH11" s="27"/>
      <c r="BI11" s="27"/>
      <c r="BJ11" s="243"/>
      <c r="BK11" s="27"/>
      <c r="BL11" s="28"/>
      <c r="BM11" s="27"/>
      <c r="BN11" s="28"/>
      <c r="BO11" s="27"/>
      <c r="BP11" s="28"/>
      <c r="BQ11" s="27"/>
      <c r="BR11" s="28"/>
      <c r="BS11" s="200"/>
      <c r="BT11" s="231"/>
      <c r="BU11" s="231"/>
      <c r="BV11" s="231"/>
      <c r="BW11" s="230"/>
      <c r="BX11" s="231"/>
      <c r="BY11" s="231"/>
      <c r="BZ11" s="231"/>
      <c r="CA11" s="231"/>
      <c r="CB11" s="231"/>
      <c r="CC11" s="231"/>
      <c r="CD11" s="231"/>
      <c r="CE11" s="231"/>
      <c r="CF11" s="216"/>
      <c r="CG11" s="216"/>
      <c r="CH11" s="216"/>
      <c r="CI11" s="216"/>
      <c r="CJ11" s="216"/>
      <c r="CK11" s="216"/>
      <c r="CL11" s="216"/>
      <c r="CM11" s="216"/>
      <c r="CN11" s="216"/>
      <c r="CO11" s="216"/>
      <c r="CP11" s="216"/>
      <c r="CQ11" s="216"/>
      <c r="CR11" s="216"/>
      <c r="CS11" s="216"/>
      <c r="CT11" s="216"/>
    </row>
    <row r="12" spans="1:114" ht="14.25" customHeight="1">
      <c r="A12" s="233"/>
      <c r="B12" s="66"/>
      <c r="C12" s="67"/>
      <c r="D12" s="244"/>
      <c r="E12" s="889"/>
      <c r="F12" s="890"/>
      <c r="G12" s="895"/>
      <c r="H12" s="896"/>
      <c r="I12" s="899" t="s">
        <v>380</v>
      </c>
      <c r="J12" s="900"/>
      <c r="K12" s="899" t="s">
        <v>381</v>
      </c>
      <c r="L12" s="900"/>
      <c r="M12" s="422"/>
      <c r="N12" s="423"/>
      <c r="O12" s="424"/>
      <c r="P12" s="237"/>
      <c r="Q12" s="25"/>
      <c r="R12" s="237"/>
      <c r="S12" s="246"/>
      <c r="T12" s="237"/>
      <c r="U12" s="29"/>
      <c r="V12" s="247"/>
      <c r="W12" s="26"/>
      <c r="X12" s="237"/>
      <c r="Y12" s="30"/>
      <c r="Z12" s="248"/>
      <c r="AA12" s="30"/>
      <c r="AB12" s="249"/>
      <c r="AC12" s="239"/>
      <c r="AD12" s="23"/>
      <c r="AE12" s="23"/>
      <c r="AF12" s="231"/>
      <c r="AG12" s="23"/>
      <c r="AH12" s="231"/>
      <c r="AI12" s="23"/>
      <c r="AJ12" s="231"/>
      <c r="AK12" s="231"/>
      <c r="AL12" s="231"/>
      <c r="AM12" s="231"/>
      <c r="AN12" s="231"/>
      <c r="AO12" s="239"/>
      <c r="AP12" s="242"/>
      <c r="AQ12" s="23"/>
      <c r="AR12" s="231"/>
      <c r="AS12" s="239"/>
      <c r="AT12" s="240"/>
      <c r="AU12" s="231"/>
      <c r="AV12" s="241"/>
      <c r="AW12" s="231"/>
      <c r="AX12" s="23"/>
      <c r="AY12" s="231"/>
      <c r="AZ12" s="239"/>
      <c r="BA12" s="239"/>
      <c r="BB12" s="231"/>
      <c r="BC12" s="242"/>
      <c r="BD12" s="242"/>
      <c r="BE12" s="242"/>
      <c r="BF12" s="242"/>
      <c r="BG12" s="239"/>
      <c r="BH12" s="23"/>
      <c r="BI12" s="242"/>
      <c r="BJ12" s="231"/>
      <c r="BK12" s="242"/>
      <c r="BL12" s="231"/>
      <c r="BM12" s="242"/>
      <c r="BN12" s="231"/>
      <c r="BO12" s="242"/>
      <c r="BP12" s="231"/>
      <c r="BQ12" s="242"/>
      <c r="BR12" s="231"/>
      <c r="BS12" s="200"/>
      <c r="BT12" s="239"/>
      <c r="BU12" s="239"/>
      <c r="BV12" s="239"/>
      <c r="BW12" s="200"/>
      <c r="BX12" s="239"/>
      <c r="BY12" s="239"/>
      <c r="BZ12" s="239"/>
      <c r="CA12" s="239"/>
      <c r="CB12" s="239"/>
      <c r="CC12" s="239"/>
      <c r="CD12" s="239"/>
      <c r="CE12" s="239"/>
      <c r="CF12" s="250"/>
      <c r="CG12" s="216"/>
      <c r="CH12" s="251"/>
      <c r="CI12" s="216"/>
      <c r="CJ12" s="216"/>
      <c r="CK12" s="250"/>
      <c r="CL12" s="250"/>
      <c r="CM12" s="216"/>
      <c r="CN12" s="216"/>
      <c r="CO12" s="216"/>
      <c r="CP12" s="216"/>
      <c r="CQ12" s="216"/>
      <c r="CR12" s="216"/>
      <c r="CS12" s="216"/>
      <c r="CT12" s="216"/>
    </row>
    <row r="13" spans="1:114" ht="15.95" customHeight="1">
      <c r="A13" s="233"/>
      <c r="B13" s="255"/>
      <c r="C13" s="425" t="s">
        <v>27</v>
      </c>
      <c r="D13" s="252"/>
      <c r="E13" s="891"/>
      <c r="F13" s="892"/>
      <c r="G13" s="897"/>
      <c r="H13" s="898"/>
      <c r="I13" s="901"/>
      <c r="J13" s="902"/>
      <c r="K13" s="901"/>
      <c r="L13" s="902"/>
      <c r="M13" s="872" t="s">
        <v>12</v>
      </c>
      <c r="N13" s="235" t="s">
        <v>174</v>
      </c>
      <c r="O13" s="236" t="s">
        <v>175</v>
      </c>
      <c r="P13" s="237"/>
      <c r="Q13" s="237"/>
      <c r="R13" s="237"/>
      <c r="S13" s="257"/>
      <c r="T13" s="237"/>
      <c r="U13" s="246"/>
      <c r="V13" s="237"/>
      <c r="W13" s="237"/>
      <c r="X13" s="237"/>
      <c r="Y13" s="257"/>
      <c r="Z13" s="237"/>
      <c r="AA13" s="257"/>
      <c r="AB13" s="237"/>
      <c r="AC13" s="239"/>
      <c r="AD13" s="239"/>
      <c r="AE13" s="239"/>
      <c r="AF13" s="239"/>
      <c r="AG13" s="239"/>
      <c r="AH13" s="239"/>
      <c r="AI13" s="239"/>
      <c r="AJ13" s="239"/>
      <c r="AK13" s="231"/>
      <c r="AL13" s="231"/>
      <c r="AM13" s="231"/>
      <c r="AN13" s="231"/>
      <c r="AO13" s="239"/>
      <c r="AP13" s="231"/>
      <c r="AQ13" s="239"/>
      <c r="AR13" s="239"/>
      <c r="AS13" s="239"/>
      <c r="AT13" s="31"/>
      <c r="AU13" s="239"/>
      <c r="AV13" s="231"/>
      <c r="AW13" s="231"/>
      <c r="AX13" s="239"/>
      <c r="AY13" s="239"/>
      <c r="AZ13" s="239"/>
      <c r="BA13" s="239"/>
      <c r="BB13" s="239"/>
      <c r="BC13" s="242"/>
      <c r="BD13" s="242"/>
      <c r="BE13" s="239"/>
      <c r="BF13" s="239"/>
      <c r="BG13" s="239"/>
      <c r="BH13" s="23"/>
      <c r="BI13" s="239"/>
      <c r="BJ13" s="239"/>
      <c r="BK13" s="239"/>
      <c r="BL13" s="239"/>
      <c r="BM13" s="239"/>
      <c r="BN13" s="239"/>
      <c r="BO13" s="239"/>
      <c r="BP13" s="239"/>
      <c r="BQ13" s="239"/>
      <c r="BR13" s="239"/>
      <c r="BS13" s="200"/>
      <c r="BT13" s="231"/>
      <c r="BU13" s="231"/>
      <c r="BV13" s="231"/>
      <c r="BW13" s="230"/>
      <c r="BX13" s="231"/>
      <c r="BY13" s="231"/>
      <c r="BZ13" s="231"/>
      <c r="CA13" s="231"/>
      <c r="CB13" s="231"/>
      <c r="CC13" s="231"/>
      <c r="CD13" s="231"/>
      <c r="CE13" s="231"/>
      <c r="CF13" s="6"/>
      <c r="CG13" s="216"/>
      <c r="CH13" s="251"/>
      <c r="CI13" s="216"/>
      <c r="CJ13" s="216"/>
      <c r="CK13" s="250"/>
      <c r="CL13" s="6"/>
      <c r="CM13" s="232"/>
      <c r="CN13" s="232"/>
      <c r="CO13" s="232"/>
      <c r="CP13" s="203"/>
      <c r="CQ13" s="216"/>
      <c r="CR13" s="203"/>
      <c r="CS13" s="203"/>
      <c r="CT13" s="203"/>
    </row>
    <row r="14" spans="1:114" ht="18" customHeight="1" thickBot="1">
      <c r="A14" s="86" t="s">
        <v>38</v>
      </c>
      <c r="B14" s="87" t="s">
        <v>12</v>
      </c>
      <c r="C14" s="426" t="s">
        <v>31</v>
      </c>
      <c r="D14" s="87" t="s">
        <v>32</v>
      </c>
      <c r="E14" s="87" t="s">
        <v>12</v>
      </c>
      <c r="F14" s="87" t="s">
        <v>32</v>
      </c>
      <c r="G14" s="87" t="s">
        <v>12</v>
      </c>
      <c r="H14" s="87" t="s">
        <v>32</v>
      </c>
      <c r="I14" s="87" t="s">
        <v>18</v>
      </c>
      <c r="J14" s="87" t="s">
        <v>41</v>
      </c>
      <c r="K14" s="87" t="s">
        <v>18</v>
      </c>
      <c r="L14" s="87" t="s">
        <v>41</v>
      </c>
      <c r="M14" s="873"/>
      <c r="N14" s="427" t="s">
        <v>21</v>
      </c>
      <c r="O14" s="428" t="s">
        <v>32</v>
      </c>
      <c r="P14" s="32"/>
      <c r="Q14" s="32"/>
      <c r="R14" s="32"/>
      <c r="S14" s="32"/>
      <c r="T14" s="32"/>
      <c r="U14" s="32"/>
      <c r="V14" s="32"/>
      <c r="W14" s="32"/>
      <c r="X14" s="32"/>
      <c r="Y14" s="32"/>
      <c r="Z14" s="32"/>
      <c r="AA14" s="32"/>
      <c r="AB14" s="32"/>
      <c r="AC14" s="27"/>
      <c r="AD14" s="31"/>
      <c r="AE14" s="31"/>
      <c r="AF14" s="31"/>
      <c r="AG14" s="27"/>
      <c r="AH14" s="27"/>
      <c r="AI14" s="27"/>
      <c r="AJ14" s="27"/>
      <c r="AK14" s="27"/>
      <c r="AL14" s="27"/>
      <c r="AM14" s="27"/>
      <c r="AN14" s="27"/>
      <c r="AO14" s="27"/>
      <c r="AP14" s="231"/>
      <c r="AQ14" s="27"/>
      <c r="AR14" s="27"/>
      <c r="AS14" s="27"/>
      <c r="AT14" s="239"/>
      <c r="AU14" s="31"/>
      <c r="AV14" s="27"/>
      <c r="AW14" s="27"/>
      <c r="AX14" s="27"/>
      <c r="AY14" s="27"/>
      <c r="AZ14" s="27"/>
      <c r="BA14" s="27"/>
      <c r="BB14" s="27"/>
      <c r="BC14" s="27"/>
      <c r="BD14" s="27"/>
      <c r="BE14" s="27"/>
      <c r="BF14" s="27"/>
      <c r="BG14" s="27"/>
      <c r="BH14" s="231"/>
      <c r="BI14" s="27"/>
      <c r="BJ14" s="27"/>
      <c r="BK14" s="27"/>
      <c r="BL14" s="27"/>
      <c r="BM14" s="27"/>
      <c r="BN14" s="27"/>
      <c r="BO14" s="27"/>
      <c r="BP14" s="27"/>
      <c r="BQ14" s="27"/>
      <c r="BR14" s="27"/>
      <c r="BS14" s="200"/>
      <c r="BT14" s="231"/>
      <c r="BU14" s="231"/>
      <c r="BV14" s="231"/>
      <c r="BW14" s="230"/>
      <c r="BX14" s="241"/>
      <c r="BY14" s="239"/>
      <c r="BZ14" s="241"/>
      <c r="CA14" s="239"/>
      <c r="CB14" s="241"/>
      <c r="CC14" s="239"/>
      <c r="CD14" s="241"/>
      <c r="CE14" s="239"/>
      <c r="CF14" s="6"/>
      <c r="CG14" s="216"/>
      <c r="CH14" s="251"/>
      <c r="CI14" s="216"/>
      <c r="CJ14" s="216"/>
      <c r="CK14" s="250"/>
      <c r="CL14" s="6"/>
      <c r="CM14" s="232"/>
      <c r="CN14" s="232"/>
      <c r="CO14" s="232"/>
      <c r="CP14" s="203"/>
      <c r="CQ14" s="216"/>
      <c r="CR14" s="203"/>
      <c r="CS14" s="203"/>
      <c r="CT14" s="203"/>
    </row>
    <row r="15" spans="1:114" ht="35.25" customHeight="1">
      <c r="A15" s="510">
        <v>1</v>
      </c>
      <c r="B15" s="391"/>
      <c r="C15" s="391"/>
      <c r="D15" s="391"/>
      <c r="E15" s="430"/>
      <c r="F15" s="430"/>
      <c r="G15" s="430"/>
      <c r="H15" s="430"/>
      <c r="I15" s="391"/>
      <c r="J15" s="391"/>
      <c r="K15" s="391"/>
      <c r="L15" s="391"/>
      <c r="M15" s="391"/>
      <c r="N15" s="391"/>
      <c r="O15" s="431"/>
      <c r="P15" s="262"/>
      <c r="Q15" s="261"/>
      <c r="R15" s="262"/>
      <c r="S15" s="261"/>
      <c r="T15" s="262"/>
      <c r="U15" s="261"/>
      <c r="V15" s="262"/>
      <c r="W15" s="261"/>
      <c r="X15" s="262"/>
      <c r="Y15" s="261"/>
      <c r="Z15" s="262"/>
      <c r="AA15" s="261"/>
      <c r="AB15" s="262"/>
      <c r="AC15" s="27"/>
      <c r="AD15" s="263"/>
      <c r="AE15" s="263"/>
      <c r="AF15" s="263"/>
      <c r="AG15" s="262"/>
      <c r="AH15" s="262"/>
      <c r="AI15" s="262"/>
      <c r="AJ15" s="262"/>
      <c r="AK15" s="264"/>
      <c r="AL15" s="264"/>
      <c r="AM15" s="264"/>
      <c r="AN15" s="264"/>
      <c r="AO15" s="264"/>
      <c r="AP15" s="264"/>
      <c r="AQ15" s="263"/>
      <c r="AR15" s="263"/>
      <c r="AS15" s="27"/>
      <c r="AT15" s="264"/>
      <c r="AU15" s="264"/>
      <c r="AV15" s="264"/>
      <c r="AW15" s="264"/>
      <c r="AX15" s="263"/>
      <c r="AY15" s="263"/>
      <c r="AZ15" s="263"/>
      <c r="BA15" s="263"/>
      <c r="BB15" s="265"/>
      <c r="BC15" s="264"/>
      <c r="BD15" s="265"/>
      <c r="BE15" s="264"/>
      <c r="BF15" s="263"/>
      <c r="BG15" s="27"/>
      <c r="BH15" s="262"/>
      <c r="BI15" s="262"/>
      <c r="BJ15" s="262"/>
      <c r="BK15" s="262"/>
      <c r="BL15" s="262"/>
      <c r="BM15" s="262"/>
      <c r="BN15" s="262"/>
      <c r="BO15" s="262"/>
      <c r="BP15" s="262"/>
      <c r="BQ15" s="262"/>
      <c r="BR15" s="262"/>
      <c r="BS15" s="200"/>
      <c r="BT15" s="200"/>
      <c r="BU15" s="200"/>
      <c r="BV15" s="200"/>
      <c r="BW15" s="200"/>
      <c r="BX15" s="242"/>
      <c r="BY15" s="242"/>
      <c r="BZ15" s="242"/>
      <c r="CA15" s="242"/>
      <c r="CB15" s="242"/>
      <c r="CC15" s="242"/>
      <c r="CD15" s="242"/>
      <c r="CE15" s="242"/>
      <c r="CF15" s="6"/>
      <c r="CG15" s="216"/>
      <c r="CH15" s="216"/>
      <c r="CI15" s="216"/>
      <c r="CJ15" s="216"/>
      <c r="CK15" s="6"/>
      <c r="CL15" s="250"/>
      <c r="CM15" s="216"/>
      <c r="CN15" s="216"/>
      <c r="CO15" s="203"/>
      <c r="CP15" s="216"/>
      <c r="CQ15" s="216"/>
      <c r="CR15" s="203"/>
      <c r="CS15" s="203"/>
      <c r="CT15" s="203"/>
    </row>
    <row r="16" spans="1:114" ht="36" customHeight="1">
      <c r="A16" s="511">
        <v>2</v>
      </c>
      <c r="B16" s="303"/>
      <c r="C16" s="303"/>
      <c r="D16" s="303"/>
      <c r="E16" s="432"/>
      <c r="F16" s="432"/>
      <c r="G16" s="432"/>
      <c r="H16" s="432"/>
      <c r="I16" s="303"/>
      <c r="J16" s="303"/>
      <c r="K16" s="303"/>
      <c r="L16" s="303"/>
      <c r="M16" s="303"/>
      <c r="N16" s="303"/>
      <c r="O16" s="433"/>
      <c r="P16" s="262"/>
      <c r="Q16" s="261"/>
      <c r="R16" s="262"/>
      <c r="S16" s="261"/>
      <c r="T16" s="262"/>
      <c r="U16" s="261"/>
      <c r="V16" s="262"/>
      <c r="W16" s="261"/>
      <c r="X16" s="262"/>
      <c r="Y16" s="261"/>
      <c r="Z16" s="262"/>
      <c r="AA16" s="261"/>
      <c r="AB16" s="262"/>
      <c r="AC16" s="27"/>
      <c r="AD16" s="263"/>
      <c r="AE16" s="263"/>
      <c r="AF16" s="263"/>
      <c r="AG16" s="262"/>
      <c r="AH16" s="262"/>
      <c r="AI16" s="262"/>
      <c r="AJ16" s="262"/>
      <c r="AK16" s="264"/>
      <c r="AL16" s="264"/>
      <c r="AM16" s="264"/>
      <c r="AN16" s="264"/>
      <c r="AO16" s="264"/>
      <c r="AP16" s="264"/>
      <c r="AQ16" s="263"/>
      <c r="AR16" s="263"/>
      <c r="AS16" s="27"/>
      <c r="AT16" s="264"/>
      <c r="AU16" s="264"/>
      <c r="AV16" s="264"/>
      <c r="AW16" s="264"/>
      <c r="AX16" s="263"/>
      <c r="AY16" s="263"/>
      <c r="AZ16" s="263"/>
      <c r="BA16" s="263"/>
      <c r="BB16" s="265"/>
      <c r="BC16" s="264"/>
      <c r="BD16" s="265"/>
      <c r="BE16" s="264"/>
      <c r="BF16" s="263"/>
      <c r="BG16" s="27"/>
      <c r="BH16" s="262"/>
      <c r="BI16" s="262"/>
      <c r="BJ16" s="262"/>
      <c r="BK16" s="262"/>
      <c r="BL16" s="262"/>
      <c r="BM16" s="262"/>
      <c r="BN16" s="262"/>
      <c r="BO16" s="262"/>
      <c r="BP16" s="262"/>
      <c r="BQ16" s="262"/>
      <c r="BR16" s="262"/>
      <c r="BS16" s="27"/>
      <c r="BT16" s="231"/>
      <c r="BU16" s="231"/>
      <c r="BV16" s="231"/>
      <c r="BW16" s="231"/>
      <c r="BX16" s="231"/>
      <c r="BY16" s="231"/>
      <c r="BZ16" s="231"/>
      <c r="CA16" s="231"/>
      <c r="CB16" s="231"/>
      <c r="CC16" s="231"/>
      <c r="CD16" s="231"/>
      <c r="CE16" s="231"/>
      <c r="CF16" s="6"/>
      <c r="CG16" s="203"/>
      <c r="CH16" s="268"/>
      <c r="CI16" s="268"/>
      <c r="CJ16" s="203"/>
      <c r="CK16" s="8"/>
      <c r="CL16" s="251"/>
      <c r="CM16" s="216"/>
      <c r="CN16" s="216"/>
      <c r="CO16" s="203"/>
      <c r="CP16" s="216"/>
      <c r="CQ16" s="216"/>
      <c r="CR16" s="203"/>
      <c r="CS16" s="203"/>
      <c r="CT16" s="203"/>
    </row>
    <row r="17" spans="1:98" ht="36" customHeight="1">
      <c r="A17" s="511">
        <v>3</v>
      </c>
      <c r="B17" s="303"/>
      <c r="C17" s="303"/>
      <c r="D17" s="303"/>
      <c r="E17" s="432"/>
      <c r="F17" s="432"/>
      <c r="G17" s="432"/>
      <c r="H17" s="432"/>
      <c r="I17" s="303"/>
      <c r="J17" s="303"/>
      <c r="K17" s="303"/>
      <c r="L17" s="303"/>
      <c r="M17" s="303"/>
      <c r="N17" s="303"/>
      <c r="O17" s="433"/>
      <c r="P17" s="262"/>
      <c r="Q17" s="261"/>
      <c r="R17" s="262"/>
      <c r="S17" s="261"/>
      <c r="T17" s="262"/>
      <c r="U17" s="261"/>
      <c r="V17" s="262"/>
      <c r="W17" s="261"/>
      <c r="X17" s="262"/>
      <c r="Y17" s="261"/>
      <c r="Z17" s="262"/>
      <c r="AA17" s="261"/>
      <c r="AB17" s="262"/>
      <c r="AC17" s="27"/>
      <c r="AD17" s="263"/>
      <c r="AE17" s="263"/>
      <c r="AF17" s="263"/>
      <c r="AG17" s="262"/>
      <c r="AH17" s="262"/>
      <c r="AI17" s="262"/>
      <c r="AJ17" s="262"/>
      <c r="AK17" s="264"/>
      <c r="AL17" s="264"/>
      <c r="AM17" s="264"/>
      <c r="AN17" s="264"/>
      <c r="AO17" s="264"/>
      <c r="AP17" s="264"/>
      <c r="AQ17" s="263"/>
      <c r="AR17" s="263"/>
      <c r="AS17" s="27"/>
      <c r="AT17" s="264"/>
      <c r="AU17" s="264"/>
      <c r="AV17" s="264"/>
      <c r="AW17" s="264"/>
      <c r="AX17" s="263"/>
      <c r="AY17" s="263"/>
      <c r="AZ17" s="263"/>
      <c r="BA17" s="263"/>
      <c r="BB17" s="265"/>
      <c r="BC17" s="264"/>
      <c r="BD17" s="265"/>
      <c r="BE17" s="264"/>
      <c r="BF17" s="263"/>
      <c r="BG17" s="27"/>
      <c r="BH17" s="262"/>
      <c r="BI17" s="262"/>
      <c r="BJ17" s="262"/>
      <c r="BK17" s="262"/>
      <c r="BL17" s="262"/>
      <c r="BM17" s="262"/>
      <c r="BN17" s="262"/>
      <c r="BO17" s="262"/>
      <c r="BP17" s="262"/>
      <c r="BQ17" s="262"/>
      <c r="BR17" s="262"/>
      <c r="BS17" s="27"/>
      <c r="BT17" s="263"/>
      <c r="BU17" s="263"/>
      <c r="BV17" s="263"/>
      <c r="BW17" s="263"/>
      <c r="BX17" s="264"/>
      <c r="BY17" s="264"/>
      <c r="BZ17" s="264"/>
      <c r="CA17" s="264"/>
      <c r="CB17" s="264"/>
      <c r="CC17" s="264"/>
      <c r="CD17" s="264"/>
      <c r="CE17" s="264"/>
      <c r="CF17" s="9"/>
      <c r="CG17" s="216"/>
      <c r="CH17" s="269"/>
      <c r="CI17" s="269"/>
      <c r="CJ17" s="216"/>
      <c r="CK17" s="8"/>
      <c r="CL17" s="251"/>
      <c r="CM17" s="216"/>
      <c r="CN17" s="216"/>
      <c r="CO17" s="203"/>
      <c r="CP17" s="216"/>
      <c r="CQ17" s="216"/>
      <c r="CR17" s="203"/>
      <c r="CS17" s="203"/>
      <c r="CT17" s="203"/>
    </row>
    <row r="18" spans="1:98" ht="36" customHeight="1">
      <c r="A18" s="511">
        <v>4</v>
      </c>
      <c r="B18" s="303"/>
      <c r="C18" s="303"/>
      <c r="D18" s="303"/>
      <c r="E18" s="432"/>
      <c r="F18" s="432"/>
      <c r="G18" s="432"/>
      <c r="H18" s="432"/>
      <c r="I18" s="303"/>
      <c r="J18" s="303"/>
      <c r="K18" s="303"/>
      <c r="L18" s="303"/>
      <c r="M18" s="303"/>
      <c r="N18" s="303"/>
      <c r="O18" s="433"/>
      <c r="P18" s="262"/>
      <c r="Q18" s="261"/>
      <c r="R18" s="262"/>
      <c r="S18" s="261"/>
      <c r="T18" s="262"/>
      <c r="U18" s="261"/>
      <c r="V18" s="262"/>
      <c r="W18" s="261"/>
      <c r="X18" s="262"/>
      <c r="Y18" s="261"/>
      <c r="Z18" s="262"/>
      <c r="AA18" s="261"/>
      <c r="AB18" s="262"/>
      <c r="AC18" s="27"/>
      <c r="AD18" s="263"/>
      <c r="AE18" s="263"/>
      <c r="AF18" s="263"/>
      <c r="AG18" s="262"/>
      <c r="AH18" s="262"/>
      <c r="AI18" s="262"/>
      <c r="AJ18" s="262"/>
      <c r="AK18" s="264"/>
      <c r="AL18" s="264"/>
      <c r="AM18" s="264"/>
      <c r="AN18" s="264"/>
      <c r="AO18" s="264"/>
      <c r="AP18" s="264"/>
      <c r="AQ18" s="263"/>
      <c r="AR18" s="263"/>
      <c r="AS18" s="27"/>
      <c r="AT18" s="264"/>
      <c r="AU18" s="264"/>
      <c r="AV18" s="264"/>
      <c r="AW18" s="264"/>
      <c r="AX18" s="263"/>
      <c r="AY18" s="263"/>
      <c r="AZ18" s="263"/>
      <c r="BA18" s="263"/>
      <c r="BB18" s="265"/>
      <c r="BC18" s="264"/>
      <c r="BD18" s="265"/>
      <c r="BE18" s="264"/>
      <c r="BF18" s="263"/>
      <c r="BG18" s="27"/>
      <c r="BH18" s="262"/>
      <c r="BI18" s="262"/>
      <c r="BJ18" s="262"/>
      <c r="BK18" s="262"/>
      <c r="BL18" s="262"/>
      <c r="BM18" s="262"/>
      <c r="BN18" s="262"/>
      <c r="BO18" s="262"/>
      <c r="BP18" s="262"/>
      <c r="BQ18" s="262"/>
      <c r="BR18" s="262"/>
      <c r="BS18" s="27"/>
      <c r="BT18" s="263"/>
      <c r="BU18" s="263"/>
      <c r="BV18" s="263"/>
      <c r="BW18" s="263"/>
      <c r="BX18" s="264"/>
      <c r="BY18" s="264"/>
      <c r="BZ18" s="264"/>
      <c r="CA18" s="264"/>
      <c r="CB18" s="264"/>
      <c r="CC18" s="264"/>
      <c r="CD18" s="264"/>
      <c r="CE18" s="264"/>
      <c r="CF18" s="9"/>
      <c r="CG18" s="216"/>
      <c r="CH18" s="269"/>
      <c r="CI18" s="269"/>
      <c r="CJ18" s="216"/>
      <c r="CK18" s="8"/>
      <c r="CL18" s="251"/>
      <c r="CM18" s="216"/>
      <c r="CN18" s="216"/>
      <c r="CO18" s="203"/>
      <c r="CP18" s="216"/>
      <c r="CQ18" s="216"/>
      <c r="CR18" s="203"/>
      <c r="CS18" s="203"/>
      <c r="CT18" s="203"/>
    </row>
    <row r="19" spans="1:98" ht="36" customHeight="1">
      <c r="A19" s="511">
        <v>5</v>
      </c>
      <c r="B19" s="303"/>
      <c r="C19" s="303"/>
      <c r="D19" s="303"/>
      <c r="E19" s="432"/>
      <c r="F19" s="432"/>
      <c r="G19" s="432"/>
      <c r="H19" s="432"/>
      <c r="I19" s="303"/>
      <c r="J19" s="303"/>
      <c r="K19" s="303"/>
      <c r="L19" s="303"/>
      <c r="M19" s="303"/>
      <c r="N19" s="303"/>
      <c r="O19" s="433"/>
      <c r="P19" s="262"/>
      <c r="Q19" s="261"/>
      <c r="R19" s="262"/>
      <c r="S19" s="261"/>
      <c r="T19" s="262"/>
      <c r="U19" s="261"/>
      <c r="V19" s="262"/>
      <c r="W19" s="261"/>
      <c r="X19" s="262"/>
      <c r="Y19" s="261"/>
      <c r="Z19" s="262"/>
      <c r="AA19" s="261"/>
      <c r="AB19" s="262"/>
      <c r="AC19" s="27"/>
      <c r="AD19" s="263"/>
      <c r="AE19" s="263"/>
      <c r="AF19" s="263"/>
      <c r="AG19" s="262"/>
      <c r="AH19" s="262"/>
      <c r="AI19" s="262"/>
      <c r="AJ19" s="262"/>
      <c r="AK19" s="264"/>
      <c r="AL19" s="264"/>
      <c r="AM19" s="264"/>
      <c r="AN19" s="264"/>
      <c r="AO19" s="264"/>
      <c r="AP19" s="264"/>
      <c r="AQ19" s="263"/>
      <c r="AR19" s="263"/>
      <c r="AS19" s="27"/>
      <c r="AT19" s="264"/>
      <c r="AU19" s="264"/>
      <c r="AV19" s="264"/>
      <c r="AW19" s="264"/>
      <c r="AX19" s="263"/>
      <c r="AY19" s="263"/>
      <c r="AZ19" s="263"/>
      <c r="BA19" s="263"/>
      <c r="BB19" s="265"/>
      <c r="BC19" s="264"/>
      <c r="BD19" s="265"/>
      <c r="BE19" s="264"/>
      <c r="BF19" s="263"/>
      <c r="BG19" s="27"/>
      <c r="BH19" s="262"/>
      <c r="BI19" s="262"/>
      <c r="BJ19" s="262"/>
      <c r="BK19" s="262"/>
      <c r="BL19" s="262"/>
      <c r="BM19" s="262"/>
      <c r="BN19" s="262"/>
      <c r="BO19" s="262"/>
      <c r="BP19" s="262"/>
      <c r="BQ19" s="262"/>
      <c r="BR19" s="262"/>
      <c r="BS19" s="27"/>
      <c r="BT19" s="263"/>
      <c r="BU19" s="263"/>
      <c r="BV19" s="263"/>
      <c r="BW19" s="263"/>
      <c r="BX19" s="264"/>
      <c r="BY19" s="264"/>
      <c r="BZ19" s="264"/>
      <c r="CA19" s="264"/>
      <c r="CB19" s="264"/>
      <c r="CC19" s="264"/>
      <c r="CD19" s="264"/>
      <c r="CE19" s="264"/>
      <c r="CF19" s="9"/>
      <c r="CG19" s="216"/>
      <c r="CH19" s="269"/>
      <c r="CI19" s="269"/>
      <c r="CJ19" s="216"/>
      <c r="CK19" s="8"/>
      <c r="CL19" s="251"/>
      <c r="CM19" s="216"/>
      <c r="CN19" s="216"/>
      <c r="CO19" s="216"/>
      <c r="CP19" s="216"/>
      <c r="CQ19" s="216"/>
      <c r="CR19" s="203"/>
      <c r="CS19" s="8"/>
      <c r="CT19" s="216"/>
    </row>
    <row r="20" spans="1:98" ht="36" customHeight="1">
      <c r="A20" s="511">
        <v>6</v>
      </c>
      <c r="B20" s="303"/>
      <c r="C20" s="303"/>
      <c r="D20" s="303"/>
      <c r="E20" s="432"/>
      <c r="F20" s="432"/>
      <c r="G20" s="432"/>
      <c r="H20" s="432"/>
      <c r="I20" s="303"/>
      <c r="J20" s="303"/>
      <c r="K20" s="303"/>
      <c r="L20" s="303"/>
      <c r="M20" s="303"/>
      <c r="N20" s="303"/>
      <c r="O20" s="433"/>
      <c r="P20" s="262"/>
      <c r="Q20" s="261"/>
      <c r="R20" s="262"/>
      <c r="S20" s="261"/>
      <c r="T20" s="262"/>
      <c r="U20" s="261"/>
      <c r="V20" s="262"/>
      <c r="W20" s="261"/>
      <c r="X20" s="262"/>
      <c r="Y20" s="261"/>
      <c r="Z20" s="262"/>
      <c r="AA20" s="261"/>
      <c r="AB20" s="262"/>
      <c r="AC20" s="27"/>
      <c r="AD20" s="263"/>
      <c r="AE20" s="263"/>
      <c r="AF20" s="263"/>
      <c r="AG20" s="262"/>
      <c r="AH20" s="262"/>
      <c r="AI20" s="262"/>
      <c r="AJ20" s="262"/>
      <c r="AK20" s="264"/>
      <c r="AL20" s="264"/>
      <c r="AM20" s="264"/>
      <c r="AN20" s="264"/>
      <c r="AO20" s="264"/>
      <c r="AP20" s="264"/>
      <c r="AQ20" s="263"/>
      <c r="AR20" s="263"/>
      <c r="AS20" s="27"/>
      <c r="AT20" s="264"/>
      <c r="AU20" s="264"/>
      <c r="AV20" s="264"/>
      <c r="AW20" s="264"/>
      <c r="AX20" s="263"/>
      <c r="AY20" s="263"/>
      <c r="AZ20" s="263"/>
      <c r="BA20" s="263"/>
      <c r="BB20" s="265"/>
      <c r="BC20" s="264"/>
      <c r="BD20" s="265"/>
      <c r="BE20" s="264"/>
      <c r="BF20" s="263"/>
      <c r="BG20" s="27"/>
      <c r="BH20" s="262"/>
      <c r="BI20" s="262"/>
      <c r="BJ20" s="262"/>
      <c r="BK20" s="262"/>
      <c r="BL20" s="262"/>
      <c r="BM20" s="262"/>
      <c r="BN20" s="262"/>
      <c r="BO20" s="262"/>
      <c r="BP20" s="262"/>
      <c r="BQ20" s="262"/>
      <c r="BR20" s="262"/>
      <c r="BS20" s="27"/>
      <c r="BT20" s="263"/>
      <c r="BU20" s="263"/>
      <c r="BV20" s="263"/>
      <c r="BW20" s="263"/>
      <c r="BX20" s="264"/>
      <c r="BY20" s="264"/>
      <c r="BZ20" s="264"/>
      <c r="CA20" s="264"/>
      <c r="CB20" s="264"/>
      <c r="CC20" s="264"/>
      <c r="CD20" s="264"/>
      <c r="CE20" s="264"/>
      <c r="CF20" s="270"/>
      <c r="CG20" s="216"/>
      <c r="CH20" s="216"/>
      <c r="CI20" s="216"/>
      <c r="CJ20" s="216"/>
      <c r="CK20" s="216"/>
      <c r="CL20" s="216"/>
      <c r="CM20" s="216"/>
      <c r="CN20" s="216"/>
      <c r="CO20" s="216"/>
      <c r="CP20" s="216"/>
      <c r="CQ20" s="216"/>
      <c r="CR20" s="203"/>
      <c r="CS20" s="8"/>
      <c r="CT20" s="216"/>
    </row>
    <row r="21" spans="1:98" ht="36" customHeight="1">
      <c r="A21" s="511">
        <v>7</v>
      </c>
      <c r="B21" s="303"/>
      <c r="C21" s="303"/>
      <c r="D21" s="303"/>
      <c r="E21" s="432"/>
      <c r="F21" s="432"/>
      <c r="G21" s="432"/>
      <c r="H21" s="432"/>
      <c r="I21" s="303"/>
      <c r="J21" s="303"/>
      <c r="K21" s="303"/>
      <c r="L21" s="303"/>
      <c r="M21" s="303"/>
      <c r="N21" s="303"/>
      <c r="O21" s="433"/>
      <c r="P21" s="262"/>
      <c r="Q21" s="261"/>
      <c r="R21" s="262"/>
      <c r="S21" s="261"/>
      <c r="T21" s="262"/>
      <c r="U21" s="261"/>
      <c r="V21" s="262"/>
      <c r="W21" s="261"/>
      <c r="X21" s="262"/>
      <c r="Y21" s="261"/>
      <c r="Z21" s="262"/>
      <c r="AA21" s="261"/>
      <c r="AB21" s="262"/>
      <c r="AC21" s="27"/>
      <c r="AD21" s="263"/>
      <c r="AE21" s="263"/>
      <c r="AF21" s="263"/>
      <c r="AG21" s="262"/>
      <c r="AH21" s="262"/>
      <c r="AI21" s="262"/>
      <c r="AJ21" s="262"/>
      <c r="AK21" s="264"/>
      <c r="AL21" s="264"/>
      <c r="AM21" s="264"/>
      <c r="AN21" s="264"/>
      <c r="AO21" s="264"/>
      <c r="AP21" s="264"/>
      <c r="AQ21" s="263"/>
      <c r="AR21" s="263"/>
      <c r="AS21" s="27"/>
      <c r="AT21" s="264"/>
      <c r="AU21" s="264"/>
      <c r="AV21" s="264"/>
      <c r="AW21" s="264"/>
      <c r="AX21" s="263"/>
      <c r="AY21" s="263"/>
      <c r="AZ21" s="263"/>
      <c r="BA21" s="263"/>
      <c r="BB21" s="265"/>
      <c r="BC21" s="264"/>
      <c r="BD21" s="265"/>
      <c r="BE21" s="264"/>
      <c r="BF21" s="263"/>
      <c r="BG21" s="27"/>
      <c r="BH21" s="262"/>
      <c r="BI21" s="262"/>
      <c r="BJ21" s="262"/>
      <c r="BK21" s="262"/>
      <c r="BL21" s="262"/>
      <c r="BM21" s="262"/>
      <c r="BN21" s="262"/>
      <c r="BO21" s="262"/>
      <c r="BP21" s="262"/>
      <c r="BQ21" s="262"/>
      <c r="BR21" s="262"/>
      <c r="BS21" s="27"/>
      <c r="BT21" s="263"/>
      <c r="BU21" s="263"/>
      <c r="BV21" s="263"/>
      <c r="BW21" s="263"/>
      <c r="BX21" s="264"/>
      <c r="BY21" s="264"/>
      <c r="BZ21" s="264"/>
      <c r="CA21" s="264"/>
      <c r="CB21" s="264"/>
      <c r="CC21" s="264"/>
      <c r="CD21" s="264"/>
      <c r="CE21" s="264"/>
      <c r="CF21" s="271"/>
      <c r="CG21" s="216"/>
      <c r="CH21" s="216"/>
      <c r="CI21" s="216"/>
      <c r="CJ21" s="216"/>
      <c r="CK21" s="216"/>
      <c r="CL21" s="216"/>
      <c r="CM21" s="216"/>
      <c r="CN21" s="216"/>
      <c r="CO21" s="216"/>
      <c r="CP21" s="216"/>
      <c r="CQ21" s="216"/>
      <c r="CR21" s="203"/>
      <c r="CS21" s="216"/>
      <c r="CT21" s="216"/>
    </row>
    <row r="22" spans="1:98" ht="36" customHeight="1">
      <c r="A22" s="511">
        <v>8</v>
      </c>
      <c r="B22" s="303"/>
      <c r="C22" s="303"/>
      <c r="D22" s="303"/>
      <c r="E22" s="432"/>
      <c r="F22" s="432"/>
      <c r="G22" s="432"/>
      <c r="H22" s="432"/>
      <c r="I22" s="303"/>
      <c r="J22" s="303"/>
      <c r="K22" s="303"/>
      <c r="L22" s="303"/>
      <c r="M22" s="303"/>
      <c r="N22" s="303"/>
      <c r="O22" s="433"/>
      <c r="P22" s="262"/>
      <c r="Q22" s="261"/>
      <c r="R22" s="262"/>
      <c r="S22" s="261"/>
      <c r="T22" s="262"/>
      <c r="U22" s="261"/>
      <c r="V22" s="262"/>
      <c r="W22" s="261"/>
      <c r="X22" s="262"/>
      <c r="Y22" s="261"/>
      <c r="Z22" s="262"/>
      <c r="AA22" s="261"/>
      <c r="AB22" s="262"/>
      <c r="AC22" s="27"/>
      <c r="AD22" s="263"/>
      <c r="AE22" s="263"/>
      <c r="AF22" s="263"/>
      <c r="AG22" s="262"/>
      <c r="AH22" s="262"/>
      <c r="AI22" s="262"/>
      <c r="AJ22" s="262"/>
      <c r="AK22" s="264"/>
      <c r="AL22" s="264"/>
      <c r="AM22" s="264"/>
      <c r="AN22" s="264"/>
      <c r="AO22" s="264"/>
      <c r="AP22" s="264"/>
      <c r="AQ22" s="263"/>
      <c r="AR22" s="263"/>
      <c r="AS22" s="27"/>
      <c r="AT22" s="264"/>
      <c r="AU22" s="264"/>
      <c r="AV22" s="264"/>
      <c r="AW22" s="264"/>
      <c r="AX22" s="263"/>
      <c r="AY22" s="263"/>
      <c r="AZ22" s="263"/>
      <c r="BA22" s="263"/>
      <c r="BB22" s="265"/>
      <c r="BC22" s="264"/>
      <c r="BD22" s="265"/>
      <c r="BE22" s="264"/>
      <c r="BF22" s="263"/>
      <c r="BG22" s="27"/>
      <c r="BH22" s="262"/>
      <c r="BI22" s="262"/>
      <c r="BJ22" s="262"/>
      <c r="BK22" s="262"/>
      <c r="BL22" s="262"/>
      <c r="BM22" s="262"/>
      <c r="BN22" s="262"/>
      <c r="BO22" s="262"/>
      <c r="BP22" s="262"/>
      <c r="BQ22" s="262"/>
      <c r="BR22" s="262"/>
      <c r="BS22" s="27"/>
      <c r="BT22" s="263"/>
      <c r="BU22" s="263"/>
      <c r="BV22" s="263"/>
      <c r="BW22" s="263"/>
      <c r="BX22" s="264"/>
      <c r="BY22" s="264"/>
      <c r="BZ22" s="264"/>
      <c r="CA22" s="264"/>
      <c r="CB22" s="264"/>
      <c r="CC22" s="264"/>
      <c r="CD22" s="264"/>
      <c r="CE22" s="264"/>
      <c r="CF22" s="6"/>
      <c r="CG22" s="216"/>
      <c r="CH22" s="216"/>
      <c r="CI22" s="216"/>
      <c r="CJ22" s="232"/>
      <c r="CK22" s="232"/>
      <c r="CL22" s="232"/>
      <c r="CM22" s="216"/>
      <c r="CN22" s="216"/>
      <c r="CO22" s="216"/>
      <c r="CP22" s="203"/>
      <c r="CQ22" s="203"/>
      <c r="CR22" s="203"/>
      <c r="CS22" s="8"/>
      <c r="CT22" s="216"/>
    </row>
    <row r="23" spans="1:98" ht="36" customHeight="1">
      <c r="A23" s="511">
        <v>9</v>
      </c>
      <c r="B23" s="303"/>
      <c r="C23" s="303"/>
      <c r="D23" s="303"/>
      <c r="E23" s="432"/>
      <c r="F23" s="432"/>
      <c r="G23" s="432"/>
      <c r="H23" s="432"/>
      <c r="I23" s="303"/>
      <c r="J23" s="303"/>
      <c r="K23" s="303"/>
      <c r="L23" s="303"/>
      <c r="M23" s="303"/>
      <c r="N23" s="303"/>
      <c r="O23" s="433"/>
      <c r="P23" s="262"/>
      <c r="Q23" s="261"/>
      <c r="R23" s="262"/>
      <c r="S23" s="261"/>
      <c r="T23" s="262"/>
      <c r="U23" s="261"/>
      <c r="V23" s="262"/>
      <c r="W23" s="261"/>
      <c r="X23" s="262"/>
      <c r="Y23" s="261"/>
      <c r="Z23" s="262"/>
      <c r="AA23" s="261"/>
      <c r="AB23" s="262"/>
      <c r="AC23" s="27"/>
      <c r="AD23" s="263"/>
      <c r="AE23" s="263"/>
      <c r="AF23" s="263"/>
      <c r="AG23" s="262"/>
      <c r="AH23" s="262"/>
      <c r="AI23" s="262"/>
      <c r="AJ23" s="262"/>
      <c r="AK23" s="264"/>
      <c r="AL23" s="264"/>
      <c r="AM23" s="264"/>
      <c r="AN23" s="264"/>
      <c r="AO23" s="264"/>
      <c r="AP23" s="264"/>
      <c r="AQ23" s="263"/>
      <c r="AR23" s="263"/>
      <c r="AS23" s="27"/>
      <c r="AT23" s="264"/>
      <c r="AU23" s="264"/>
      <c r="AV23" s="264"/>
      <c r="AW23" s="264"/>
      <c r="AX23" s="263"/>
      <c r="AY23" s="263"/>
      <c r="AZ23" s="263"/>
      <c r="BA23" s="263"/>
      <c r="BB23" s="265"/>
      <c r="BC23" s="264"/>
      <c r="BD23" s="265"/>
      <c r="BE23" s="264"/>
      <c r="BF23" s="263"/>
      <c r="BG23" s="27"/>
      <c r="BH23" s="262"/>
      <c r="BI23" s="262"/>
      <c r="BJ23" s="262"/>
      <c r="BK23" s="262"/>
      <c r="BL23" s="262"/>
      <c r="BM23" s="262"/>
      <c r="BN23" s="262"/>
      <c r="BO23" s="262"/>
      <c r="BP23" s="262"/>
      <c r="BQ23" s="262"/>
      <c r="BR23" s="262"/>
      <c r="BS23" s="27"/>
      <c r="BT23" s="263"/>
      <c r="BU23" s="263"/>
      <c r="BV23" s="263"/>
      <c r="BW23" s="263"/>
      <c r="BX23" s="264"/>
      <c r="BY23" s="264"/>
      <c r="BZ23" s="264"/>
      <c r="CA23" s="264"/>
      <c r="CB23" s="264"/>
      <c r="CC23" s="264"/>
      <c r="CD23" s="264"/>
      <c r="CE23" s="264"/>
      <c r="CF23" s="6"/>
      <c r="CG23" s="216"/>
      <c r="CH23" s="216"/>
      <c r="CI23" s="216"/>
      <c r="CJ23" s="232"/>
      <c r="CK23" s="232"/>
      <c r="CL23" s="232"/>
      <c r="CM23" s="216"/>
      <c r="CN23" s="216"/>
      <c r="CO23" s="216"/>
      <c r="CP23" s="203"/>
      <c r="CQ23" s="203"/>
      <c r="CR23" s="203"/>
      <c r="CS23" s="8"/>
      <c r="CT23" s="216"/>
    </row>
    <row r="24" spans="1:98" ht="36" customHeight="1">
      <c r="A24" s="511">
        <v>10</v>
      </c>
      <c r="B24" s="303"/>
      <c r="C24" s="303"/>
      <c r="D24" s="303"/>
      <c r="E24" s="432"/>
      <c r="F24" s="432"/>
      <c r="G24" s="432"/>
      <c r="H24" s="432"/>
      <c r="I24" s="303"/>
      <c r="J24" s="303"/>
      <c r="K24" s="303"/>
      <c r="L24" s="303"/>
      <c r="M24" s="303"/>
      <c r="N24" s="303"/>
      <c r="O24" s="433"/>
      <c r="P24" s="262"/>
      <c r="Q24" s="261"/>
      <c r="R24" s="262"/>
      <c r="S24" s="261"/>
      <c r="T24" s="262"/>
      <c r="U24" s="261"/>
      <c r="V24" s="262"/>
      <c r="W24" s="261"/>
      <c r="X24" s="262"/>
      <c r="Y24" s="261"/>
      <c r="Z24" s="262"/>
      <c r="AA24" s="261"/>
      <c r="AB24" s="262"/>
      <c r="AC24" s="27"/>
      <c r="AD24" s="263"/>
      <c r="AE24" s="263"/>
      <c r="AF24" s="263"/>
      <c r="AG24" s="262"/>
      <c r="AH24" s="262"/>
      <c r="AI24" s="262"/>
      <c r="AJ24" s="262"/>
      <c r="AK24" s="264"/>
      <c r="AL24" s="264"/>
      <c r="AM24" s="264"/>
      <c r="AN24" s="264"/>
      <c r="AO24" s="264"/>
      <c r="AP24" s="264"/>
      <c r="AQ24" s="263"/>
      <c r="AR24" s="263"/>
      <c r="AS24" s="27"/>
      <c r="AT24" s="264"/>
      <c r="AU24" s="264"/>
      <c r="AV24" s="264"/>
      <c r="AW24" s="264"/>
      <c r="AX24" s="263"/>
      <c r="AY24" s="263"/>
      <c r="AZ24" s="263"/>
      <c r="BA24" s="263"/>
      <c r="BB24" s="265"/>
      <c r="BC24" s="264"/>
      <c r="BD24" s="265"/>
      <c r="BE24" s="264"/>
      <c r="BF24" s="263"/>
      <c r="BG24" s="27"/>
      <c r="BH24" s="262"/>
      <c r="BI24" s="262"/>
      <c r="BJ24" s="262"/>
      <c r="BK24" s="262"/>
      <c r="BL24" s="262"/>
      <c r="BM24" s="262"/>
      <c r="BN24" s="262"/>
      <c r="BO24" s="262"/>
      <c r="BP24" s="262"/>
      <c r="BQ24" s="262"/>
      <c r="BR24" s="262"/>
      <c r="BS24" s="27"/>
      <c r="BT24" s="263"/>
      <c r="BU24" s="263"/>
      <c r="BV24" s="263"/>
      <c r="BW24" s="263"/>
      <c r="BX24" s="264"/>
      <c r="BY24" s="264"/>
      <c r="BZ24" s="264"/>
      <c r="CA24" s="264"/>
      <c r="CB24" s="264"/>
      <c r="CC24" s="264"/>
      <c r="CD24" s="264"/>
      <c r="CE24" s="264"/>
      <c r="CF24" s="6"/>
      <c r="CG24" s="216"/>
      <c r="CH24" s="216"/>
      <c r="CI24" s="216"/>
      <c r="CJ24" s="232"/>
      <c r="CK24" s="232"/>
      <c r="CL24" s="232"/>
      <c r="CM24" s="216"/>
      <c r="CN24" s="216"/>
      <c r="CO24" s="216"/>
      <c r="CP24" s="203"/>
      <c r="CQ24" s="203"/>
      <c r="CR24" s="203"/>
      <c r="CS24" s="8"/>
      <c r="CT24" s="216"/>
    </row>
    <row r="25" spans="1:98" ht="36" customHeight="1">
      <c r="A25" s="511">
        <v>11</v>
      </c>
      <c r="B25" s="303"/>
      <c r="C25" s="303"/>
      <c r="D25" s="303"/>
      <c r="E25" s="432"/>
      <c r="F25" s="432"/>
      <c r="G25" s="432"/>
      <c r="H25" s="432"/>
      <c r="I25" s="303"/>
      <c r="J25" s="303"/>
      <c r="K25" s="303"/>
      <c r="L25" s="303"/>
      <c r="M25" s="303"/>
      <c r="N25" s="303"/>
      <c r="O25" s="433"/>
      <c r="P25" s="262"/>
      <c r="Q25" s="261"/>
      <c r="R25" s="262"/>
      <c r="S25" s="261"/>
      <c r="T25" s="262"/>
      <c r="U25" s="261"/>
      <c r="V25" s="262"/>
      <c r="W25" s="261"/>
      <c r="X25" s="262"/>
      <c r="Y25" s="261"/>
      <c r="Z25" s="262"/>
      <c r="AA25" s="261"/>
      <c r="AB25" s="262"/>
      <c r="AC25" s="27"/>
      <c r="AD25" s="263"/>
      <c r="AE25" s="263"/>
      <c r="AF25" s="263"/>
      <c r="AG25" s="262"/>
      <c r="AH25" s="262"/>
      <c r="AI25" s="262"/>
      <c r="AJ25" s="262"/>
      <c r="AK25" s="264"/>
      <c r="AL25" s="264"/>
      <c r="AM25" s="264"/>
      <c r="AN25" s="264"/>
      <c r="AO25" s="264"/>
      <c r="AP25" s="264"/>
      <c r="AQ25" s="263"/>
      <c r="AR25" s="263"/>
      <c r="AS25" s="27"/>
      <c r="AT25" s="264"/>
      <c r="AU25" s="264"/>
      <c r="AV25" s="264"/>
      <c r="AW25" s="264"/>
      <c r="AX25" s="263"/>
      <c r="AY25" s="263"/>
      <c r="AZ25" s="263"/>
      <c r="BA25" s="263"/>
      <c r="BB25" s="265"/>
      <c r="BC25" s="264"/>
      <c r="BD25" s="265"/>
      <c r="BE25" s="264"/>
      <c r="BF25" s="263"/>
      <c r="BG25" s="27"/>
      <c r="BH25" s="262"/>
      <c r="BI25" s="262"/>
      <c r="BJ25" s="262"/>
      <c r="BK25" s="262"/>
      <c r="BL25" s="262"/>
      <c r="BM25" s="262"/>
      <c r="BN25" s="262"/>
      <c r="BO25" s="262"/>
      <c r="BP25" s="262"/>
      <c r="BQ25" s="262"/>
      <c r="BR25" s="262"/>
      <c r="BS25" s="27"/>
      <c r="BT25" s="263"/>
      <c r="BU25" s="263"/>
      <c r="BV25" s="263"/>
      <c r="BW25" s="263"/>
      <c r="BX25" s="264"/>
      <c r="BY25" s="264"/>
      <c r="BZ25" s="264"/>
      <c r="CA25" s="264"/>
      <c r="CB25" s="264"/>
      <c r="CC25" s="264"/>
      <c r="CD25" s="264"/>
      <c r="CE25" s="264"/>
      <c r="CF25" s="6"/>
      <c r="CG25" s="216"/>
      <c r="CH25" s="216"/>
      <c r="CI25" s="216"/>
      <c r="CJ25" s="232"/>
      <c r="CK25" s="232"/>
      <c r="CL25" s="232"/>
      <c r="CM25" s="216"/>
      <c r="CN25" s="216"/>
      <c r="CO25" s="216"/>
      <c r="CP25" s="203"/>
      <c r="CQ25" s="203"/>
      <c r="CR25" s="203"/>
      <c r="CS25" s="8"/>
      <c r="CT25" s="216"/>
    </row>
    <row r="26" spans="1:98" ht="36" customHeight="1">
      <c r="A26" s="511">
        <v>12</v>
      </c>
      <c r="B26" s="303"/>
      <c r="C26" s="303"/>
      <c r="D26" s="303"/>
      <c r="E26" s="432"/>
      <c r="F26" s="432"/>
      <c r="G26" s="432"/>
      <c r="H26" s="432"/>
      <c r="I26" s="303"/>
      <c r="J26" s="303"/>
      <c r="K26" s="303"/>
      <c r="L26" s="303"/>
      <c r="M26" s="303"/>
      <c r="N26" s="303"/>
      <c r="O26" s="433"/>
      <c r="P26" s="262"/>
      <c r="Q26" s="261"/>
      <c r="R26" s="262"/>
      <c r="S26" s="261"/>
      <c r="T26" s="262"/>
      <c r="U26" s="261"/>
      <c r="V26" s="262"/>
      <c r="W26" s="261"/>
      <c r="X26" s="262"/>
      <c r="Y26" s="261"/>
      <c r="Z26" s="262"/>
      <c r="AA26" s="261"/>
      <c r="AB26" s="262"/>
      <c r="AC26" s="27"/>
      <c r="AD26" s="263"/>
      <c r="AE26" s="263"/>
      <c r="AF26" s="263"/>
      <c r="AG26" s="262"/>
      <c r="AH26" s="262"/>
      <c r="AI26" s="262"/>
      <c r="AJ26" s="262"/>
      <c r="AK26" s="264"/>
      <c r="AL26" s="264"/>
      <c r="AM26" s="264"/>
      <c r="AN26" s="264"/>
      <c r="AO26" s="264"/>
      <c r="AP26" s="264"/>
      <c r="AQ26" s="263"/>
      <c r="AR26" s="263"/>
      <c r="AS26" s="27"/>
      <c r="AT26" s="264"/>
      <c r="AU26" s="264"/>
      <c r="AV26" s="264"/>
      <c r="AW26" s="264"/>
      <c r="AX26" s="263"/>
      <c r="AY26" s="263"/>
      <c r="AZ26" s="263"/>
      <c r="BA26" s="263"/>
      <c r="BB26" s="265"/>
      <c r="BC26" s="264"/>
      <c r="BD26" s="265"/>
      <c r="BE26" s="264"/>
      <c r="BF26" s="263"/>
      <c r="BG26" s="27"/>
      <c r="BH26" s="262"/>
      <c r="BI26" s="262"/>
      <c r="BJ26" s="262"/>
      <c r="BK26" s="262"/>
      <c r="BL26" s="262"/>
      <c r="BM26" s="262"/>
      <c r="BN26" s="262"/>
      <c r="BO26" s="262"/>
      <c r="BP26" s="262"/>
      <c r="BQ26" s="262"/>
      <c r="BR26" s="262"/>
      <c r="BS26" s="27"/>
      <c r="BT26" s="263"/>
      <c r="BU26" s="263"/>
      <c r="BV26" s="263"/>
      <c r="BW26" s="263"/>
      <c r="BX26" s="264"/>
      <c r="BY26" s="264"/>
      <c r="BZ26" s="264"/>
      <c r="CA26" s="264"/>
      <c r="CB26" s="264"/>
      <c r="CC26" s="264"/>
      <c r="CD26" s="264"/>
      <c r="CE26" s="264"/>
      <c r="CF26" s="6"/>
      <c r="CG26" s="216"/>
      <c r="CH26" s="216"/>
      <c r="CI26" s="216"/>
      <c r="CJ26" s="232"/>
      <c r="CK26" s="232"/>
      <c r="CL26" s="232"/>
      <c r="CM26" s="216"/>
      <c r="CN26" s="216"/>
      <c r="CO26" s="216"/>
      <c r="CP26" s="203"/>
      <c r="CQ26" s="203"/>
      <c r="CR26" s="203"/>
      <c r="CS26" s="8"/>
      <c r="CT26" s="216"/>
    </row>
    <row r="27" spans="1:98" ht="36" customHeight="1">
      <c r="A27" s="511">
        <v>13</v>
      </c>
      <c r="B27" s="303"/>
      <c r="C27" s="303"/>
      <c r="D27" s="303"/>
      <c r="E27" s="432"/>
      <c r="F27" s="432"/>
      <c r="G27" s="432"/>
      <c r="H27" s="432"/>
      <c r="I27" s="303"/>
      <c r="J27" s="303"/>
      <c r="K27" s="303"/>
      <c r="L27" s="303"/>
      <c r="M27" s="303"/>
      <c r="N27" s="303"/>
      <c r="O27" s="433"/>
      <c r="P27" s="262"/>
      <c r="Q27" s="261"/>
      <c r="R27" s="262"/>
      <c r="S27" s="261"/>
      <c r="T27" s="262"/>
      <c r="U27" s="261"/>
      <c r="V27" s="262"/>
      <c r="W27" s="261"/>
      <c r="X27" s="262"/>
      <c r="Y27" s="261"/>
      <c r="Z27" s="262"/>
      <c r="AA27" s="261"/>
      <c r="AB27" s="262"/>
      <c r="AC27" s="27"/>
      <c r="AD27" s="263"/>
      <c r="AE27" s="263"/>
      <c r="AF27" s="263"/>
      <c r="AG27" s="262"/>
      <c r="AH27" s="262"/>
      <c r="AI27" s="262"/>
      <c r="AJ27" s="262"/>
      <c r="AK27" s="264"/>
      <c r="AL27" s="264"/>
      <c r="AM27" s="264"/>
      <c r="AN27" s="264"/>
      <c r="AO27" s="264"/>
      <c r="AP27" s="264"/>
      <c r="AQ27" s="263"/>
      <c r="AR27" s="263"/>
      <c r="AS27" s="27"/>
      <c r="AT27" s="264"/>
      <c r="AU27" s="264"/>
      <c r="AV27" s="264"/>
      <c r="AW27" s="264"/>
      <c r="AX27" s="263"/>
      <c r="AY27" s="263"/>
      <c r="AZ27" s="263"/>
      <c r="BA27" s="263"/>
      <c r="BB27" s="265"/>
      <c r="BC27" s="264"/>
      <c r="BD27" s="265"/>
      <c r="BE27" s="264"/>
      <c r="BF27" s="263"/>
      <c r="BG27" s="27"/>
      <c r="BH27" s="262"/>
      <c r="BI27" s="262"/>
      <c r="BJ27" s="262"/>
      <c r="BK27" s="262"/>
      <c r="BL27" s="262"/>
      <c r="BM27" s="262"/>
      <c r="BN27" s="262"/>
      <c r="BO27" s="262"/>
      <c r="BP27" s="262"/>
      <c r="BQ27" s="262"/>
      <c r="BR27" s="262"/>
      <c r="BS27" s="27"/>
      <c r="BT27" s="263"/>
      <c r="BU27" s="263"/>
      <c r="BV27" s="263"/>
      <c r="BW27" s="263"/>
      <c r="BX27" s="264"/>
      <c r="BY27" s="264"/>
      <c r="BZ27" s="264"/>
      <c r="CA27" s="264"/>
      <c r="CB27" s="264"/>
      <c r="CC27" s="264"/>
      <c r="CD27" s="264"/>
      <c r="CE27" s="264"/>
      <c r="CF27" s="216"/>
      <c r="CG27" s="216"/>
      <c r="CH27" s="216"/>
      <c r="CI27" s="216"/>
      <c r="CJ27" s="232"/>
      <c r="CK27" s="232"/>
      <c r="CL27" s="232"/>
      <c r="CM27" s="216"/>
      <c r="CN27" s="216"/>
      <c r="CO27" s="216"/>
      <c r="CP27" s="203"/>
      <c r="CQ27" s="203"/>
      <c r="CR27" s="203"/>
      <c r="CS27" s="8"/>
      <c r="CT27" s="216"/>
    </row>
    <row r="28" spans="1:98" ht="36" customHeight="1">
      <c r="A28" s="511">
        <v>14</v>
      </c>
      <c r="B28" s="303"/>
      <c r="C28" s="303"/>
      <c r="D28" s="303"/>
      <c r="E28" s="432"/>
      <c r="F28" s="432"/>
      <c r="G28" s="432"/>
      <c r="H28" s="432"/>
      <c r="I28" s="303"/>
      <c r="J28" s="303"/>
      <c r="K28" s="303"/>
      <c r="L28" s="303"/>
      <c r="M28" s="303"/>
      <c r="N28" s="303"/>
      <c r="O28" s="433"/>
      <c r="P28" s="262"/>
      <c r="Q28" s="261"/>
      <c r="R28" s="262"/>
      <c r="S28" s="261"/>
      <c r="T28" s="262"/>
      <c r="U28" s="261"/>
      <c r="V28" s="262"/>
      <c r="W28" s="261"/>
      <c r="X28" s="262"/>
      <c r="Y28" s="261"/>
      <c r="Z28" s="262"/>
      <c r="AA28" s="261"/>
      <c r="AB28" s="262"/>
      <c r="AC28" s="27"/>
      <c r="AD28" s="263"/>
      <c r="AE28" s="263"/>
      <c r="AF28" s="263"/>
      <c r="AG28" s="262"/>
      <c r="AH28" s="262"/>
      <c r="AI28" s="262"/>
      <c r="AJ28" s="262"/>
      <c r="AK28" s="264"/>
      <c r="AL28" s="264"/>
      <c r="AM28" s="264"/>
      <c r="AN28" s="264"/>
      <c r="AO28" s="264"/>
      <c r="AP28" s="264"/>
      <c r="AQ28" s="263"/>
      <c r="AR28" s="263"/>
      <c r="AS28" s="27"/>
      <c r="AT28" s="264"/>
      <c r="AU28" s="264"/>
      <c r="AV28" s="264"/>
      <c r="AW28" s="264"/>
      <c r="AX28" s="263"/>
      <c r="AY28" s="263"/>
      <c r="AZ28" s="263"/>
      <c r="BA28" s="263"/>
      <c r="BB28" s="265"/>
      <c r="BC28" s="264"/>
      <c r="BD28" s="265"/>
      <c r="BE28" s="264"/>
      <c r="BF28" s="263"/>
      <c r="BG28" s="27"/>
      <c r="BH28" s="262"/>
      <c r="BI28" s="262"/>
      <c r="BJ28" s="262"/>
      <c r="BK28" s="262"/>
      <c r="BL28" s="262"/>
      <c r="BM28" s="262"/>
      <c r="BN28" s="262"/>
      <c r="BO28" s="262"/>
      <c r="BP28" s="262"/>
      <c r="BQ28" s="262"/>
      <c r="BR28" s="262"/>
      <c r="BS28" s="27"/>
      <c r="BT28" s="263"/>
      <c r="BU28" s="263"/>
      <c r="BV28" s="263"/>
      <c r="BW28" s="263"/>
      <c r="BX28" s="264"/>
      <c r="BY28" s="264"/>
      <c r="BZ28" s="264"/>
      <c r="CA28" s="264"/>
      <c r="CB28" s="264"/>
      <c r="CC28" s="264"/>
      <c r="CD28" s="264"/>
      <c r="CE28" s="264"/>
      <c r="CF28" s="250"/>
      <c r="CG28" s="216"/>
      <c r="CH28" s="216"/>
      <c r="CI28" s="216"/>
      <c r="CJ28" s="232"/>
      <c r="CK28" s="232"/>
      <c r="CL28" s="232"/>
      <c r="CM28" s="216"/>
      <c r="CN28" s="216"/>
      <c r="CO28" s="216"/>
      <c r="CP28" s="203"/>
      <c r="CQ28" s="203"/>
      <c r="CR28" s="203"/>
      <c r="CS28" s="8"/>
      <c r="CT28" s="216"/>
    </row>
    <row r="29" spans="1:98" ht="36" customHeight="1">
      <c r="A29" s="511">
        <v>15</v>
      </c>
      <c r="B29" s="303"/>
      <c r="C29" s="303"/>
      <c r="D29" s="303"/>
      <c r="E29" s="432"/>
      <c r="F29" s="432"/>
      <c r="G29" s="432"/>
      <c r="H29" s="432"/>
      <c r="I29" s="303"/>
      <c r="J29" s="303"/>
      <c r="K29" s="303"/>
      <c r="L29" s="303"/>
      <c r="M29" s="303"/>
      <c r="N29" s="303"/>
      <c r="O29" s="433"/>
      <c r="P29" s="262"/>
      <c r="Q29" s="261"/>
      <c r="R29" s="262"/>
      <c r="S29" s="261"/>
      <c r="T29" s="262"/>
      <c r="U29" s="261"/>
      <c r="V29" s="262"/>
      <c r="W29" s="261"/>
      <c r="X29" s="262"/>
      <c r="Y29" s="261"/>
      <c r="Z29" s="262"/>
      <c r="AA29" s="261"/>
      <c r="AB29" s="262"/>
      <c r="AC29" s="27"/>
      <c r="AD29" s="263"/>
      <c r="AE29" s="263"/>
      <c r="AF29" s="263"/>
      <c r="AG29" s="262"/>
      <c r="AH29" s="262"/>
      <c r="AI29" s="262"/>
      <c r="AJ29" s="262"/>
      <c r="AK29" s="264"/>
      <c r="AL29" s="264"/>
      <c r="AM29" s="264"/>
      <c r="AN29" s="264"/>
      <c r="AO29" s="264"/>
      <c r="AP29" s="264"/>
      <c r="AQ29" s="263"/>
      <c r="AR29" s="263"/>
      <c r="AS29" s="27"/>
      <c r="AT29" s="264"/>
      <c r="AU29" s="264"/>
      <c r="AV29" s="264"/>
      <c r="AW29" s="264"/>
      <c r="AX29" s="263"/>
      <c r="AY29" s="263"/>
      <c r="AZ29" s="263"/>
      <c r="BA29" s="263"/>
      <c r="BB29" s="265"/>
      <c r="BC29" s="264"/>
      <c r="BD29" s="265"/>
      <c r="BE29" s="264"/>
      <c r="BF29" s="263"/>
      <c r="BG29" s="27"/>
      <c r="BH29" s="262"/>
      <c r="BI29" s="262"/>
      <c r="BJ29" s="262"/>
      <c r="BK29" s="262"/>
      <c r="BL29" s="262"/>
      <c r="BM29" s="262"/>
      <c r="BN29" s="262"/>
      <c r="BO29" s="262"/>
      <c r="BP29" s="262"/>
      <c r="BQ29" s="262"/>
      <c r="BR29" s="262"/>
      <c r="BS29" s="27"/>
      <c r="BT29" s="263"/>
      <c r="BU29" s="263"/>
      <c r="BV29" s="263"/>
      <c r="BW29" s="263"/>
      <c r="BX29" s="264"/>
      <c r="BY29" s="264"/>
      <c r="BZ29" s="264"/>
      <c r="CA29" s="264"/>
      <c r="CB29" s="264"/>
      <c r="CC29" s="264"/>
      <c r="CD29" s="264"/>
      <c r="CE29" s="264"/>
      <c r="CF29" s="216"/>
      <c r="CG29" s="216"/>
      <c r="CH29" s="216"/>
      <c r="CI29" s="216"/>
      <c r="CJ29" s="232"/>
      <c r="CK29" s="232"/>
      <c r="CL29" s="232"/>
      <c r="CM29" s="216"/>
      <c r="CN29" s="216"/>
      <c r="CO29" s="216"/>
      <c r="CP29" s="203"/>
      <c r="CQ29" s="203"/>
      <c r="CR29" s="203"/>
      <c r="CS29" s="8"/>
      <c r="CT29" s="216"/>
    </row>
    <row r="30" spans="1:98" ht="36" customHeight="1">
      <c r="A30" s="511">
        <v>16</v>
      </c>
      <c r="B30" s="303"/>
      <c r="C30" s="303"/>
      <c r="D30" s="303"/>
      <c r="E30" s="432"/>
      <c r="F30" s="432"/>
      <c r="G30" s="432"/>
      <c r="H30" s="432"/>
      <c r="I30" s="303"/>
      <c r="J30" s="303"/>
      <c r="K30" s="303"/>
      <c r="L30" s="303"/>
      <c r="M30" s="303"/>
      <c r="N30" s="303"/>
      <c r="O30" s="433"/>
      <c r="P30" s="262"/>
      <c r="Q30" s="261"/>
      <c r="R30" s="262"/>
      <c r="S30" s="261"/>
      <c r="T30" s="262"/>
      <c r="U30" s="261"/>
      <c r="V30" s="262"/>
      <c r="W30" s="261"/>
      <c r="X30" s="262"/>
      <c r="Y30" s="261"/>
      <c r="Z30" s="262"/>
      <c r="AA30" s="261"/>
      <c r="AB30" s="262"/>
      <c r="AC30" s="27"/>
      <c r="AD30" s="263"/>
      <c r="AE30" s="263"/>
      <c r="AF30" s="263"/>
      <c r="AG30" s="262"/>
      <c r="AH30" s="262"/>
      <c r="AI30" s="262"/>
      <c r="AJ30" s="262"/>
      <c r="AK30" s="264"/>
      <c r="AL30" s="264"/>
      <c r="AM30" s="264"/>
      <c r="AN30" s="264"/>
      <c r="AO30" s="264"/>
      <c r="AP30" s="264"/>
      <c r="AQ30" s="263"/>
      <c r="AR30" s="263"/>
      <c r="AS30" s="27"/>
      <c r="AT30" s="264"/>
      <c r="AU30" s="264"/>
      <c r="AV30" s="264"/>
      <c r="AW30" s="264"/>
      <c r="AX30" s="263"/>
      <c r="AY30" s="263"/>
      <c r="AZ30" s="263"/>
      <c r="BA30" s="263"/>
      <c r="BB30" s="265"/>
      <c r="BC30" s="264"/>
      <c r="BD30" s="265"/>
      <c r="BE30" s="264"/>
      <c r="BF30" s="263"/>
      <c r="BG30" s="27"/>
      <c r="BH30" s="262"/>
      <c r="BI30" s="262"/>
      <c r="BJ30" s="262"/>
      <c r="BK30" s="262"/>
      <c r="BL30" s="262"/>
      <c r="BM30" s="262"/>
      <c r="BN30" s="262"/>
      <c r="BO30" s="262"/>
      <c r="BP30" s="262"/>
      <c r="BQ30" s="262"/>
      <c r="BR30" s="262"/>
      <c r="BS30" s="27"/>
      <c r="BT30" s="263"/>
      <c r="BU30" s="263"/>
      <c r="BV30" s="263"/>
      <c r="BW30" s="263"/>
      <c r="BX30" s="264"/>
      <c r="BY30" s="264"/>
      <c r="BZ30" s="264"/>
      <c r="CA30" s="264"/>
      <c r="CB30" s="264"/>
      <c r="CC30" s="264"/>
      <c r="CD30" s="264"/>
      <c r="CE30" s="264"/>
      <c r="CF30" s="216"/>
      <c r="CG30" s="216"/>
      <c r="CH30" s="216"/>
      <c r="CI30" s="216"/>
      <c r="CJ30" s="216"/>
      <c r="CK30" s="216"/>
      <c r="CL30" s="203"/>
      <c r="CM30" s="216"/>
      <c r="CN30" s="216"/>
      <c r="CO30" s="216"/>
      <c r="CP30" s="216"/>
      <c r="CQ30" s="216"/>
      <c r="CR30" s="203"/>
      <c r="CS30" s="8"/>
      <c r="CT30" s="216"/>
    </row>
    <row r="31" spans="1:98" ht="36" customHeight="1">
      <c r="A31" s="511">
        <v>17</v>
      </c>
      <c r="B31" s="303"/>
      <c r="C31" s="303"/>
      <c r="D31" s="303"/>
      <c r="E31" s="432"/>
      <c r="F31" s="432"/>
      <c r="G31" s="432"/>
      <c r="H31" s="432"/>
      <c r="I31" s="303"/>
      <c r="J31" s="303"/>
      <c r="K31" s="303"/>
      <c r="L31" s="303"/>
      <c r="M31" s="303"/>
      <c r="N31" s="303"/>
      <c r="O31" s="433"/>
      <c r="P31" s="262"/>
      <c r="Q31" s="261"/>
      <c r="R31" s="262"/>
      <c r="S31" s="261"/>
      <c r="T31" s="262"/>
      <c r="U31" s="261"/>
      <c r="V31" s="262"/>
      <c r="W31" s="261"/>
      <c r="X31" s="262"/>
      <c r="Y31" s="261"/>
      <c r="Z31" s="262"/>
      <c r="AA31" s="261"/>
      <c r="AB31" s="262"/>
      <c r="AC31" s="27"/>
      <c r="AD31" s="263"/>
      <c r="AE31" s="263"/>
      <c r="AF31" s="263"/>
      <c r="AG31" s="262"/>
      <c r="AH31" s="262"/>
      <c r="AI31" s="262"/>
      <c r="AJ31" s="262"/>
      <c r="AK31" s="264"/>
      <c r="AL31" s="264"/>
      <c r="AM31" s="264"/>
      <c r="AN31" s="264"/>
      <c r="AO31" s="264"/>
      <c r="AP31" s="264"/>
      <c r="AQ31" s="263"/>
      <c r="AR31" s="263"/>
      <c r="AS31" s="27"/>
      <c r="AT31" s="264"/>
      <c r="AU31" s="264"/>
      <c r="AV31" s="264"/>
      <c r="AW31" s="264"/>
      <c r="AX31" s="263"/>
      <c r="AY31" s="263"/>
      <c r="AZ31" s="263"/>
      <c r="BA31" s="263"/>
      <c r="BB31" s="265"/>
      <c r="BC31" s="264"/>
      <c r="BD31" s="265"/>
      <c r="BE31" s="264"/>
      <c r="BF31" s="263"/>
      <c r="BG31" s="27"/>
      <c r="BH31" s="262"/>
      <c r="BI31" s="262"/>
      <c r="BJ31" s="262"/>
      <c r="BK31" s="262"/>
      <c r="BL31" s="262"/>
      <c r="BM31" s="262"/>
      <c r="BN31" s="262"/>
      <c r="BO31" s="262"/>
      <c r="BP31" s="262"/>
      <c r="BQ31" s="262"/>
      <c r="BR31" s="262"/>
      <c r="BS31" s="27"/>
      <c r="BT31" s="263"/>
      <c r="BU31" s="263"/>
      <c r="BV31" s="263"/>
      <c r="BW31" s="263"/>
      <c r="BX31" s="264"/>
      <c r="BY31" s="264"/>
      <c r="BZ31" s="264"/>
      <c r="CA31" s="264"/>
      <c r="CB31" s="264"/>
      <c r="CC31" s="264"/>
      <c r="CD31" s="264"/>
      <c r="CE31" s="264"/>
      <c r="CF31" s="272"/>
      <c r="CG31" s="273"/>
      <c r="CH31" s="273"/>
      <c r="CI31" s="273"/>
      <c r="CJ31" s="273"/>
      <c r="CK31" s="273"/>
      <c r="CL31" s="274"/>
      <c r="CM31" s="273"/>
      <c r="CN31" s="273"/>
      <c r="CO31" s="216"/>
      <c r="CP31" s="216"/>
      <c r="CQ31" s="216"/>
      <c r="CR31" s="203"/>
      <c r="CS31" s="8"/>
      <c r="CT31" s="216"/>
    </row>
    <row r="32" spans="1:98" ht="36" customHeight="1">
      <c r="A32" s="511">
        <v>18</v>
      </c>
      <c r="B32" s="303"/>
      <c r="C32" s="303"/>
      <c r="D32" s="303"/>
      <c r="E32" s="432"/>
      <c r="F32" s="432"/>
      <c r="G32" s="432"/>
      <c r="H32" s="432"/>
      <c r="I32" s="303"/>
      <c r="J32" s="303"/>
      <c r="K32" s="303"/>
      <c r="L32" s="303"/>
      <c r="M32" s="303"/>
      <c r="N32" s="303"/>
      <c r="O32" s="433"/>
      <c r="P32" s="262"/>
      <c r="Q32" s="261"/>
      <c r="R32" s="262"/>
      <c r="S32" s="261"/>
      <c r="T32" s="262"/>
      <c r="U32" s="261"/>
      <c r="V32" s="262"/>
      <c r="W32" s="261"/>
      <c r="X32" s="262"/>
      <c r="Y32" s="261"/>
      <c r="Z32" s="262"/>
      <c r="AA32" s="261"/>
      <c r="AB32" s="262"/>
      <c r="AC32" s="27"/>
      <c r="AD32" s="263"/>
      <c r="AE32" s="263"/>
      <c r="AF32" s="263"/>
      <c r="AG32" s="262"/>
      <c r="AH32" s="262"/>
      <c r="AI32" s="262"/>
      <c r="AJ32" s="262"/>
      <c r="AK32" s="264"/>
      <c r="AL32" s="264"/>
      <c r="AM32" s="264"/>
      <c r="AN32" s="264"/>
      <c r="AO32" s="264"/>
      <c r="AP32" s="264"/>
      <c r="AQ32" s="263"/>
      <c r="AR32" s="263"/>
      <c r="AS32" s="27"/>
      <c r="AT32" s="264"/>
      <c r="AU32" s="264"/>
      <c r="AV32" s="264"/>
      <c r="AW32" s="264"/>
      <c r="AX32" s="263"/>
      <c r="AY32" s="263"/>
      <c r="AZ32" s="263"/>
      <c r="BA32" s="263"/>
      <c r="BB32" s="265"/>
      <c r="BC32" s="264"/>
      <c r="BD32" s="265"/>
      <c r="BE32" s="264"/>
      <c r="BF32" s="263"/>
      <c r="BG32" s="27"/>
      <c r="BH32" s="262"/>
      <c r="BI32" s="262"/>
      <c r="BJ32" s="262"/>
      <c r="BK32" s="262"/>
      <c r="BL32" s="262"/>
      <c r="BM32" s="262"/>
      <c r="BN32" s="262"/>
      <c r="BO32" s="262"/>
      <c r="BP32" s="262"/>
      <c r="BQ32" s="262"/>
      <c r="BR32" s="262"/>
      <c r="BS32" s="27"/>
      <c r="BT32" s="263"/>
      <c r="BU32" s="263"/>
      <c r="BV32" s="263"/>
      <c r="BW32" s="263"/>
      <c r="BX32" s="264"/>
      <c r="BY32" s="264"/>
      <c r="BZ32" s="264"/>
      <c r="CA32" s="264"/>
      <c r="CB32" s="264"/>
      <c r="CC32" s="264"/>
      <c r="CD32" s="264"/>
      <c r="CE32" s="264"/>
      <c r="CF32" s="10"/>
      <c r="CG32" s="273"/>
      <c r="CH32" s="273"/>
      <c r="CI32" s="273"/>
      <c r="CJ32" s="273"/>
      <c r="CK32" s="273"/>
      <c r="CL32" s="274"/>
      <c r="CM32" s="273"/>
      <c r="CN32" s="273"/>
      <c r="CO32" s="203"/>
      <c r="CP32" s="203"/>
      <c r="CQ32" s="216"/>
      <c r="CR32" s="216"/>
      <c r="CS32" s="216"/>
      <c r="CT32" s="216"/>
    </row>
    <row r="33" spans="1:98" ht="36" customHeight="1">
      <c r="A33" s="511">
        <v>19</v>
      </c>
      <c r="B33" s="303"/>
      <c r="C33" s="303"/>
      <c r="D33" s="303"/>
      <c r="E33" s="432"/>
      <c r="F33" s="432"/>
      <c r="G33" s="432"/>
      <c r="H33" s="432"/>
      <c r="I33" s="303"/>
      <c r="J33" s="303"/>
      <c r="K33" s="303"/>
      <c r="L33" s="303"/>
      <c r="M33" s="303"/>
      <c r="N33" s="303"/>
      <c r="O33" s="433"/>
      <c r="P33" s="262"/>
      <c r="Q33" s="261"/>
      <c r="R33" s="262"/>
      <c r="S33" s="261"/>
      <c r="T33" s="262"/>
      <c r="U33" s="261"/>
      <c r="V33" s="262"/>
      <c r="W33" s="261"/>
      <c r="X33" s="262"/>
      <c r="Y33" s="261"/>
      <c r="Z33" s="262"/>
      <c r="AA33" s="261"/>
      <c r="AB33" s="262"/>
      <c r="AC33" s="27"/>
      <c r="AD33" s="263"/>
      <c r="AE33" s="263"/>
      <c r="AF33" s="263"/>
      <c r="AG33" s="262"/>
      <c r="AH33" s="262"/>
      <c r="AI33" s="262"/>
      <c r="AJ33" s="262"/>
      <c r="AK33" s="264"/>
      <c r="AL33" s="264"/>
      <c r="AM33" s="264"/>
      <c r="AN33" s="264"/>
      <c r="AO33" s="264"/>
      <c r="AP33" s="264"/>
      <c r="AQ33" s="263"/>
      <c r="AR33" s="263"/>
      <c r="AS33" s="27"/>
      <c r="AT33" s="264"/>
      <c r="AU33" s="264"/>
      <c r="AV33" s="264"/>
      <c r="AW33" s="264"/>
      <c r="AX33" s="263"/>
      <c r="AY33" s="263"/>
      <c r="AZ33" s="263"/>
      <c r="BA33" s="263"/>
      <c r="BB33" s="265"/>
      <c r="BC33" s="264"/>
      <c r="BD33" s="265"/>
      <c r="BE33" s="264"/>
      <c r="BF33" s="263"/>
      <c r="BG33" s="27"/>
      <c r="BH33" s="262"/>
      <c r="BI33" s="262"/>
      <c r="BJ33" s="262"/>
      <c r="BK33" s="262"/>
      <c r="BL33" s="262"/>
      <c r="BM33" s="262"/>
      <c r="BN33" s="262"/>
      <c r="BO33" s="262"/>
      <c r="BP33" s="262"/>
      <c r="BQ33" s="262"/>
      <c r="BR33" s="262"/>
      <c r="BS33" s="27"/>
      <c r="BT33" s="263"/>
      <c r="BU33" s="263"/>
      <c r="BV33" s="263"/>
      <c r="BW33" s="263"/>
      <c r="BX33" s="264"/>
      <c r="BY33" s="264"/>
      <c r="BZ33" s="264"/>
      <c r="CA33" s="264"/>
      <c r="CB33" s="264"/>
      <c r="CC33" s="264"/>
      <c r="CD33" s="264"/>
      <c r="CE33" s="264"/>
      <c r="CF33" s="273"/>
      <c r="CG33" s="273"/>
      <c r="CH33" s="275"/>
      <c r="CI33" s="274"/>
      <c r="CJ33" s="273"/>
      <c r="CK33" s="273"/>
      <c r="CL33" s="274"/>
      <c r="CM33" s="274"/>
      <c r="CN33" s="274"/>
      <c r="CO33" s="216"/>
      <c r="CP33" s="203"/>
      <c r="CQ33" s="216"/>
      <c r="CR33" s="216"/>
      <c r="CS33" s="216"/>
      <c r="CT33" s="216"/>
    </row>
    <row r="34" spans="1:98" ht="36" customHeight="1">
      <c r="A34" s="511">
        <v>20</v>
      </c>
      <c r="B34" s="303"/>
      <c r="C34" s="303"/>
      <c r="D34" s="303"/>
      <c r="E34" s="432"/>
      <c r="F34" s="432"/>
      <c r="G34" s="432"/>
      <c r="H34" s="432"/>
      <c r="I34" s="303"/>
      <c r="J34" s="303"/>
      <c r="K34" s="303"/>
      <c r="L34" s="303"/>
      <c r="M34" s="303"/>
      <c r="N34" s="303"/>
      <c r="O34" s="433"/>
      <c r="P34" s="262"/>
      <c r="Q34" s="261"/>
      <c r="R34" s="262"/>
      <c r="S34" s="261"/>
      <c r="T34" s="262"/>
      <c r="U34" s="261"/>
      <c r="V34" s="262"/>
      <c r="W34" s="261"/>
      <c r="X34" s="262"/>
      <c r="Y34" s="261"/>
      <c r="Z34" s="262"/>
      <c r="AA34" s="261"/>
      <c r="AB34" s="262"/>
      <c r="AC34" s="27"/>
      <c r="AD34" s="263"/>
      <c r="AE34" s="263"/>
      <c r="AF34" s="263"/>
      <c r="AG34" s="262"/>
      <c r="AH34" s="262"/>
      <c r="AI34" s="262"/>
      <c r="AJ34" s="262"/>
      <c r="AK34" s="264"/>
      <c r="AL34" s="264"/>
      <c r="AM34" s="264"/>
      <c r="AN34" s="264"/>
      <c r="AO34" s="264"/>
      <c r="AP34" s="264"/>
      <c r="AQ34" s="263"/>
      <c r="AR34" s="263"/>
      <c r="AS34" s="27"/>
      <c r="AT34" s="264"/>
      <c r="AU34" s="264"/>
      <c r="AV34" s="264"/>
      <c r="AW34" s="264"/>
      <c r="AX34" s="263"/>
      <c r="AY34" s="263"/>
      <c r="AZ34" s="263"/>
      <c r="BA34" s="263"/>
      <c r="BB34" s="265"/>
      <c r="BC34" s="264"/>
      <c r="BD34" s="265"/>
      <c r="BE34" s="264"/>
      <c r="BF34" s="263"/>
      <c r="BG34" s="27"/>
      <c r="BH34" s="262"/>
      <c r="BI34" s="262"/>
      <c r="BJ34" s="262"/>
      <c r="BK34" s="262"/>
      <c r="BL34" s="262"/>
      <c r="BM34" s="262"/>
      <c r="BN34" s="262"/>
      <c r="BO34" s="262"/>
      <c r="BP34" s="262"/>
      <c r="BQ34" s="262"/>
      <c r="BR34" s="262"/>
      <c r="BS34" s="27"/>
      <c r="BT34" s="263"/>
      <c r="BU34" s="263"/>
      <c r="BV34" s="263"/>
      <c r="BW34" s="263"/>
      <c r="BX34" s="264"/>
      <c r="BY34" s="264"/>
      <c r="BZ34" s="264"/>
      <c r="CA34" s="264"/>
      <c r="CB34" s="264"/>
      <c r="CC34" s="264"/>
      <c r="CD34" s="264"/>
      <c r="CE34" s="264"/>
      <c r="CF34" s="276"/>
      <c r="CG34" s="276"/>
      <c r="CH34" s="276"/>
      <c r="CI34" s="276"/>
      <c r="CJ34" s="276"/>
      <c r="CK34" s="276"/>
      <c r="CL34" s="277"/>
      <c r="CM34" s="276"/>
      <c r="CN34" s="276"/>
      <c r="CO34" s="203"/>
      <c r="CP34" s="203"/>
      <c r="CQ34" s="203"/>
      <c r="CR34" s="203"/>
      <c r="CS34" s="216"/>
      <c r="CT34" s="216"/>
    </row>
    <row r="35" spans="1:98" ht="36" customHeight="1">
      <c r="A35" s="511">
        <v>21</v>
      </c>
      <c r="B35" s="303"/>
      <c r="C35" s="303"/>
      <c r="D35" s="303"/>
      <c r="E35" s="432"/>
      <c r="F35" s="432"/>
      <c r="G35" s="432"/>
      <c r="H35" s="432"/>
      <c r="I35" s="303"/>
      <c r="J35" s="303"/>
      <c r="K35" s="303"/>
      <c r="L35" s="303"/>
      <c r="M35" s="303"/>
      <c r="N35" s="303"/>
      <c r="O35" s="433"/>
      <c r="P35" s="262"/>
      <c r="Q35" s="261"/>
      <c r="R35" s="262"/>
      <c r="S35" s="261"/>
      <c r="T35" s="262"/>
      <c r="U35" s="261"/>
      <c r="V35" s="262"/>
      <c r="W35" s="261"/>
      <c r="X35" s="262"/>
      <c r="Y35" s="261"/>
      <c r="Z35" s="262"/>
      <c r="AA35" s="261"/>
      <c r="AB35" s="262"/>
      <c r="AC35" s="27"/>
      <c r="AD35" s="263"/>
      <c r="AE35" s="263"/>
      <c r="AF35" s="263"/>
      <c r="AG35" s="262"/>
      <c r="AH35" s="262"/>
      <c r="AI35" s="262"/>
      <c r="AJ35" s="262"/>
      <c r="AK35" s="264"/>
      <c r="AL35" s="264"/>
      <c r="AM35" s="264"/>
      <c r="AN35" s="264"/>
      <c r="AO35" s="264"/>
      <c r="AP35" s="264"/>
      <c r="AQ35" s="263"/>
      <c r="AR35" s="263"/>
      <c r="AS35" s="27"/>
      <c r="AT35" s="264"/>
      <c r="AU35" s="264"/>
      <c r="AV35" s="264"/>
      <c r="AW35" s="264"/>
      <c r="AX35" s="263"/>
      <c r="AY35" s="263"/>
      <c r="AZ35" s="263"/>
      <c r="BA35" s="263"/>
      <c r="BB35" s="265"/>
      <c r="BC35" s="264"/>
      <c r="BD35" s="265"/>
      <c r="BE35" s="264"/>
      <c r="BF35" s="263"/>
      <c r="BG35" s="27"/>
      <c r="BH35" s="262"/>
      <c r="BI35" s="262"/>
      <c r="BJ35" s="262"/>
      <c r="BK35" s="262"/>
      <c r="BL35" s="262"/>
      <c r="BM35" s="262"/>
      <c r="BN35" s="262"/>
      <c r="BO35" s="262"/>
      <c r="BP35" s="262"/>
      <c r="BQ35" s="262"/>
      <c r="BR35" s="262"/>
      <c r="BS35" s="27"/>
      <c r="BT35" s="263"/>
      <c r="BU35" s="263"/>
      <c r="BV35" s="263"/>
      <c r="BW35" s="263"/>
      <c r="BX35" s="264"/>
      <c r="BY35" s="264"/>
      <c r="BZ35" s="264"/>
      <c r="CA35" s="264"/>
      <c r="CB35" s="264"/>
      <c r="CC35" s="264"/>
      <c r="CD35" s="264"/>
      <c r="CE35" s="264"/>
      <c r="CF35" s="8"/>
      <c r="CG35" s="216"/>
      <c r="CH35" s="216"/>
      <c r="CI35" s="216"/>
      <c r="CJ35" s="216"/>
      <c r="CK35" s="216"/>
      <c r="CL35" s="216"/>
      <c r="CM35" s="216"/>
      <c r="CN35" s="216"/>
      <c r="CO35" s="216"/>
      <c r="CP35" s="216"/>
      <c r="CQ35" s="216"/>
      <c r="CR35" s="216"/>
      <c r="CS35" s="216"/>
      <c r="CT35" s="216"/>
    </row>
    <row r="36" spans="1:98" ht="36" customHeight="1">
      <c r="A36" s="511">
        <v>22</v>
      </c>
      <c r="B36" s="303"/>
      <c r="C36" s="303"/>
      <c r="D36" s="303"/>
      <c r="E36" s="432"/>
      <c r="F36" s="432"/>
      <c r="G36" s="432"/>
      <c r="H36" s="432"/>
      <c r="I36" s="303"/>
      <c r="J36" s="303"/>
      <c r="K36" s="303"/>
      <c r="L36" s="303"/>
      <c r="M36" s="303"/>
      <c r="N36" s="303"/>
      <c r="O36" s="433"/>
      <c r="P36" s="262"/>
      <c r="Q36" s="261"/>
      <c r="R36" s="262"/>
      <c r="S36" s="261"/>
      <c r="T36" s="262"/>
      <c r="U36" s="261"/>
      <c r="V36" s="262"/>
      <c r="W36" s="261"/>
      <c r="X36" s="262"/>
      <c r="Y36" s="261"/>
      <c r="Z36" s="262"/>
      <c r="AA36" s="261"/>
      <c r="AB36" s="262"/>
      <c r="AC36" s="27"/>
      <c r="AD36" s="263"/>
      <c r="AE36" s="263"/>
      <c r="AF36" s="263"/>
      <c r="AG36" s="262"/>
      <c r="AH36" s="262"/>
      <c r="AI36" s="262"/>
      <c r="AJ36" s="262"/>
      <c r="AK36" s="264"/>
      <c r="AL36" s="264"/>
      <c r="AM36" s="264"/>
      <c r="AN36" s="264"/>
      <c r="AO36" s="264"/>
      <c r="AP36" s="264"/>
      <c r="AQ36" s="263"/>
      <c r="AR36" s="263"/>
      <c r="AS36" s="27"/>
      <c r="AT36" s="264"/>
      <c r="AU36" s="264"/>
      <c r="AV36" s="264"/>
      <c r="AW36" s="264"/>
      <c r="AX36" s="263"/>
      <c r="AY36" s="263"/>
      <c r="AZ36" s="263"/>
      <c r="BA36" s="263"/>
      <c r="BB36" s="265"/>
      <c r="BC36" s="264"/>
      <c r="BD36" s="265"/>
      <c r="BE36" s="264"/>
      <c r="BF36" s="263"/>
      <c r="BG36" s="27"/>
      <c r="BH36" s="262"/>
      <c r="BI36" s="262"/>
      <c r="BJ36" s="262"/>
      <c r="BK36" s="262"/>
      <c r="BL36" s="262"/>
      <c r="BM36" s="262"/>
      <c r="BN36" s="262"/>
      <c r="BO36" s="262"/>
      <c r="BP36" s="262"/>
      <c r="BQ36" s="262"/>
      <c r="BR36" s="262"/>
      <c r="BS36" s="27"/>
      <c r="BT36" s="263"/>
      <c r="BU36" s="263"/>
      <c r="BV36" s="263"/>
      <c r="BW36" s="263"/>
      <c r="BX36" s="264"/>
      <c r="BY36" s="264"/>
      <c r="BZ36" s="264"/>
      <c r="CA36" s="264"/>
      <c r="CB36" s="264"/>
      <c r="CC36" s="264"/>
      <c r="CD36" s="264"/>
      <c r="CE36" s="264"/>
      <c r="CF36" s="272"/>
      <c r="CG36" s="273"/>
      <c r="CH36" s="273"/>
      <c r="CI36" s="273"/>
      <c r="CJ36" s="273"/>
      <c r="CK36" s="271"/>
      <c r="CL36" s="273"/>
      <c r="CM36" s="273"/>
      <c r="CN36" s="273"/>
      <c r="CO36" s="273"/>
      <c r="CP36" s="274"/>
      <c r="CQ36" s="274"/>
      <c r="CR36" s="274"/>
      <c r="CS36" s="203"/>
      <c r="CT36" s="203"/>
    </row>
    <row r="37" spans="1:98" ht="36" customHeight="1">
      <c r="A37" s="511">
        <v>23</v>
      </c>
      <c r="B37" s="303"/>
      <c r="C37" s="303"/>
      <c r="D37" s="303"/>
      <c r="E37" s="432"/>
      <c r="F37" s="432"/>
      <c r="G37" s="432"/>
      <c r="H37" s="432"/>
      <c r="I37" s="303"/>
      <c r="J37" s="303"/>
      <c r="K37" s="303"/>
      <c r="L37" s="303"/>
      <c r="M37" s="303"/>
      <c r="N37" s="303"/>
      <c r="O37" s="433"/>
      <c r="P37" s="262"/>
      <c r="Q37" s="261"/>
      <c r="R37" s="262"/>
      <c r="S37" s="261"/>
      <c r="T37" s="262"/>
      <c r="U37" s="261"/>
      <c r="V37" s="262"/>
      <c r="W37" s="261"/>
      <c r="X37" s="262"/>
      <c r="Y37" s="261"/>
      <c r="Z37" s="262"/>
      <c r="AA37" s="261"/>
      <c r="AB37" s="262"/>
      <c r="AC37" s="27"/>
      <c r="AD37" s="263"/>
      <c r="AE37" s="263"/>
      <c r="AF37" s="263"/>
      <c r="AG37" s="262"/>
      <c r="AH37" s="262"/>
      <c r="AI37" s="262"/>
      <c r="AJ37" s="262"/>
      <c r="AK37" s="264"/>
      <c r="AL37" s="264"/>
      <c r="AM37" s="264"/>
      <c r="AN37" s="264"/>
      <c r="AO37" s="264"/>
      <c r="AP37" s="264"/>
      <c r="AQ37" s="263"/>
      <c r="AR37" s="263"/>
      <c r="AS37" s="27"/>
      <c r="AT37" s="264"/>
      <c r="AU37" s="264"/>
      <c r="AV37" s="264"/>
      <c r="AW37" s="264"/>
      <c r="AX37" s="263"/>
      <c r="AY37" s="263"/>
      <c r="AZ37" s="263"/>
      <c r="BA37" s="263"/>
      <c r="BB37" s="265"/>
      <c r="BC37" s="264"/>
      <c r="BD37" s="265"/>
      <c r="BE37" s="264"/>
      <c r="BF37" s="263"/>
      <c r="BG37" s="27"/>
      <c r="BH37" s="262"/>
      <c r="BI37" s="262"/>
      <c r="BJ37" s="262"/>
      <c r="BK37" s="262"/>
      <c r="BL37" s="262"/>
      <c r="BM37" s="262"/>
      <c r="BN37" s="262"/>
      <c r="BO37" s="262"/>
      <c r="BP37" s="262"/>
      <c r="BQ37" s="262"/>
      <c r="BR37" s="262"/>
      <c r="BS37" s="27"/>
      <c r="BT37" s="263"/>
      <c r="BU37" s="263"/>
      <c r="BV37" s="263"/>
      <c r="BW37" s="263"/>
      <c r="BX37" s="264"/>
      <c r="BY37" s="264"/>
      <c r="BZ37" s="264"/>
      <c r="CA37" s="264"/>
      <c r="CB37" s="264"/>
      <c r="CC37" s="264"/>
      <c r="CD37" s="264"/>
      <c r="CE37" s="264"/>
      <c r="CF37" s="10"/>
      <c r="CG37" s="273"/>
      <c r="CH37" s="273"/>
      <c r="CI37" s="278"/>
      <c r="CJ37" s="273"/>
      <c r="CK37" s="14"/>
      <c r="CL37" s="273"/>
      <c r="CM37" s="273"/>
      <c r="CN37" s="274"/>
      <c r="CO37" s="273"/>
      <c r="CP37" s="273"/>
      <c r="CQ37" s="273"/>
      <c r="CR37" s="273"/>
      <c r="CS37" s="216"/>
      <c r="CT37" s="216"/>
    </row>
    <row r="38" spans="1:98" ht="36" customHeight="1">
      <c r="A38" s="511">
        <v>24</v>
      </c>
      <c r="B38" s="303"/>
      <c r="C38" s="303"/>
      <c r="D38" s="303"/>
      <c r="E38" s="432"/>
      <c r="F38" s="432"/>
      <c r="G38" s="432"/>
      <c r="H38" s="432"/>
      <c r="I38" s="303"/>
      <c r="J38" s="303"/>
      <c r="K38" s="303"/>
      <c r="L38" s="303"/>
      <c r="M38" s="303"/>
      <c r="N38" s="303"/>
      <c r="O38" s="433"/>
      <c r="P38" s="262"/>
      <c r="Q38" s="261"/>
      <c r="R38" s="262"/>
      <c r="S38" s="261"/>
      <c r="T38" s="262"/>
      <c r="U38" s="261"/>
      <c r="V38" s="262"/>
      <c r="W38" s="261"/>
      <c r="X38" s="262"/>
      <c r="Y38" s="261"/>
      <c r="Z38" s="262"/>
      <c r="AA38" s="261"/>
      <c r="AB38" s="262"/>
      <c r="AC38" s="27"/>
      <c r="AD38" s="263"/>
      <c r="AE38" s="263"/>
      <c r="AF38" s="263"/>
      <c r="AG38" s="262"/>
      <c r="AH38" s="262"/>
      <c r="AI38" s="262"/>
      <c r="AJ38" s="262"/>
      <c r="AK38" s="264"/>
      <c r="AL38" s="264"/>
      <c r="AM38" s="264"/>
      <c r="AN38" s="264"/>
      <c r="AO38" s="264"/>
      <c r="AP38" s="264"/>
      <c r="AQ38" s="263"/>
      <c r="AR38" s="263"/>
      <c r="AS38" s="27"/>
      <c r="AT38" s="264"/>
      <c r="AU38" s="264"/>
      <c r="AV38" s="264"/>
      <c r="AW38" s="264"/>
      <c r="AX38" s="263"/>
      <c r="AY38" s="263"/>
      <c r="AZ38" s="263"/>
      <c r="BA38" s="263"/>
      <c r="BB38" s="265"/>
      <c r="BC38" s="264"/>
      <c r="BD38" s="265"/>
      <c r="BE38" s="264"/>
      <c r="BF38" s="263"/>
      <c r="BG38" s="27"/>
      <c r="BH38" s="262"/>
      <c r="BI38" s="262"/>
      <c r="BJ38" s="262"/>
      <c r="BK38" s="262"/>
      <c r="BL38" s="262"/>
      <c r="BM38" s="262"/>
      <c r="BN38" s="262"/>
      <c r="BO38" s="262"/>
      <c r="BP38" s="262"/>
      <c r="BQ38" s="262"/>
      <c r="BR38" s="262"/>
      <c r="BS38" s="27"/>
      <c r="BT38" s="263"/>
      <c r="BU38" s="263"/>
      <c r="BV38" s="263"/>
      <c r="BW38" s="263"/>
      <c r="BX38" s="264"/>
      <c r="BY38" s="264"/>
      <c r="BZ38" s="264"/>
      <c r="CA38" s="264"/>
      <c r="CB38" s="264"/>
      <c r="CC38" s="264"/>
      <c r="CD38" s="264"/>
      <c r="CE38" s="264"/>
      <c r="CF38" s="273"/>
      <c r="CG38" s="273"/>
      <c r="CH38" s="273"/>
      <c r="CI38" s="275"/>
      <c r="CJ38" s="274"/>
      <c r="CK38" s="279"/>
      <c r="CL38" s="273"/>
      <c r="CM38" s="273"/>
      <c r="CN38" s="274"/>
      <c r="CO38" s="274"/>
      <c r="CP38" s="279"/>
      <c r="CQ38" s="11"/>
      <c r="CR38" s="273"/>
      <c r="CS38" s="216"/>
      <c r="CT38" s="8"/>
    </row>
    <row r="39" spans="1:98" ht="36" customHeight="1">
      <c r="A39" s="511">
        <v>25</v>
      </c>
      <c r="B39" s="303"/>
      <c r="C39" s="303"/>
      <c r="D39" s="303"/>
      <c r="E39" s="432"/>
      <c r="F39" s="432"/>
      <c r="G39" s="432"/>
      <c r="H39" s="432"/>
      <c r="I39" s="303"/>
      <c r="J39" s="303"/>
      <c r="K39" s="303"/>
      <c r="L39" s="303"/>
      <c r="M39" s="303"/>
      <c r="N39" s="303"/>
      <c r="O39" s="433"/>
      <c r="P39" s="262"/>
      <c r="Q39" s="261"/>
      <c r="R39" s="262"/>
      <c r="S39" s="261"/>
      <c r="T39" s="262"/>
      <c r="U39" s="261"/>
      <c r="V39" s="262"/>
      <c r="W39" s="261"/>
      <c r="X39" s="262"/>
      <c r="Y39" s="261"/>
      <c r="Z39" s="262"/>
      <c r="AA39" s="261"/>
      <c r="AB39" s="262"/>
      <c r="AC39" s="27"/>
      <c r="AD39" s="263"/>
      <c r="AE39" s="263"/>
      <c r="AF39" s="263"/>
      <c r="AG39" s="262"/>
      <c r="AH39" s="262"/>
      <c r="AI39" s="262"/>
      <c r="AJ39" s="262"/>
      <c r="AK39" s="264"/>
      <c r="AL39" s="264"/>
      <c r="AM39" s="264"/>
      <c r="AN39" s="264"/>
      <c r="AO39" s="264"/>
      <c r="AP39" s="264"/>
      <c r="AQ39" s="263"/>
      <c r="AR39" s="263"/>
      <c r="AS39" s="27"/>
      <c r="AT39" s="264"/>
      <c r="AU39" s="264"/>
      <c r="AV39" s="264"/>
      <c r="AW39" s="264"/>
      <c r="AX39" s="263"/>
      <c r="AY39" s="263"/>
      <c r="AZ39" s="263"/>
      <c r="BA39" s="263"/>
      <c r="BB39" s="265"/>
      <c r="BC39" s="264"/>
      <c r="BD39" s="265"/>
      <c r="BE39" s="264"/>
      <c r="BF39" s="263"/>
      <c r="BG39" s="27"/>
      <c r="BH39" s="262"/>
      <c r="BI39" s="262"/>
      <c r="BJ39" s="262"/>
      <c r="BK39" s="262"/>
      <c r="BL39" s="262"/>
      <c r="BM39" s="262"/>
      <c r="BN39" s="262"/>
      <c r="BO39" s="262"/>
      <c r="BP39" s="262"/>
      <c r="BQ39" s="262"/>
      <c r="BR39" s="262"/>
      <c r="BS39" s="27"/>
      <c r="BT39" s="263"/>
      <c r="BU39" s="263"/>
      <c r="BV39" s="263"/>
      <c r="BW39" s="263"/>
      <c r="BX39" s="264"/>
      <c r="BY39" s="264"/>
      <c r="BZ39" s="264"/>
      <c r="CA39" s="264"/>
      <c r="CB39" s="264"/>
      <c r="CC39" s="264"/>
      <c r="CD39" s="264"/>
      <c r="CE39" s="264"/>
      <c r="CF39" s="216"/>
      <c r="CG39" s="216"/>
      <c r="CH39" s="280"/>
      <c r="CI39" s="216"/>
      <c r="CJ39" s="216"/>
      <c r="CK39" s="281"/>
      <c r="CL39" s="216"/>
      <c r="CM39" s="216"/>
      <c r="CN39" s="216"/>
      <c r="CO39" s="216"/>
      <c r="CP39" s="216"/>
      <c r="CQ39" s="216"/>
      <c r="CR39" s="216"/>
      <c r="CS39" s="216"/>
      <c r="CT39" s="216"/>
    </row>
    <row r="40" spans="1:98" ht="36" customHeight="1">
      <c r="A40" s="511">
        <v>26</v>
      </c>
      <c r="B40" s="303"/>
      <c r="C40" s="303"/>
      <c r="D40" s="303"/>
      <c r="E40" s="432"/>
      <c r="F40" s="432"/>
      <c r="G40" s="432"/>
      <c r="H40" s="432"/>
      <c r="I40" s="303"/>
      <c r="J40" s="303"/>
      <c r="K40" s="303"/>
      <c r="L40" s="303"/>
      <c r="M40" s="303"/>
      <c r="N40" s="303"/>
      <c r="O40" s="433"/>
      <c r="P40" s="262"/>
      <c r="Q40" s="261"/>
      <c r="R40" s="262"/>
      <c r="S40" s="261"/>
      <c r="T40" s="262"/>
      <c r="U40" s="261"/>
      <c r="V40" s="262"/>
      <c r="W40" s="261"/>
      <c r="X40" s="262"/>
      <c r="Y40" s="261"/>
      <c r="Z40" s="262"/>
      <c r="AA40" s="261"/>
      <c r="AB40" s="262"/>
      <c r="AC40" s="27"/>
      <c r="AD40" s="263"/>
      <c r="AE40" s="263"/>
      <c r="AF40" s="263"/>
      <c r="AG40" s="262"/>
      <c r="AH40" s="262"/>
      <c r="AI40" s="262"/>
      <c r="AJ40" s="262"/>
      <c r="AK40" s="264"/>
      <c r="AL40" s="264"/>
      <c r="AM40" s="264"/>
      <c r="AN40" s="264"/>
      <c r="AO40" s="264"/>
      <c r="AP40" s="264"/>
      <c r="AQ40" s="263"/>
      <c r="AR40" s="263"/>
      <c r="AS40" s="27"/>
      <c r="AT40" s="264"/>
      <c r="AU40" s="264"/>
      <c r="AV40" s="264"/>
      <c r="AW40" s="264"/>
      <c r="AX40" s="263"/>
      <c r="AY40" s="263"/>
      <c r="AZ40" s="263"/>
      <c r="BA40" s="263"/>
      <c r="BB40" s="265"/>
      <c r="BC40" s="264"/>
      <c r="BD40" s="265"/>
      <c r="BE40" s="264"/>
      <c r="BF40" s="263"/>
      <c r="BG40" s="27"/>
      <c r="BH40" s="262"/>
      <c r="BI40" s="262"/>
      <c r="BJ40" s="262"/>
      <c r="BK40" s="262"/>
      <c r="BL40" s="262"/>
      <c r="BM40" s="262"/>
      <c r="BN40" s="262"/>
      <c r="BO40" s="262"/>
      <c r="BP40" s="262"/>
      <c r="BQ40" s="262"/>
      <c r="BR40" s="262"/>
      <c r="BS40" s="27"/>
      <c r="BT40" s="263"/>
      <c r="BU40" s="263"/>
      <c r="BV40" s="263"/>
      <c r="BW40" s="263"/>
      <c r="BX40" s="264"/>
      <c r="BY40" s="264"/>
      <c r="BZ40" s="264"/>
      <c r="CA40" s="264"/>
      <c r="CB40" s="264"/>
      <c r="CC40" s="264"/>
      <c r="CD40" s="264"/>
      <c r="CE40" s="264"/>
      <c r="CF40" s="277"/>
      <c r="CG40" s="277"/>
      <c r="CH40" s="276"/>
      <c r="CI40" s="277"/>
      <c r="CJ40" s="276"/>
      <c r="CK40" s="277"/>
      <c r="CL40" s="277"/>
      <c r="CM40" s="276"/>
      <c r="CN40" s="277"/>
      <c r="CO40" s="276"/>
      <c r="CP40" s="276"/>
      <c r="CQ40" s="276"/>
      <c r="CR40" s="216"/>
      <c r="CS40" s="216"/>
      <c r="CT40" s="216"/>
    </row>
    <row r="41" spans="1:98" ht="36" customHeight="1">
      <c r="A41" s="511">
        <v>27</v>
      </c>
      <c r="B41" s="303"/>
      <c r="C41" s="303"/>
      <c r="D41" s="303"/>
      <c r="E41" s="432"/>
      <c r="F41" s="432"/>
      <c r="G41" s="432"/>
      <c r="H41" s="432"/>
      <c r="I41" s="303"/>
      <c r="J41" s="303"/>
      <c r="K41" s="303"/>
      <c r="L41" s="303"/>
      <c r="M41" s="303"/>
      <c r="N41" s="303"/>
      <c r="O41" s="433"/>
      <c r="P41" s="262"/>
      <c r="Q41" s="261"/>
      <c r="R41" s="262"/>
      <c r="S41" s="261"/>
      <c r="T41" s="262"/>
      <c r="U41" s="261"/>
      <c r="V41" s="262"/>
      <c r="W41" s="261"/>
      <c r="X41" s="262"/>
      <c r="Y41" s="261"/>
      <c r="Z41" s="262"/>
      <c r="AA41" s="261"/>
      <c r="AB41" s="262"/>
      <c r="AC41" s="27"/>
      <c r="AD41" s="263"/>
      <c r="AE41" s="263"/>
      <c r="AF41" s="263"/>
      <c r="AG41" s="262"/>
      <c r="AH41" s="262"/>
      <c r="AI41" s="262"/>
      <c r="AJ41" s="262"/>
      <c r="AK41" s="264"/>
      <c r="AL41" s="264"/>
      <c r="AM41" s="264"/>
      <c r="AN41" s="264"/>
      <c r="AO41" s="264"/>
      <c r="AP41" s="264"/>
      <c r="AQ41" s="263"/>
      <c r="AR41" s="263"/>
      <c r="AS41" s="27"/>
      <c r="AT41" s="264"/>
      <c r="AU41" s="264"/>
      <c r="AV41" s="264"/>
      <c r="AW41" s="264"/>
      <c r="AX41" s="263"/>
      <c r="AY41" s="263"/>
      <c r="AZ41" s="263"/>
      <c r="BA41" s="263"/>
      <c r="BB41" s="265"/>
      <c r="BC41" s="264"/>
      <c r="BD41" s="265"/>
      <c r="BE41" s="264"/>
      <c r="BF41" s="263"/>
      <c r="BG41" s="27"/>
      <c r="BH41" s="262"/>
      <c r="BI41" s="262"/>
      <c r="BJ41" s="262"/>
      <c r="BK41" s="262"/>
      <c r="BL41" s="262"/>
      <c r="BM41" s="262"/>
      <c r="BN41" s="262"/>
      <c r="BO41" s="262"/>
      <c r="BP41" s="262"/>
      <c r="BQ41" s="262"/>
      <c r="BR41" s="262"/>
      <c r="BS41" s="27"/>
      <c r="BT41" s="263"/>
      <c r="BU41" s="263"/>
      <c r="BV41" s="263"/>
      <c r="BW41" s="263"/>
      <c r="BX41" s="264"/>
      <c r="BY41" s="264"/>
      <c r="BZ41" s="264"/>
      <c r="CA41" s="264"/>
      <c r="CB41" s="264"/>
      <c r="CC41" s="264"/>
      <c r="CD41" s="264"/>
      <c r="CE41" s="264"/>
      <c r="CF41" s="277"/>
      <c r="CG41" s="277"/>
      <c r="CH41" s="276"/>
      <c r="CI41" s="277"/>
      <c r="CJ41" s="276"/>
      <c r="CK41" s="277"/>
      <c r="CL41" s="277"/>
      <c r="CM41" s="276"/>
      <c r="CN41" s="277"/>
      <c r="CO41" s="276"/>
      <c r="CP41" s="276"/>
      <c r="CQ41" s="276"/>
      <c r="CR41" s="216"/>
      <c r="CS41" s="216"/>
      <c r="CT41" s="216"/>
    </row>
    <row r="42" spans="1:98" ht="36" customHeight="1">
      <c r="A42" s="511">
        <v>28</v>
      </c>
      <c r="B42" s="303"/>
      <c r="C42" s="303"/>
      <c r="D42" s="303"/>
      <c r="E42" s="432"/>
      <c r="F42" s="432"/>
      <c r="G42" s="432"/>
      <c r="H42" s="432"/>
      <c r="I42" s="303"/>
      <c r="J42" s="303"/>
      <c r="K42" s="303"/>
      <c r="L42" s="303"/>
      <c r="M42" s="303"/>
      <c r="N42" s="303"/>
      <c r="O42" s="433"/>
      <c r="P42" s="262"/>
      <c r="Q42" s="261"/>
      <c r="R42" s="262"/>
      <c r="S42" s="261"/>
      <c r="T42" s="262"/>
      <c r="U42" s="261"/>
      <c r="V42" s="262"/>
      <c r="W42" s="261"/>
      <c r="X42" s="262"/>
      <c r="Y42" s="261"/>
      <c r="Z42" s="262"/>
      <c r="AA42" s="261"/>
      <c r="AB42" s="262"/>
      <c r="AC42" s="27"/>
      <c r="AD42" s="263"/>
      <c r="AE42" s="263"/>
      <c r="AF42" s="263"/>
      <c r="AG42" s="262"/>
      <c r="AH42" s="262"/>
      <c r="AI42" s="262"/>
      <c r="AJ42" s="262"/>
      <c r="AK42" s="264"/>
      <c r="AL42" s="264"/>
      <c r="AM42" s="264"/>
      <c r="AN42" s="264"/>
      <c r="AO42" s="264"/>
      <c r="AP42" s="264"/>
      <c r="AQ42" s="263"/>
      <c r="AR42" s="263"/>
      <c r="AS42" s="27"/>
      <c r="AT42" s="264"/>
      <c r="AU42" s="264"/>
      <c r="AV42" s="264"/>
      <c r="AW42" s="264"/>
      <c r="AX42" s="263"/>
      <c r="AY42" s="263"/>
      <c r="AZ42" s="263"/>
      <c r="BA42" s="263"/>
      <c r="BB42" s="265"/>
      <c r="BC42" s="264"/>
      <c r="BD42" s="265"/>
      <c r="BE42" s="264"/>
      <c r="BF42" s="263"/>
      <c r="BG42" s="27"/>
      <c r="BH42" s="262"/>
      <c r="BI42" s="262"/>
      <c r="BJ42" s="262"/>
      <c r="BK42" s="262"/>
      <c r="BL42" s="262"/>
      <c r="BM42" s="262"/>
      <c r="BN42" s="262"/>
      <c r="BO42" s="262"/>
      <c r="BP42" s="262"/>
      <c r="BQ42" s="262"/>
      <c r="BR42" s="262"/>
      <c r="BS42" s="27"/>
      <c r="BT42" s="263"/>
      <c r="BU42" s="263"/>
      <c r="BV42" s="263"/>
      <c r="BW42" s="263"/>
      <c r="BX42" s="264"/>
      <c r="BY42" s="264"/>
      <c r="BZ42" s="264"/>
      <c r="CA42" s="264"/>
      <c r="CB42" s="264"/>
      <c r="CC42" s="264"/>
      <c r="CD42" s="264"/>
      <c r="CE42" s="264"/>
      <c r="CF42" s="12"/>
      <c r="CG42" s="276"/>
      <c r="CH42" s="276"/>
      <c r="CI42" s="276"/>
      <c r="CJ42" s="276"/>
      <c r="CK42" s="12"/>
      <c r="CL42" s="276"/>
      <c r="CM42" s="276"/>
      <c r="CN42" s="276"/>
      <c r="CO42" s="276"/>
      <c r="CP42" s="276"/>
      <c r="CQ42" s="276"/>
      <c r="CR42" s="216"/>
      <c r="CS42" s="216"/>
      <c r="CT42" s="216"/>
    </row>
    <row r="43" spans="1:98" ht="36" customHeight="1">
      <c r="A43" s="511">
        <v>29</v>
      </c>
      <c r="B43" s="303"/>
      <c r="C43" s="303"/>
      <c r="D43" s="303"/>
      <c r="E43" s="432"/>
      <c r="F43" s="432"/>
      <c r="G43" s="432"/>
      <c r="H43" s="432"/>
      <c r="I43" s="303"/>
      <c r="J43" s="303"/>
      <c r="K43" s="303"/>
      <c r="L43" s="303"/>
      <c r="M43" s="303"/>
      <c r="N43" s="303"/>
      <c r="O43" s="433"/>
      <c r="P43" s="262"/>
      <c r="Q43" s="261"/>
      <c r="R43" s="262"/>
      <c r="S43" s="261"/>
      <c r="T43" s="262"/>
      <c r="U43" s="261"/>
      <c r="V43" s="262"/>
      <c r="W43" s="261"/>
      <c r="X43" s="262"/>
      <c r="Y43" s="261"/>
      <c r="Z43" s="262"/>
      <c r="AA43" s="261"/>
      <c r="AB43" s="262"/>
      <c r="AC43" s="27"/>
      <c r="AD43" s="263"/>
      <c r="AE43" s="263"/>
      <c r="AF43" s="263"/>
      <c r="AG43" s="262"/>
      <c r="AH43" s="262"/>
      <c r="AI43" s="262"/>
      <c r="AJ43" s="262"/>
      <c r="AK43" s="264"/>
      <c r="AL43" s="264"/>
      <c r="AM43" s="264"/>
      <c r="AN43" s="264"/>
      <c r="AO43" s="264"/>
      <c r="AP43" s="264"/>
      <c r="AQ43" s="263"/>
      <c r="AR43" s="263"/>
      <c r="AS43" s="27"/>
      <c r="AT43" s="264"/>
      <c r="AU43" s="264"/>
      <c r="AV43" s="264"/>
      <c r="AW43" s="264"/>
      <c r="AX43" s="263"/>
      <c r="AY43" s="263"/>
      <c r="AZ43" s="263"/>
      <c r="BA43" s="263"/>
      <c r="BB43" s="265"/>
      <c r="BC43" s="264"/>
      <c r="BD43" s="265"/>
      <c r="BE43" s="264"/>
      <c r="BF43" s="263"/>
      <c r="BG43" s="27"/>
      <c r="BH43" s="262"/>
      <c r="BI43" s="262"/>
      <c r="BJ43" s="262"/>
      <c r="BK43" s="262"/>
      <c r="BL43" s="262"/>
      <c r="BM43" s="262"/>
      <c r="BN43" s="262"/>
      <c r="BO43" s="262"/>
      <c r="BP43" s="262"/>
      <c r="BQ43" s="262"/>
      <c r="BR43" s="262"/>
      <c r="BS43" s="27"/>
      <c r="BT43" s="263"/>
      <c r="BU43" s="263"/>
      <c r="BV43" s="263"/>
      <c r="BW43" s="263"/>
      <c r="BX43" s="264"/>
      <c r="BY43" s="264"/>
      <c r="BZ43" s="264"/>
      <c r="CA43" s="264"/>
      <c r="CB43" s="264"/>
      <c r="CC43" s="264"/>
      <c r="CD43" s="264"/>
      <c r="CE43" s="264"/>
      <c r="CF43" s="277"/>
      <c r="CG43" s="277"/>
      <c r="CH43" s="277"/>
      <c r="CI43" s="277"/>
      <c r="CJ43" s="277"/>
      <c r="CK43" s="277"/>
      <c r="CL43" s="277"/>
      <c r="CM43" s="277"/>
      <c r="CN43" s="277"/>
      <c r="CO43" s="277"/>
      <c r="CP43" s="276"/>
      <c r="CQ43" s="276"/>
      <c r="CR43" s="216"/>
      <c r="CS43" s="216"/>
      <c r="CT43" s="216"/>
    </row>
    <row r="44" spans="1:98" ht="36" customHeight="1">
      <c r="A44" s="511">
        <v>30</v>
      </c>
      <c r="B44" s="303"/>
      <c r="C44" s="303"/>
      <c r="D44" s="303"/>
      <c r="E44" s="432"/>
      <c r="F44" s="432"/>
      <c r="G44" s="432"/>
      <c r="H44" s="432"/>
      <c r="I44" s="303"/>
      <c r="J44" s="303"/>
      <c r="K44" s="303"/>
      <c r="L44" s="303"/>
      <c r="M44" s="303"/>
      <c r="N44" s="303"/>
      <c r="O44" s="433"/>
      <c r="P44" s="262"/>
      <c r="Q44" s="261"/>
      <c r="R44" s="262"/>
      <c r="S44" s="261"/>
      <c r="T44" s="262"/>
      <c r="U44" s="261"/>
      <c r="V44" s="262"/>
      <c r="W44" s="261"/>
      <c r="X44" s="262"/>
      <c r="Y44" s="261"/>
      <c r="Z44" s="262"/>
      <c r="AA44" s="261"/>
      <c r="AB44" s="262"/>
      <c r="AC44" s="27"/>
      <c r="AD44" s="263"/>
      <c r="AE44" s="263"/>
      <c r="AF44" s="263"/>
      <c r="AG44" s="262"/>
      <c r="AH44" s="262"/>
      <c r="AI44" s="262"/>
      <c r="AJ44" s="262"/>
      <c r="AK44" s="264"/>
      <c r="AL44" s="264"/>
      <c r="AM44" s="264"/>
      <c r="AN44" s="264"/>
      <c r="AO44" s="264"/>
      <c r="AP44" s="264"/>
      <c r="AQ44" s="263"/>
      <c r="AR44" s="263"/>
      <c r="AS44" s="27"/>
      <c r="AT44" s="264"/>
      <c r="AU44" s="264"/>
      <c r="AV44" s="264"/>
      <c r="AW44" s="264"/>
      <c r="AX44" s="263"/>
      <c r="AY44" s="263"/>
      <c r="AZ44" s="263"/>
      <c r="BA44" s="263"/>
      <c r="BB44" s="265"/>
      <c r="BC44" s="264"/>
      <c r="BD44" s="265"/>
      <c r="BE44" s="264"/>
      <c r="BF44" s="263"/>
      <c r="BG44" s="27"/>
      <c r="BH44" s="262"/>
      <c r="BI44" s="262"/>
      <c r="BJ44" s="262"/>
      <c r="BK44" s="262"/>
      <c r="BL44" s="262"/>
      <c r="BM44" s="262"/>
      <c r="BN44" s="262"/>
      <c r="BO44" s="262"/>
      <c r="BP44" s="262"/>
      <c r="BQ44" s="262"/>
      <c r="BR44" s="262"/>
      <c r="BS44" s="27"/>
      <c r="BT44" s="263"/>
      <c r="BU44" s="263"/>
      <c r="BV44" s="263"/>
      <c r="BW44" s="263"/>
      <c r="BX44" s="264"/>
      <c r="BY44" s="264"/>
      <c r="BZ44" s="264"/>
      <c r="CA44" s="264"/>
      <c r="CB44" s="264"/>
      <c r="CC44" s="264"/>
      <c r="CD44" s="264"/>
      <c r="CE44" s="264"/>
      <c r="CF44" s="8"/>
      <c r="CG44" s="216"/>
      <c r="CH44" s="216"/>
      <c r="CI44" s="216"/>
      <c r="CJ44" s="216"/>
      <c r="CK44" s="216"/>
      <c r="CL44" s="216"/>
      <c r="CM44" s="216"/>
      <c r="CN44" s="216"/>
      <c r="CO44" s="216"/>
      <c r="CP44" s="216"/>
      <c r="CQ44" s="216"/>
      <c r="CR44" s="216"/>
      <c r="CS44" s="216"/>
      <c r="CT44" s="216"/>
    </row>
    <row r="45" spans="1:98" ht="36" customHeight="1" thickBot="1">
      <c r="A45" s="512">
        <v>31</v>
      </c>
      <c r="B45" s="306"/>
      <c r="C45" s="306"/>
      <c r="D45" s="306"/>
      <c r="E45" s="393"/>
      <c r="F45" s="393"/>
      <c r="G45" s="393"/>
      <c r="H45" s="393"/>
      <c r="I45" s="306"/>
      <c r="J45" s="306"/>
      <c r="K45" s="306"/>
      <c r="L45" s="306"/>
      <c r="M45" s="434"/>
      <c r="N45" s="306"/>
      <c r="O45" s="435"/>
      <c r="P45" s="262"/>
      <c r="Q45" s="261"/>
      <c r="R45" s="262"/>
      <c r="S45" s="261"/>
      <c r="T45" s="262"/>
      <c r="U45" s="261"/>
      <c r="V45" s="262"/>
      <c r="W45" s="261"/>
      <c r="X45" s="262"/>
      <c r="Y45" s="261"/>
      <c r="Z45" s="262"/>
      <c r="AA45" s="261"/>
      <c r="AB45" s="262"/>
      <c r="AC45" s="27"/>
      <c r="AD45" s="263"/>
      <c r="AE45" s="263"/>
      <c r="AF45" s="263"/>
      <c r="AG45" s="262"/>
      <c r="AH45" s="262"/>
      <c r="AI45" s="262"/>
      <c r="AJ45" s="262"/>
      <c r="AK45" s="264"/>
      <c r="AL45" s="264"/>
      <c r="AM45" s="264"/>
      <c r="AN45" s="264"/>
      <c r="AO45" s="264"/>
      <c r="AP45" s="264"/>
      <c r="AQ45" s="263"/>
      <c r="AR45" s="263"/>
      <c r="AS45" s="27"/>
      <c r="AT45" s="264"/>
      <c r="AU45" s="264"/>
      <c r="AV45" s="264"/>
      <c r="AW45" s="264"/>
      <c r="AX45" s="263"/>
      <c r="AY45" s="263"/>
      <c r="AZ45" s="263"/>
      <c r="BA45" s="263"/>
      <c r="BB45" s="265"/>
      <c r="BC45" s="264"/>
      <c r="BD45" s="265"/>
      <c r="BE45" s="264"/>
      <c r="BF45" s="263"/>
      <c r="BG45" s="27"/>
      <c r="BH45" s="262"/>
      <c r="BI45" s="262"/>
      <c r="BJ45" s="262"/>
      <c r="BK45" s="262"/>
      <c r="BL45" s="262"/>
      <c r="BM45" s="262"/>
      <c r="BN45" s="262"/>
      <c r="BO45" s="262"/>
      <c r="BP45" s="262"/>
      <c r="BQ45" s="262"/>
      <c r="BR45" s="262"/>
      <c r="BS45" s="27"/>
      <c r="BT45" s="263"/>
      <c r="BU45" s="263"/>
      <c r="BV45" s="263"/>
      <c r="BW45" s="263"/>
      <c r="BX45" s="264"/>
      <c r="BY45" s="264"/>
      <c r="BZ45" s="264"/>
      <c r="CA45" s="264"/>
      <c r="CB45" s="264"/>
      <c r="CC45" s="264"/>
      <c r="CD45" s="264"/>
      <c r="CE45" s="264"/>
      <c r="CF45" s="6"/>
      <c r="CG45" s="216"/>
      <c r="CH45" s="216"/>
      <c r="CI45" s="216"/>
      <c r="CJ45" s="216"/>
      <c r="CK45" s="216"/>
      <c r="CL45" s="216"/>
      <c r="CM45" s="216"/>
      <c r="CN45" s="216"/>
      <c r="CO45" s="216"/>
      <c r="CP45" s="203"/>
      <c r="CQ45" s="203"/>
      <c r="CR45" s="203"/>
      <c r="CS45" s="216"/>
      <c r="CT45" s="216"/>
    </row>
    <row r="46" spans="1:98" ht="37.9" customHeight="1" thickBot="1">
      <c r="A46" s="93" t="s">
        <v>62</v>
      </c>
      <c r="B46" s="707" t="str">
        <f>IFERROR(AVERAGE(B15:B45), " ")</f>
        <v xml:space="preserve"> </v>
      </c>
      <c r="C46" s="707" t="str">
        <f t="shared" ref="C46:O46" si="0">IFERROR(AVERAGE(C15:C45), " ")</f>
        <v xml:space="preserve"> </v>
      </c>
      <c r="D46" s="707" t="str">
        <f t="shared" si="0"/>
        <v xml:space="preserve"> </v>
      </c>
      <c r="E46" s="707" t="str">
        <f t="shared" si="0"/>
        <v xml:space="preserve"> </v>
      </c>
      <c r="F46" s="707" t="str">
        <f t="shared" si="0"/>
        <v xml:space="preserve"> </v>
      </c>
      <c r="G46" s="707" t="str">
        <f t="shared" si="0"/>
        <v xml:space="preserve"> </v>
      </c>
      <c r="H46" s="707" t="str">
        <f t="shared" si="0"/>
        <v xml:space="preserve"> </v>
      </c>
      <c r="I46" s="707" t="str">
        <f t="shared" si="0"/>
        <v xml:space="preserve"> </v>
      </c>
      <c r="J46" s="707" t="str">
        <f t="shared" si="0"/>
        <v xml:space="preserve"> </v>
      </c>
      <c r="K46" s="707" t="str">
        <f t="shared" si="0"/>
        <v xml:space="preserve"> </v>
      </c>
      <c r="L46" s="707" t="str">
        <f t="shared" si="0"/>
        <v xml:space="preserve"> </v>
      </c>
      <c r="M46" s="707" t="str">
        <f t="shared" si="0"/>
        <v xml:space="preserve"> </v>
      </c>
      <c r="N46" s="707" t="str">
        <f>IFERROR(AVERAGE(N15:N45), " ")</f>
        <v xml:space="preserve"> </v>
      </c>
      <c r="O46" s="707" t="str">
        <f t="shared" si="0"/>
        <v xml:space="preserve"> </v>
      </c>
      <c r="P46" s="282"/>
      <c r="Q46" s="261"/>
      <c r="R46" s="282"/>
      <c r="S46" s="261"/>
      <c r="T46" s="282"/>
      <c r="U46" s="261"/>
      <c r="V46" s="282"/>
      <c r="W46" s="261"/>
      <c r="X46" s="282"/>
      <c r="Y46" s="261"/>
      <c r="Z46" s="282"/>
      <c r="AA46" s="261"/>
      <c r="AB46" s="265"/>
      <c r="AC46" s="27"/>
      <c r="AD46" s="263"/>
      <c r="AE46" s="263"/>
      <c r="AF46" s="263"/>
      <c r="AG46" s="262"/>
      <c r="AH46" s="262"/>
      <c r="AI46" s="262"/>
      <c r="AJ46" s="262"/>
      <c r="AK46" s="264"/>
      <c r="AL46" s="264"/>
      <c r="AM46" s="264"/>
      <c r="AN46" s="264"/>
      <c r="AO46" s="264"/>
      <c r="AP46" s="264"/>
      <c r="AQ46" s="263"/>
      <c r="AR46" s="263"/>
      <c r="AS46" s="27"/>
      <c r="AT46" s="264"/>
      <c r="AU46" s="264"/>
      <c r="AV46" s="264"/>
      <c r="AW46" s="264"/>
      <c r="AX46" s="263"/>
      <c r="AY46" s="263"/>
      <c r="AZ46" s="263"/>
      <c r="BA46" s="263"/>
      <c r="BB46" s="283"/>
      <c r="BC46" s="264"/>
      <c r="BD46" s="284"/>
      <c r="BE46" s="264"/>
      <c r="BF46" s="263"/>
      <c r="BG46" s="27"/>
      <c r="BH46" s="262"/>
      <c r="BI46" s="262"/>
      <c r="BJ46" s="262"/>
      <c r="BK46" s="262"/>
      <c r="BL46" s="262"/>
      <c r="BM46" s="262"/>
      <c r="BN46" s="262"/>
      <c r="BO46" s="262"/>
      <c r="BP46" s="262"/>
      <c r="BQ46" s="262"/>
      <c r="BR46" s="262"/>
      <c r="BS46" s="27"/>
      <c r="BT46" s="263"/>
      <c r="BU46" s="263"/>
      <c r="BV46" s="263"/>
      <c r="BW46" s="263"/>
      <c r="BX46" s="264"/>
      <c r="BY46" s="264"/>
      <c r="BZ46" s="264"/>
      <c r="CA46" s="264"/>
      <c r="CB46" s="264"/>
      <c r="CC46" s="264"/>
      <c r="CD46" s="264"/>
      <c r="CE46" s="264"/>
      <c r="CF46" s="250"/>
      <c r="CG46" s="216"/>
      <c r="CH46" s="216"/>
      <c r="CI46" s="216"/>
      <c r="CJ46" s="216"/>
      <c r="CK46" s="216"/>
      <c r="CL46" s="216"/>
      <c r="CM46" s="216"/>
      <c r="CN46" s="216"/>
      <c r="CO46" s="216"/>
      <c r="CP46" s="203"/>
      <c r="CQ46" s="203"/>
      <c r="CR46" s="203"/>
      <c r="CS46" s="216"/>
      <c r="CT46" s="216"/>
    </row>
    <row r="47" spans="1:98" ht="37.9" customHeight="1">
      <c r="P47" s="263"/>
      <c r="Q47" s="261"/>
      <c r="R47" s="262"/>
      <c r="S47" s="261"/>
      <c r="T47" s="262"/>
      <c r="U47" s="261"/>
      <c r="V47" s="262"/>
      <c r="W47" s="261"/>
      <c r="X47" s="262"/>
      <c r="Y47" s="261"/>
      <c r="Z47" s="262"/>
      <c r="AA47" s="261"/>
      <c r="AB47" s="262"/>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92"/>
      <c r="BC47" s="264"/>
      <c r="BD47" s="292"/>
      <c r="BE47" s="293"/>
      <c r="BF47" s="294"/>
      <c r="BG47" s="242"/>
      <c r="BH47" s="262"/>
      <c r="BI47" s="262"/>
      <c r="BJ47" s="262"/>
      <c r="BK47" s="262"/>
      <c r="BL47" s="262"/>
      <c r="BM47" s="262"/>
      <c r="BN47" s="262"/>
      <c r="BO47" s="262"/>
      <c r="BP47" s="262"/>
      <c r="BQ47" s="262"/>
      <c r="BR47" s="262"/>
      <c r="BS47" s="27"/>
      <c r="BT47" s="263"/>
      <c r="BU47" s="263"/>
      <c r="BV47" s="263"/>
      <c r="BW47" s="263"/>
      <c r="BX47" s="264"/>
      <c r="BY47" s="264"/>
      <c r="BZ47" s="264"/>
      <c r="CA47" s="264"/>
      <c r="CB47" s="264"/>
      <c r="CC47" s="264"/>
      <c r="CD47" s="264"/>
      <c r="CE47" s="264"/>
      <c r="CF47" s="6"/>
      <c r="CG47" s="216"/>
      <c r="CH47" s="216"/>
      <c r="CI47" s="216"/>
      <c r="CJ47" s="216"/>
      <c r="CK47" s="216"/>
      <c r="CL47" s="216"/>
      <c r="CM47" s="216"/>
      <c r="CN47" s="216"/>
      <c r="CO47" s="216"/>
      <c r="CP47" s="8"/>
      <c r="CQ47" s="216"/>
      <c r="CR47" s="216"/>
      <c r="CS47" s="216"/>
      <c r="CT47" s="216"/>
    </row>
    <row r="48" spans="1:98" ht="32.85" customHeight="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97"/>
      <c r="AW48" s="201"/>
      <c r="AX48" s="201"/>
      <c r="AY48" s="201"/>
      <c r="AZ48" s="201"/>
      <c r="BA48" s="201"/>
      <c r="BB48" s="201"/>
      <c r="BC48" s="298"/>
      <c r="BD48" s="201"/>
      <c r="BE48" s="201"/>
      <c r="BF48" s="201"/>
      <c r="BG48" s="201"/>
      <c r="BH48" s="201"/>
      <c r="BI48" s="201"/>
      <c r="BJ48" s="201"/>
      <c r="BK48" s="299"/>
      <c r="BL48" s="201"/>
      <c r="BM48" s="201"/>
      <c r="BN48" s="201"/>
      <c r="BO48" s="201"/>
      <c r="BP48" s="201"/>
      <c r="BQ48" s="201"/>
      <c r="BR48" s="201"/>
      <c r="BS48" s="31"/>
      <c r="BT48" s="263"/>
      <c r="BU48" s="263"/>
      <c r="BV48" s="263"/>
      <c r="BW48" s="263"/>
      <c r="BX48" s="264"/>
      <c r="BY48" s="264"/>
      <c r="BZ48" s="264"/>
      <c r="CA48" s="264"/>
      <c r="CB48" s="264"/>
      <c r="CC48" s="264"/>
      <c r="CD48" s="264"/>
      <c r="CE48" s="264"/>
      <c r="CF48" s="6"/>
      <c r="CG48" s="216"/>
      <c r="CH48" s="216"/>
      <c r="CI48" s="216"/>
      <c r="CJ48" s="216"/>
      <c r="CK48" s="216"/>
      <c r="CL48" s="216"/>
      <c r="CM48" s="216"/>
      <c r="CN48" s="216"/>
      <c r="CO48" s="216"/>
      <c r="CP48" s="216"/>
      <c r="CQ48" s="8"/>
      <c r="CR48" s="216"/>
      <c r="CS48" s="216"/>
      <c r="CT48" s="216"/>
    </row>
    <row r="49" spans="48:98" ht="37.15" customHeight="1">
      <c r="AV49" s="295"/>
      <c r="BS49" s="301"/>
      <c r="BT49" s="302"/>
      <c r="BU49" s="302"/>
      <c r="BV49" s="302"/>
      <c r="BW49" s="302"/>
      <c r="BX49" s="302"/>
      <c r="BY49" s="302"/>
      <c r="BZ49" s="302"/>
      <c r="CA49" s="302"/>
      <c r="CB49" s="302"/>
      <c r="CC49" s="302"/>
      <c r="CD49" s="302"/>
      <c r="CE49" s="302"/>
      <c r="CF49" s="203"/>
      <c r="CG49" s="216"/>
      <c r="CH49" s="216"/>
      <c r="CI49" s="216"/>
      <c r="CJ49" s="216"/>
      <c r="CK49" s="216"/>
      <c r="CL49" s="216"/>
      <c r="CM49" s="216"/>
      <c r="CN49" s="216"/>
      <c r="CO49" s="216"/>
      <c r="CP49" s="203"/>
      <c r="CQ49" s="203"/>
      <c r="CR49" s="203"/>
      <c r="CS49" s="203"/>
      <c r="CT49" s="216"/>
    </row>
  </sheetData>
  <sheetProtection algorithmName="SHA-512" hashValue="QW+9xHmDZI+saksPx2X9HW8E4+amk9ThD6vXVQ0vV4bHYeGB+RGtnTmMTHHxIuqXyW6a+Gpz5QE7SkjEusinTg==" saltValue="0Tyfag2ZwSgUE4JCULwEWQ==" spinCount="100000" sheet="1" selectLockedCells="1"/>
  <mergeCells count="11">
    <mergeCell ref="M4:N4"/>
    <mergeCell ref="L5:N5"/>
    <mergeCell ref="M13:M14"/>
    <mergeCell ref="I11:L11"/>
    <mergeCell ref="A10:O10"/>
    <mergeCell ref="M11:O11"/>
    <mergeCell ref="B4:E5"/>
    <mergeCell ref="E11:F13"/>
    <mergeCell ref="G11:H13"/>
    <mergeCell ref="I12:J13"/>
    <mergeCell ref="K12:L13"/>
  </mergeCells>
  <phoneticPr fontId="0" type="noConversion"/>
  <printOptions horizontalCentered="1" verticalCentered="1"/>
  <pageMargins left="0.5" right="0.5" top="0.75" bottom="0.5" header="0.5" footer="0"/>
  <pageSetup scale="48" orientation="portrait" r:id="rId1"/>
  <headerFooter alignWithMargins="0">
    <oddHeader>&amp;L&amp;"Arial Rounded MT Bold,Regular"&amp;14&amp;UKENTUCKY DIVISION OF WATER  -  DRINKING WATER BRANCH&amp;"Arial,Regular"&amp;10
&amp;14WATER TREATMENT PLANT - MONTHLY OPERATING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K49"/>
  <sheetViews>
    <sheetView showGridLines="0" zoomScaleNormal="100" workbookViewId="0">
      <selection activeCell="B15" sqref="B15"/>
    </sheetView>
  </sheetViews>
  <sheetFormatPr defaultColWidth="9" defaultRowHeight="12.75"/>
  <cols>
    <col min="1" max="1" width="10" style="156" customWidth="1"/>
    <col min="2" max="16" width="11.7109375" style="156" customWidth="1"/>
    <col min="17" max="16384" width="9" style="156"/>
  </cols>
  <sheetData>
    <row r="1" spans="1:115" ht="12.75" customHeight="1">
      <c r="A1" s="168"/>
      <c r="B1" s="168"/>
      <c r="C1" s="168"/>
      <c r="D1" s="168"/>
      <c r="E1" s="168"/>
      <c r="F1" s="168"/>
      <c r="G1" s="168"/>
      <c r="H1" s="168"/>
      <c r="I1" s="168"/>
      <c r="J1" s="168"/>
      <c r="K1" s="168"/>
      <c r="L1" s="168"/>
      <c r="M1" s="168"/>
      <c r="N1" s="168"/>
      <c r="O1" s="168"/>
      <c r="P1" s="168"/>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1"/>
      <c r="AY1" s="200"/>
      <c r="AZ1" s="200"/>
      <c r="BA1" s="200"/>
      <c r="BB1" s="200"/>
      <c r="BC1" s="200"/>
      <c r="BD1" s="200"/>
      <c r="BE1" s="200"/>
      <c r="BF1" s="200"/>
      <c r="BG1" s="200"/>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3"/>
      <c r="CH1" s="203"/>
      <c r="CI1" s="203"/>
      <c r="CJ1" s="203"/>
      <c r="CK1" s="203"/>
      <c r="CL1" s="203"/>
      <c r="CM1" s="203"/>
      <c r="CN1" s="203"/>
      <c r="CO1" s="203"/>
      <c r="CP1" s="203"/>
      <c r="CQ1" s="203"/>
      <c r="CR1" s="203"/>
      <c r="CS1" s="203"/>
      <c r="CT1" s="203"/>
      <c r="CU1" s="203"/>
      <c r="DJ1" s="203"/>
      <c r="DK1" s="203"/>
    </row>
    <row r="2" spans="1:115" ht="32.25" thickBot="1">
      <c r="A2" s="914" t="s">
        <v>359</v>
      </c>
      <c r="B2" s="915"/>
      <c r="C2" s="915"/>
      <c r="D2" s="915"/>
      <c r="E2" s="915"/>
      <c r="F2" s="915"/>
      <c r="G2" s="915"/>
      <c r="H2" s="915"/>
      <c r="I2" s="915"/>
      <c r="J2" s="916"/>
      <c r="K2" s="917"/>
      <c r="L2" s="167"/>
      <c r="M2" s="55" t="s">
        <v>0</v>
      </c>
      <c r="N2" s="911">
        <f>'CoverSheet '!E10</f>
        <v>0</v>
      </c>
      <c r="O2" s="911"/>
      <c r="P2" s="206"/>
      <c r="Q2" s="206"/>
      <c r="R2" s="201"/>
      <c r="S2" s="206"/>
      <c r="T2" s="206"/>
      <c r="U2" s="206"/>
      <c r="V2" s="206"/>
      <c r="W2" s="206"/>
      <c r="X2" s="207"/>
      <c r="Y2" s="16"/>
      <c r="Z2" s="207"/>
      <c r="AA2" s="208"/>
      <c r="AB2" s="208"/>
      <c r="AC2" s="201"/>
      <c r="AD2" s="201"/>
      <c r="AE2" s="201"/>
      <c r="AF2" s="201"/>
      <c r="AG2" s="201"/>
      <c r="AH2" s="201"/>
      <c r="AI2" s="201"/>
      <c r="AJ2" s="206"/>
      <c r="AK2" s="206"/>
      <c r="AL2" s="206"/>
      <c r="AM2" s="206"/>
      <c r="AN2" s="206"/>
      <c r="AO2" s="206"/>
      <c r="AP2" s="16"/>
      <c r="AQ2" s="209"/>
      <c r="AR2" s="209"/>
      <c r="AS2" s="201"/>
      <c r="AT2" s="206"/>
      <c r="AU2" s="201"/>
      <c r="AV2" s="201"/>
      <c r="AW2" s="201"/>
      <c r="AX2" s="201"/>
      <c r="AY2" s="206"/>
      <c r="AZ2" s="206"/>
      <c r="BA2" s="206"/>
      <c r="BB2" s="206"/>
      <c r="BC2" s="210"/>
      <c r="BD2" s="16"/>
      <c r="BE2" s="209"/>
      <c r="BF2" s="209"/>
      <c r="BG2" s="211"/>
      <c r="BH2" s="206"/>
      <c r="BI2" s="206"/>
      <c r="BJ2" s="206"/>
      <c r="BK2" s="206"/>
      <c r="BL2" s="206"/>
      <c r="BM2" s="206"/>
      <c r="BN2" s="206"/>
      <c r="BO2" s="206"/>
      <c r="BP2" s="17"/>
      <c r="BQ2" s="209"/>
      <c r="BR2" s="209"/>
      <c r="BS2" s="201"/>
      <c r="BT2" s="206"/>
      <c r="BU2" s="206"/>
      <c r="BV2" s="206"/>
      <c r="BW2" s="206"/>
      <c r="BX2" s="206"/>
      <c r="BY2" s="206"/>
      <c r="BZ2" s="206"/>
      <c r="CA2" s="206"/>
      <c r="CB2" s="201"/>
      <c r="CC2" s="16"/>
      <c r="CD2" s="209"/>
      <c r="CE2" s="212"/>
      <c r="CF2" s="203"/>
      <c r="CG2" s="203"/>
      <c r="CH2" s="203"/>
      <c r="CI2" s="203"/>
      <c r="CJ2" s="203"/>
      <c r="CK2" s="203"/>
      <c r="CL2" s="203"/>
      <c r="CM2" s="203"/>
      <c r="CN2" s="203"/>
      <c r="CO2" s="203"/>
      <c r="CP2" s="203"/>
      <c r="CQ2" s="203"/>
      <c r="CR2" s="203"/>
      <c r="CS2" s="203"/>
      <c r="CT2" s="203"/>
    </row>
    <row r="3" spans="1:115" ht="21" thickBot="1">
      <c r="A3" s="167"/>
      <c r="B3" s="193"/>
      <c r="C3" s="56" t="s">
        <v>1</v>
      </c>
      <c r="E3" s="168"/>
      <c r="F3" s="168"/>
      <c r="G3" s="168"/>
      <c r="H3" s="167"/>
      <c r="I3" s="167"/>
      <c r="J3" s="167"/>
      <c r="K3" s="167"/>
      <c r="M3" s="55" t="s">
        <v>148</v>
      </c>
      <c r="N3" s="918">
        <f>'CoverSheet '!I10</f>
        <v>0</v>
      </c>
      <c r="O3" s="918"/>
      <c r="P3" s="678"/>
      <c r="Q3" s="214"/>
      <c r="R3" s="17"/>
      <c r="S3" s="201"/>
      <c r="T3" s="201"/>
      <c r="U3" s="206"/>
      <c r="V3" s="206"/>
      <c r="W3" s="206"/>
      <c r="X3" s="206"/>
      <c r="Y3" s="213"/>
      <c r="Z3" s="207"/>
      <c r="AA3" s="213"/>
      <c r="AB3" s="208"/>
      <c r="AC3" s="208"/>
      <c r="AD3" s="206"/>
      <c r="AE3" s="213"/>
      <c r="AF3" s="214"/>
      <c r="AG3" s="17"/>
      <c r="AH3" s="201"/>
      <c r="AI3" s="201"/>
      <c r="AJ3" s="201"/>
      <c r="AK3" s="206"/>
      <c r="AL3" s="206"/>
      <c r="AM3" s="206"/>
      <c r="AN3" s="206"/>
      <c r="AO3" s="206"/>
      <c r="AP3" s="206"/>
      <c r="AQ3" s="213"/>
      <c r="AR3" s="209"/>
      <c r="AS3" s="212"/>
      <c r="AT3" s="213"/>
      <c r="AU3" s="207"/>
      <c r="AV3" s="201"/>
      <c r="AW3" s="17"/>
      <c r="AX3" s="201"/>
      <c r="AY3" s="201"/>
      <c r="AZ3" s="206"/>
      <c r="BA3" s="206"/>
      <c r="BB3" s="206"/>
      <c r="BC3" s="206"/>
      <c r="BD3" s="210"/>
      <c r="BE3" s="213"/>
      <c r="BF3" s="209"/>
      <c r="BG3" s="212"/>
      <c r="BH3" s="211"/>
      <c r="BI3" s="213"/>
      <c r="BJ3" s="17"/>
      <c r="BK3" s="201"/>
      <c r="BL3" s="201"/>
      <c r="BM3" s="206"/>
      <c r="BN3" s="206"/>
      <c r="BO3" s="206"/>
      <c r="BP3" s="206"/>
      <c r="BQ3" s="210"/>
      <c r="BR3" s="215"/>
      <c r="BS3" s="212"/>
      <c r="BT3" s="211"/>
      <c r="BU3" s="213"/>
      <c r="BV3" s="214"/>
      <c r="BW3" s="17"/>
      <c r="BX3" s="201"/>
      <c r="BY3" s="206"/>
      <c r="BZ3" s="206"/>
      <c r="CA3" s="206"/>
      <c r="CB3" s="206"/>
      <c r="CC3" s="210"/>
      <c r="CD3" s="210"/>
      <c r="CE3" s="212"/>
      <c r="CF3" s="209"/>
      <c r="CG3" s="216"/>
      <c r="CH3" s="203"/>
      <c r="CI3" s="203"/>
      <c r="CJ3" s="203"/>
      <c r="CK3" s="203"/>
      <c r="CL3" s="203"/>
      <c r="CM3" s="203"/>
      <c r="CN3" s="203"/>
      <c r="CO3" s="203"/>
      <c r="CP3" s="203"/>
      <c r="CQ3" s="203"/>
      <c r="CR3" s="203"/>
      <c r="CS3" s="203"/>
      <c r="CT3" s="203"/>
      <c r="CU3" s="203"/>
    </row>
    <row r="4" spans="1:115" ht="18.75" thickBot="1">
      <c r="A4" s="167"/>
      <c r="B4" s="193"/>
      <c r="C4" s="223" t="s">
        <v>2</v>
      </c>
      <c r="E4" s="168"/>
      <c r="F4" s="168"/>
      <c r="G4" s="168"/>
      <c r="H4" s="167"/>
      <c r="I4" s="167"/>
      <c r="J4" s="167"/>
      <c r="L4" s="167"/>
      <c r="M4" s="451" t="s">
        <v>160</v>
      </c>
      <c r="N4" s="919">
        <f>'CoverSheet '!E12</f>
        <v>0</v>
      </c>
      <c r="O4" s="919"/>
      <c r="P4" s="680"/>
      <c r="Q4" s="214"/>
      <c r="R4" s="218"/>
      <c r="S4" s="201"/>
      <c r="T4" s="201"/>
      <c r="U4" s="206"/>
      <c r="V4" s="206"/>
      <c r="W4" s="206"/>
      <c r="X4" s="206"/>
      <c r="Y4" s="18"/>
      <c r="Z4" s="207"/>
      <c r="AA4" s="213"/>
      <c r="AB4" s="219"/>
      <c r="AC4" s="208"/>
      <c r="AD4" s="206"/>
      <c r="AE4" s="213"/>
      <c r="AF4" s="214"/>
      <c r="AG4" s="218"/>
      <c r="AH4" s="201"/>
      <c r="AI4" s="201"/>
      <c r="AJ4" s="201"/>
      <c r="AK4" s="206"/>
      <c r="AL4" s="206"/>
      <c r="AM4" s="206"/>
      <c r="AN4" s="18"/>
      <c r="AO4" s="201"/>
      <c r="AP4" s="201"/>
      <c r="AQ4" s="201"/>
      <c r="AR4" s="220"/>
      <c r="AS4" s="212"/>
      <c r="AT4" s="213"/>
      <c r="AU4" s="207"/>
      <c r="AV4" s="201"/>
      <c r="AW4" s="218"/>
      <c r="AX4" s="201"/>
      <c r="AY4" s="221"/>
      <c r="AZ4" s="206"/>
      <c r="BA4" s="206"/>
      <c r="BB4" s="18"/>
      <c r="BC4" s="201"/>
      <c r="BD4" s="207"/>
      <c r="BE4" s="213"/>
      <c r="BF4" s="222"/>
      <c r="BG4" s="209"/>
      <c r="BH4" s="201"/>
      <c r="BI4" s="213"/>
      <c r="BJ4" s="218"/>
      <c r="BK4" s="201"/>
      <c r="BL4" s="201"/>
      <c r="BM4" s="206"/>
      <c r="BN4" s="201"/>
      <c r="BO4" s="17"/>
      <c r="BP4" s="201"/>
      <c r="BQ4" s="201"/>
      <c r="BR4" s="220"/>
      <c r="BS4" s="212"/>
      <c r="BT4" s="201"/>
      <c r="BU4" s="213"/>
      <c r="BV4" s="214"/>
      <c r="BW4" s="218"/>
      <c r="BX4" s="201"/>
      <c r="BY4" s="206"/>
      <c r="BZ4" s="206"/>
      <c r="CA4" s="18"/>
      <c r="CB4" s="201"/>
      <c r="CC4" s="201"/>
      <c r="CD4" s="16"/>
      <c r="CE4" s="222"/>
      <c r="CF4" s="212"/>
      <c r="CG4" s="203"/>
      <c r="CH4" s="203"/>
      <c r="CI4" s="203"/>
      <c r="CJ4" s="203"/>
      <c r="CK4" s="203"/>
      <c r="CL4" s="203"/>
      <c r="CM4" s="203"/>
      <c r="CN4" s="203"/>
      <c r="CO4" s="203"/>
      <c r="CP4" s="203"/>
      <c r="CQ4" s="203"/>
      <c r="CR4" s="203"/>
      <c r="CS4" s="203"/>
      <c r="CT4" s="203"/>
      <c r="CU4" s="203"/>
    </row>
    <row r="5" spans="1:115" ht="21" thickBot="1">
      <c r="A5" s="58" t="s">
        <v>6</v>
      </c>
      <c r="B5" s="168"/>
      <c r="C5" s="193"/>
      <c r="D5" s="205"/>
      <c r="E5" s="167"/>
      <c r="F5" s="167"/>
      <c r="G5" s="167"/>
      <c r="H5" s="167"/>
      <c r="I5" s="167"/>
      <c r="J5" s="167"/>
      <c r="K5" s="167"/>
      <c r="L5" s="912" t="s">
        <v>133</v>
      </c>
      <c r="M5" s="912"/>
      <c r="N5" s="912"/>
      <c r="O5" s="913">
        <f>'CoverSheet '!G7</f>
        <v>0</v>
      </c>
      <c r="P5" s="913"/>
      <c r="Q5" s="207"/>
      <c r="R5" s="214"/>
      <c r="S5" s="201"/>
      <c r="T5" s="201"/>
      <c r="U5" s="206"/>
      <c r="V5" s="206"/>
      <c r="W5" s="206"/>
      <c r="X5" s="206"/>
      <c r="Y5" s="210"/>
      <c r="Z5" s="210"/>
      <c r="AA5" s="210"/>
      <c r="AB5" s="210"/>
      <c r="AC5" s="210"/>
      <c r="AD5" s="19"/>
      <c r="AE5" s="201"/>
      <c r="AF5" s="207"/>
      <c r="AG5" s="214"/>
      <c r="AH5" s="206"/>
      <c r="AI5" s="206"/>
      <c r="AJ5" s="206"/>
      <c r="AK5" s="206"/>
      <c r="AL5" s="206"/>
      <c r="AM5" s="206"/>
      <c r="AN5" s="206"/>
      <c r="AO5" s="206"/>
      <c r="AP5" s="206"/>
      <c r="AQ5" s="210"/>
      <c r="AR5" s="210"/>
      <c r="AS5" s="210"/>
      <c r="AT5" s="19"/>
      <c r="AU5" s="207"/>
      <c r="AV5" s="207"/>
      <c r="AW5" s="206"/>
      <c r="AX5" s="206"/>
      <c r="AY5" s="206"/>
      <c r="AZ5" s="206"/>
      <c r="BA5" s="206"/>
      <c r="BB5" s="206"/>
      <c r="BC5" s="206"/>
      <c r="BD5" s="210"/>
      <c r="BE5" s="210"/>
      <c r="BF5" s="210"/>
      <c r="BG5" s="210"/>
      <c r="BH5" s="206"/>
      <c r="BI5" s="19"/>
      <c r="BJ5" s="207"/>
      <c r="BK5" s="214"/>
      <c r="BL5" s="201"/>
      <c r="BM5" s="206"/>
      <c r="BN5" s="206"/>
      <c r="BO5" s="206"/>
      <c r="BP5" s="206"/>
      <c r="BQ5" s="210"/>
      <c r="BR5" s="210"/>
      <c r="BS5" s="210"/>
      <c r="BT5" s="206"/>
      <c r="BU5" s="19"/>
      <c r="BV5" s="207"/>
      <c r="BW5" s="214"/>
      <c r="BX5" s="201"/>
      <c r="BY5" s="206"/>
      <c r="BZ5" s="206"/>
      <c r="CA5" s="206"/>
      <c r="CB5" s="206"/>
      <c r="CC5" s="210"/>
      <c r="CD5" s="210"/>
      <c r="CE5" s="210"/>
      <c r="CF5" s="210"/>
      <c r="CG5" s="203"/>
      <c r="CH5" s="203"/>
      <c r="CI5" s="203"/>
      <c r="CJ5" s="203"/>
      <c r="CK5" s="203"/>
      <c r="CL5" s="203"/>
      <c r="CM5" s="203"/>
      <c r="CN5" s="203"/>
      <c r="CO5" s="203"/>
      <c r="CP5" s="203"/>
      <c r="CQ5" s="203"/>
      <c r="CR5" s="203"/>
      <c r="CS5" s="203"/>
      <c r="CT5" s="203"/>
      <c r="CU5" s="203"/>
    </row>
    <row r="6" spans="1:115" ht="9.75" customHeight="1">
      <c r="A6" s="910"/>
      <c r="B6" s="910"/>
      <c r="C6" s="910"/>
      <c r="D6" s="910"/>
      <c r="E6" s="910"/>
      <c r="F6" s="910"/>
      <c r="G6" s="910"/>
      <c r="H6" s="171"/>
      <c r="I6" s="171"/>
      <c r="J6" s="171"/>
      <c r="K6" s="171"/>
      <c r="L6" s="171"/>
      <c r="M6" s="171"/>
      <c r="N6" s="205"/>
      <c r="O6" s="205"/>
      <c r="P6" s="205"/>
      <c r="Q6" s="202"/>
      <c r="R6" s="202"/>
      <c r="S6" s="202"/>
      <c r="T6" s="202"/>
      <c r="U6" s="202"/>
      <c r="V6" s="202"/>
      <c r="W6" s="202"/>
      <c r="X6" s="202"/>
      <c r="Y6" s="210"/>
      <c r="Z6" s="210"/>
      <c r="AA6" s="210"/>
      <c r="AB6" s="210"/>
      <c r="AC6" s="210"/>
      <c r="AD6" s="202"/>
      <c r="AE6" s="202"/>
      <c r="AF6" s="202"/>
      <c r="AG6" s="202"/>
      <c r="AH6" s="202"/>
      <c r="AI6" s="202"/>
      <c r="AJ6" s="202"/>
      <c r="AK6" s="202"/>
      <c r="AL6" s="202"/>
      <c r="AM6" s="202"/>
      <c r="AN6" s="202"/>
      <c r="AO6" s="202"/>
      <c r="AP6" s="202"/>
      <c r="AQ6" s="210"/>
      <c r="AR6" s="210"/>
      <c r="AS6" s="210"/>
      <c r="AT6" s="202"/>
      <c r="AU6" s="202"/>
      <c r="AV6" s="202"/>
      <c r="AW6" s="202"/>
      <c r="AX6" s="202"/>
      <c r="AY6" s="202"/>
      <c r="AZ6" s="202"/>
      <c r="BA6" s="202"/>
      <c r="BB6" s="202"/>
      <c r="BC6" s="202"/>
      <c r="BD6" s="210"/>
      <c r="BE6" s="210"/>
      <c r="BF6" s="210"/>
      <c r="BG6" s="210"/>
      <c r="BH6" s="202"/>
      <c r="BI6" s="201"/>
      <c r="BJ6" s="201"/>
      <c r="BK6" s="201"/>
      <c r="BL6" s="202"/>
      <c r="BM6" s="202"/>
      <c r="BN6" s="202"/>
      <c r="BO6" s="202"/>
      <c r="BP6" s="202"/>
      <c r="BQ6" s="210"/>
      <c r="BR6" s="210"/>
      <c r="BS6" s="210"/>
      <c r="BT6" s="202"/>
      <c r="BU6" s="202"/>
      <c r="BV6" s="202"/>
      <c r="BW6" s="202"/>
      <c r="BX6" s="202"/>
      <c r="BY6" s="202"/>
      <c r="BZ6" s="202"/>
      <c r="CA6" s="202"/>
      <c r="CB6" s="202"/>
      <c r="CC6" s="210"/>
      <c r="CD6" s="210"/>
      <c r="CE6" s="210"/>
      <c r="CF6" s="210"/>
      <c r="CG6" s="216"/>
      <c r="CH6" s="216"/>
      <c r="CI6" s="216"/>
      <c r="CJ6" s="216"/>
      <c r="CK6" s="216"/>
      <c r="CL6" s="216"/>
      <c r="CM6" s="216"/>
      <c r="CN6" s="216"/>
      <c r="CO6" s="216"/>
      <c r="CP6" s="216"/>
      <c r="CQ6" s="216"/>
      <c r="CR6" s="216"/>
      <c r="CS6" s="216"/>
      <c r="CT6" s="216"/>
      <c r="CU6" s="216"/>
    </row>
    <row r="7" spans="1:115" ht="18">
      <c r="A7" s="857" t="s">
        <v>161</v>
      </c>
      <c r="B7" s="857"/>
      <c r="C7" s="857"/>
      <c r="D7" s="857"/>
      <c r="E7" s="857"/>
      <c r="F7" s="857"/>
      <c r="G7" s="857"/>
      <c r="H7" s="857"/>
      <c r="I7" s="857"/>
      <c r="J7" s="171"/>
      <c r="K7" s="171"/>
      <c r="L7" s="171"/>
      <c r="M7" s="171"/>
      <c r="N7" s="205"/>
      <c r="O7" s="205"/>
      <c r="P7" s="205"/>
      <c r="Q7" s="202"/>
      <c r="R7" s="202"/>
      <c r="S7" s="202"/>
      <c r="T7" s="202"/>
      <c r="U7" s="202"/>
      <c r="V7" s="202"/>
      <c r="W7" s="202"/>
      <c r="X7" s="202"/>
      <c r="Y7" s="210"/>
      <c r="Z7" s="207"/>
      <c r="AA7" s="207"/>
      <c r="AB7" s="210"/>
      <c r="AC7" s="210"/>
      <c r="AD7" s="202"/>
      <c r="AE7" s="202"/>
      <c r="AF7" s="202"/>
      <c r="AG7" s="202"/>
      <c r="AH7" s="202"/>
      <c r="AI7" s="202"/>
      <c r="AJ7" s="202"/>
      <c r="AK7" s="202"/>
      <c r="AL7" s="202"/>
      <c r="AM7" s="202"/>
      <c r="AN7" s="202"/>
      <c r="AO7" s="202"/>
      <c r="AP7" s="202"/>
      <c r="AQ7" s="210"/>
      <c r="AR7" s="210"/>
      <c r="AS7" s="210"/>
      <c r="AT7" s="202"/>
      <c r="AU7" s="202"/>
      <c r="AV7" s="202"/>
      <c r="AW7" s="202"/>
      <c r="AX7" s="202"/>
      <c r="AY7" s="202"/>
      <c r="AZ7" s="202"/>
      <c r="BA7" s="202"/>
      <c r="BB7" s="202"/>
      <c r="BC7" s="202"/>
      <c r="BD7" s="210"/>
      <c r="BE7" s="210"/>
      <c r="BF7" s="210"/>
      <c r="BG7" s="210"/>
      <c r="BH7" s="202"/>
      <c r="BI7" s="202"/>
      <c r="BJ7" s="202"/>
      <c r="BK7" s="202"/>
      <c r="BL7" s="202"/>
      <c r="BM7" s="202"/>
      <c r="BN7" s="202"/>
      <c r="BO7" s="202"/>
      <c r="BP7" s="202"/>
      <c r="BQ7" s="210"/>
      <c r="BR7" s="210"/>
      <c r="BS7" s="210"/>
      <c r="BT7" s="202"/>
      <c r="BU7" s="202"/>
      <c r="BV7" s="202"/>
      <c r="BW7" s="202"/>
      <c r="BX7" s="202"/>
      <c r="BY7" s="202"/>
      <c r="BZ7" s="202"/>
      <c r="CA7" s="202"/>
      <c r="CB7" s="202"/>
      <c r="CC7" s="210"/>
      <c r="CD7" s="210"/>
      <c r="CE7" s="210"/>
      <c r="CF7" s="210"/>
      <c r="CG7" s="216"/>
      <c r="CH7" s="216"/>
      <c r="CI7" s="216"/>
      <c r="CJ7" s="216"/>
      <c r="CK7" s="216"/>
      <c r="CL7" s="216"/>
      <c r="CM7" s="216"/>
      <c r="CN7" s="216"/>
      <c r="CO7" s="216"/>
      <c r="CP7" s="216"/>
      <c r="CQ7" s="216"/>
      <c r="CR7" s="216"/>
      <c r="CS7" s="216"/>
      <c r="CT7" s="216"/>
      <c r="CU7" s="216"/>
    </row>
    <row r="8" spans="1:115" ht="24" thickBot="1">
      <c r="A8" s="168"/>
      <c r="B8" s="224"/>
      <c r="C8" s="224" t="s">
        <v>171</v>
      </c>
      <c r="D8" s="224"/>
      <c r="E8" s="225"/>
      <c r="F8" s="224"/>
      <c r="G8" s="224"/>
      <c r="H8" s="224"/>
      <c r="I8" s="226"/>
      <c r="J8" s="226"/>
      <c r="K8" s="226"/>
      <c r="L8" s="226"/>
      <c r="M8" s="63" t="s">
        <v>106</v>
      </c>
      <c r="N8" s="418">
        <v>4</v>
      </c>
      <c r="O8" s="187" t="s">
        <v>107</v>
      </c>
      <c r="P8" s="413">
        <v>11</v>
      </c>
      <c r="Q8" s="227"/>
      <c r="R8" s="227"/>
      <c r="S8" s="228"/>
      <c r="T8" s="227"/>
      <c r="U8" s="227"/>
      <c r="V8" s="227"/>
      <c r="W8" s="227"/>
      <c r="X8" s="201"/>
      <c r="Y8" s="210"/>
      <c r="Z8" s="210"/>
      <c r="AA8" s="18"/>
      <c r="AB8" s="214"/>
      <c r="AC8" s="18"/>
      <c r="AD8" s="201"/>
      <c r="AE8" s="227"/>
      <c r="AF8" s="227"/>
      <c r="AG8" s="227"/>
      <c r="AH8" s="228"/>
      <c r="AI8" s="227"/>
      <c r="AJ8" s="227"/>
      <c r="AK8" s="227"/>
      <c r="AL8" s="227"/>
      <c r="AM8" s="227"/>
      <c r="AN8" s="227"/>
      <c r="AO8" s="227"/>
      <c r="AP8" s="227"/>
      <c r="AQ8" s="21"/>
      <c r="AR8" s="210"/>
      <c r="AS8" s="201"/>
      <c r="AT8" s="201"/>
      <c r="AU8" s="227"/>
      <c r="AV8" s="228"/>
      <c r="AW8" s="227"/>
      <c r="AX8" s="227"/>
      <c r="AY8" s="227"/>
      <c r="AZ8" s="227"/>
      <c r="BA8" s="227"/>
      <c r="BB8" s="227"/>
      <c r="BC8" s="227"/>
      <c r="BD8" s="210"/>
      <c r="BE8" s="21"/>
      <c r="BF8" s="201"/>
      <c r="BG8" s="210"/>
      <c r="BH8" s="201"/>
      <c r="BI8" s="228"/>
      <c r="BJ8" s="227"/>
      <c r="BK8" s="227"/>
      <c r="BL8" s="227"/>
      <c r="BM8" s="227"/>
      <c r="BN8" s="227"/>
      <c r="BO8" s="227"/>
      <c r="BP8" s="227"/>
      <c r="BQ8" s="201"/>
      <c r="BR8" s="21"/>
      <c r="BS8" s="201"/>
      <c r="BT8" s="201"/>
      <c r="BU8" s="201"/>
      <c r="BV8" s="227"/>
      <c r="BW8" s="227"/>
      <c r="BX8" s="227"/>
      <c r="BY8" s="227"/>
      <c r="BZ8" s="227"/>
      <c r="CA8" s="227"/>
      <c r="CB8" s="227"/>
      <c r="CC8" s="210"/>
      <c r="CD8" s="207"/>
      <c r="CE8" s="21"/>
      <c r="CF8" s="210"/>
      <c r="CG8" s="216"/>
      <c r="CH8" s="216"/>
      <c r="CI8" s="13"/>
      <c r="CJ8" s="203"/>
      <c r="CK8" s="216"/>
      <c r="CL8" s="203"/>
      <c r="CM8" s="13"/>
      <c r="CN8" s="229"/>
      <c r="CO8" s="229"/>
      <c r="CP8" s="229"/>
      <c r="CQ8" s="229"/>
      <c r="CR8" s="216"/>
      <c r="CS8" s="216"/>
      <c r="CT8" s="216"/>
      <c r="CU8" s="216"/>
    </row>
    <row r="9" spans="1:115" ht="9.75" customHeight="1" thickBot="1">
      <c r="A9" s="171"/>
      <c r="B9" s="171"/>
      <c r="C9" s="171"/>
      <c r="D9" s="171"/>
      <c r="E9" s="171"/>
      <c r="F9" s="171"/>
      <c r="G9" s="171"/>
      <c r="H9" s="419"/>
      <c r="I9" s="171"/>
      <c r="J9" s="171"/>
      <c r="K9" s="171"/>
      <c r="L9" s="171"/>
      <c r="M9" s="171"/>
      <c r="N9" s="171"/>
      <c r="O9" s="171"/>
      <c r="P9" s="171"/>
      <c r="Q9" s="202"/>
      <c r="R9" s="202"/>
      <c r="S9" s="202"/>
      <c r="T9" s="202"/>
      <c r="U9" s="202"/>
      <c r="V9" s="202"/>
      <c r="W9" s="202"/>
      <c r="X9" s="202"/>
      <c r="Y9" s="210"/>
      <c r="Z9" s="210"/>
      <c r="AA9" s="210"/>
      <c r="AB9" s="210"/>
      <c r="AC9" s="210"/>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10"/>
      <c r="BR9" s="210"/>
      <c r="BS9" s="210"/>
      <c r="BT9" s="200"/>
      <c r="BU9" s="200"/>
      <c r="BV9" s="200"/>
      <c r="BW9" s="200"/>
      <c r="BX9" s="200"/>
      <c r="BY9" s="200"/>
      <c r="BZ9" s="200"/>
      <c r="CA9" s="200"/>
      <c r="CB9" s="200"/>
      <c r="CC9" s="200"/>
      <c r="CD9" s="200"/>
      <c r="CE9" s="200"/>
      <c r="CF9" s="200"/>
      <c r="CG9" s="216"/>
      <c r="CH9" s="216"/>
      <c r="CI9" s="216"/>
      <c r="CJ9" s="203"/>
      <c r="CK9" s="216"/>
      <c r="CL9" s="216"/>
      <c r="CM9" s="216"/>
      <c r="CN9" s="216"/>
      <c r="CO9" s="216"/>
      <c r="CP9" s="216"/>
      <c r="CQ9" s="216"/>
      <c r="CR9" s="216"/>
      <c r="CS9" s="216"/>
      <c r="CT9" s="216"/>
      <c r="CU9" s="216"/>
    </row>
    <row r="10" spans="1:115" ht="21" thickBot="1">
      <c r="A10" s="876" t="s">
        <v>172</v>
      </c>
      <c r="B10" s="877"/>
      <c r="C10" s="877"/>
      <c r="D10" s="877"/>
      <c r="E10" s="877"/>
      <c r="F10" s="877"/>
      <c r="G10" s="877"/>
      <c r="H10" s="877"/>
      <c r="I10" s="877"/>
      <c r="J10" s="877"/>
      <c r="K10" s="877"/>
      <c r="L10" s="877"/>
      <c r="M10" s="877"/>
      <c r="N10" s="877"/>
      <c r="O10" s="877"/>
      <c r="P10" s="878"/>
      <c r="Q10" s="230"/>
      <c r="R10" s="230"/>
      <c r="S10" s="230"/>
      <c r="T10" s="230"/>
      <c r="U10" s="230"/>
      <c r="V10" s="230"/>
      <c r="W10" s="230"/>
      <c r="X10" s="230"/>
      <c r="Y10" s="230"/>
      <c r="Z10" s="230"/>
      <c r="AA10" s="230"/>
      <c r="AB10" s="230"/>
      <c r="AC10" s="230"/>
      <c r="AD10" s="200"/>
      <c r="AE10" s="23"/>
      <c r="AF10" s="230"/>
      <c r="AG10" s="230"/>
      <c r="AH10" s="230"/>
      <c r="AI10" s="230"/>
      <c r="AJ10" s="230"/>
      <c r="AK10" s="230"/>
      <c r="AL10" s="230"/>
      <c r="AM10" s="230"/>
      <c r="AN10" s="230"/>
      <c r="AO10" s="230"/>
      <c r="AP10" s="230"/>
      <c r="AQ10" s="230"/>
      <c r="AR10" s="230"/>
      <c r="AS10" s="230"/>
      <c r="AT10" s="200"/>
      <c r="AU10" s="23"/>
      <c r="AV10" s="230"/>
      <c r="AW10" s="230"/>
      <c r="AX10" s="230"/>
      <c r="AY10" s="230"/>
      <c r="AZ10" s="230"/>
      <c r="BA10" s="230"/>
      <c r="BB10" s="230"/>
      <c r="BC10" s="230"/>
      <c r="BD10" s="230"/>
      <c r="BE10" s="230"/>
      <c r="BF10" s="230"/>
      <c r="BG10" s="230"/>
      <c r="BH10" s="200"/>
      <c r="BI10" s="23"/>
      <c r="BJ10" s="23"/>
      <c r="BK10" s="230"/>
      <c r="BL10" s="230"/>
      <c r="BM10" s="230"/>
      <c r="BN10" s="230"/>
      <c r="BO10" s="230"/>
      <c r="BP10" s="230"/>
      <c r="BQ10" s="230"/>
      <c r="BR10" s="230"/>
      <c r="BS10" s="230"/>
      <c r="BT10" s="200"/>
      <c r="BU10" s="230"/>
      <c r="BV10" s="230"/>
      <c r="BW10" s="231"/>
      <c r="BX10" s="230"/>
      <c r="BY10" s="230"/>
      <c r="BZ10" s="230"/>
      <c r="CA10" s="230"/>
      <c r="CB10" s="230"/>
      <c r="CC10" s="230"/>
      <c r="CD10" s="230"/>
      <c r="CE10" s="230"/>
      <c r="CF10" s="230"/>
      <c r="CG10" s="216"/>
      <c r="CH10" s="216"/>
      <c r="CI10" s="216"/>
      <c r="CJ10" s="6"/>
      <c r="CK10" s="203"/>
      <c r="CL10" s="216"/>
      <c r="CM10" s="216"/>
      <c r="CN10" s="232"/>
      <c r="CO10" s="232"/>
      <c r="CP10" s="232"/>
      <c r="CQ10" s="216"/>
      <c r="CR10" s="203"/>
      <c r="CS10" s="203"/>
      <c r="CT10" s="203"/>
      <c r="CU10" s="203"/>
    </row>
    <row r="11" spans="1:115" ht="23.65" customHeight="1">
      <c r="A11" s="415"/>
      <c r="B11" s="436" t="s">
        <v>12</v>
      </c>
      <c r="C11" s="832" t="s">
        <v>162</v>
      </c>
      <c r="D11" s="909"/>
      <c r="E11" s="909"/>
      <c r="F11" s="909"/>
      <c r="G11" s="909"/>
      <c r="H11" s="838"/>
      <c r="I11" s="906" t="s">
        <v>169</v>
      </c>
      <c r="J11" s="907"/>
      <c r="K11" s="907"/>
      <c r="L11" s="907"/>
      <c r="M11" s="907"/>
      <c r="N11" s="907"/>
      <c r="O11" s="908"/>
      <c r="P11" s="437" t="s">
        <v>173</v>
      </c>
      <c r="Q11" s="238"/>
      <c r="R11" s="25"/>
      <c r="S11" s="237"/>
      <c r="T11" s="26"/>
      <c r="U11" s="237"/>
      <c r="V11" s="24"/>
      <c r="W11" s="237"/>
      <c r="X11" s="25"/>
      <c r="Y11" s="237"/>
      <c r="Z11" s="26"/>
      <c r="AA11" s="238"/>
      <c r="AB11" s="24"/>
      <c r="AC11" s="237"/>
      <c r="AD11" s="239"/>
      <c r="AE11" s="239"/>
      <c r="AF11" s="239"/>
      <c r="AG11" s="239"/>
      <c r="AH11" s="231"/>
      <c r="AI11" s="231"/>
      <c r="AJ11" s="23"/>
      <c r="AK11" s="231"/>
      <c r="AL11" s="231"/>
      <c r="AM11" s="231"/>
      <c r="AN11" s="231"/>
      <c r="AO11" s="231"/>
      <c r="AP11" s="23"/>
      <c r="AQ11" s="231"/>
      <c r="AR11" s="23"/>
      <c r="AS11" s="231"/>
      <c r="AT11" s="239"/>
      <c r="AU11" s="231"/>
      <c r="AV11" s="239"/>
      <c r="AW11" s="240"/>
      <c r="AX11" s="231"/>
      <c r="AY11" s="241"/>
      <c r="AZ11" s="231"/>
      <c r="BA11" s="231"/>
      <c r="BB11" s="231"/>
      <c r="BC11" s="231"/>
      <c r="BD11" s="242"/>
      <c r="BE11" s="242"/>
      <c r="BF11" s="242"/>
      <c r="BG11" s="242"/>
      <c r="BH11" s="239"/>
      <c r="BI11" s="27"/>
      <c r="BJ11" s="27"/>
      <c r="BK11" s="243"/>
      <c r="BL11" s="27"/>
      <c r="BM11" s="28"/>
      <c r="BN11" s="27"/>
      <c r="BO11" s="28"/>
      <c r="BP11" s="27"/>
      <c r="BQ11" s="28"/>
      <c r="BR11" s="27"/>
      <c r="BS11" s="28"/>
      <c r="BT11" s="200"/>
      <c r="BU11" s="231"/>
      <c r="BV11" s="231"/>
      <c r="BW11" s="231"/>
      <c r="BX11" s="230"/>
      <c r="BY11" s="231"/>
      <c r="BZ11" s="231"/>
      <c r="CA11" s="231"/>
      <c r="CB11" s="231"/>
      <c r="CC11" s="231"/>
      <c r="CD11" s="231"/>
      <c r="CE11" s="231"/>
      <c r="CF11" s="231"/>
      <c r="CG11" s="216"/>
      <c r="CH11" s="216"/>
      <c r="CI11" s="216"/>
      <c r="CJ11" s="216"/>
      <c r="CK11" s="216"/>
      <c r="CL11" s="216"/>
      <c r="CM11" s="216"/>
      <c r="CN11" s="216"/>
      <c r="CO11" s="216"/>
      <c r="CP11" s="216"/>
      <c r="CQ11" s="216"/>
      <c r="CR11" s="216"/>
      <c r="CS11" s="216"/>
      <c r="CT11" s="216"/>
      <c r="CU11" s="216"/>
    </row>
    <row r="12" spans="1:115" ht="5.45" customHeight="1">
      <c r="A12" s="233"/>
      <c r="B12" s="65"/>
      <c r="C12" s="75"/>
      <c r="D12" s="54"/>
      <c r="E12" s="54"/>
      <c r="F12" s="54"/>
      <c r="G12" s="54"/>
      <c r="H12" s="91"/>
      <c r="I12" s="198"/>
      <c r="J12" s="234"/>
      <c r="K12" s="234"/>
      <c r="L12" s="234"/>
      <c r="M12" s="234"/>
      <c r="N12" s="234"/>
      <c r="O12" s="199"/>
      <c r="P12" s="438"/>
      <c r="Q12" s="237"/>
      <c r="R12" s="25"/>
      <c r="S12" s="237"/>
      <c r="T12" s="246"/>
      <c r="U12" s="237"/>
      <c r="V12" s="29"/>
      <c r="W12" s="247"/>
      <c r="X12" s="26"/>
      <c r="Y12" s="237"/>
      <c r="Z12" s="30"/>
      <c r="AA12" s="248"/>
      <c r="AB12" s="30"/>
      <c r="AC12" s="249"/>
      <c r="AD12" s="239"/>
      <c r="AE12" s="23"/>
      <c r="AF12" s="23"/>
      <c r="AG12" s="231"/>
      <c r="AH12" s="23"/>
      <c r="AI12" s="231"/>
      <c r="AJ12" s="23"/>
      <c r="AK12" s="231"/>
      <c r="AL12" s="231"/>
      <c r="AM12" s="231"/>
      <c r="AN12" s="231"/>
      <c r="AO12" s="231"/>
      <c r="AP12" s="239"/>
      <c r="AQ12" s="242"/>
      <c r="AR12" s="23"/>
      <c r="AS12" s="231"/>
      <c r="AT12" s="239"/>
      <c r="AU12" s="240"/>
      <c r="AV12" s="231"/>
      <c r="AW12" s="241"/>
      <c r="AX12" s="231"/>
      <c r="AY12" s="23"/>
      <c r="AZ12" s="231"/>
      <c r="BA12" s="239"/>
      <c r="BB12" s="239"/>
      <c r="BC12" s="231"/>
      <c r="BD12" s="242"/>
      <c r="BE12" s="242"/>
      <c r="BF12" s="242"/>
      <c r="BG12" s="242"/>
      <c r="BH12" s="239"/>
      <c r="BI12" s="23"/>
      <c r="BJ12" s="242"/>
      <c r="BK12" s="231"/>
      <c r="BL12" s="242"/>
      <c r="BM12" s="231"/>
      <c r="BN12" s="242"/>
      <c r="BO12" s="231"/>
      <c r="BP12" s="242"/>
      <c r="BQ12" s="231"/>
      <c r="BR12" s="242"/>
      <c r="BS12" s="231"/>
      <c r="BT12" s="200"/>
      <c r="BU12" s="239"/>
      <c r="BV12" s="239"/>
      <c r="BW12" s="239"/>
      <c r="BX12" s="200"/>
      <c r="BY12" s="239"/>
      <c r="BZ12" s="239"/>
      <c r="CA12" s="239"/>
      <c r="CB12" s="239"/>
      <c r="CC12" s="239"/>
      <c r="CD12" s="239"/>
      <c r="CE12" s="239"/>
      <c r="CF12" s="239"/>
      <c r="CG12" s="250"/>
      <c r="CH12" s="216"/>
      <c r="CI12" s="251"/>
      <c r="CJ12" s="216"/>
      <c r="CK12" s="216"/>
      <c r="CL12" s="250"/>
      <c r="CM12" s="250"/>
      <c r="CN12" s="216"/>
      <c r="CO12" s="216"/>
      <c r="CP12" s="216"/>
      <c r="CQ12" s="216"/>
      <c r="CR12" s="216"/>
      <c r="CS12" s="216"/>
      <c r="CT12" s="216"/>
      <c r="CU12" s="216"/>
    </row>
    <row r="13" spans="1:115" ht="15.95" customHeight="1">
      <c r="A13" s="233"/>
      <c r="B13" s="235" t="s">
        <v>176</v>
      </c>
      <c r="C13" s="903" t="s">
        <v>178</v>
      </c>
      <c r="D13" s="904"/>
      <c r="E13" s="904"/>
      <c r="F13" s="904"/>
      <c r="G13" s="904"/>
      <c r="H13" s="905"/>
      <c r="I13" s="903" t="s">
        <v>178</v>
      </c>
      <c r="J13" s="904"/>
      <c r="K13" s="904"/>
      <c r="L13" s="904"/>
      <c r="M13" s="904"/>
      <c r="N13" s="904"/>
      <c r="O13" s="905"/>
      <c r="P13" s="236" t="s">
        <v>176</v>
      </c>
      <c r="Q13" s="237"/>
      <c r="R13" s="237"/>
      <c r="S13" s="237"/>
      <c r="T13" s="257"/>
      <c r="U13" s="237"/>
      <c r="V13" s="246"/>
      <c r="W13" s="237"/>
      <c r="X13" s="237"/>
      <c r="Y13" s="237"/>
      <c r="Z13" s="257"/>
      <c r="AA13" s="237"/>
      <c r="AB13" s="257"/>
      <c r="AC13" s="237"/>
      <c r="AD13" s="239"/>
      <c r="AE13" s="239"/>
      <c r="AF13" s="239"/>
      <c r="AG13" s="239"/>
      <c r="AH13" s="239"/>
      <c r="AI13" s="239"/>
      <c r="AJ13" s="239"/>
      <c r="AK13" s="239"/>
      <c r="AL13" s="231"/>
      <c r="AM13" s="231"/>
      <c r="AN13" s="231"/>
      <c r="AO13" s="231"/>
      <c r="AP13" s="239"/>
      <c r="AQ13" s="231"/>
      <c r="AR13" s="239"/>
      <c r="AS13" s="239"/>
      <c r="AT13" s="239"/>
      <c r="AU13" s="31"/>
      <c r="AV13" s="239"/>
      <c r="AW13" s="231"/>
      <c r="AX13" s="231"/>
      <c r="AY13" s="239"/>
      <c r="AZ13" s="239"/>
      <c r="BA13" s="239"/>
      <c r="BB13" s="239"/>
      <c r="BC13" s="239"/>
      <c r="BD13" s="242"/>
      <c r="BE13" s="242"/>
      <c r="BF13" s="239"/>
      <c r="BG13" s="239"/>
      <c r="BH13" s="239"/>
      <c r="BI13" s="23"/>
      <c r="BJ13" s="239"/>
      <c r="BK13" s="239"/>
      <c r="BL13" s="239"/>
      <c r="BM13" s="239"/>
      <c r="BN13" s="239"/>
      <c r="BO13" s="239"/>
      <c r="BP13" s="239"/>
      <c r="BQ13" s="239"/>
      <c r="BR13" s="239"/>
      <c r="BS13" s="239"/>
      <c r="BT13" s="200"/>
      <c r="BU13" s="231"/>
      <c r="BV13" s="231"/>
      <c r="BW13" s="231"/>
      <c r="BX13" s="230"/>
      <c r="BY13" s="231"/>
      <c r="BZ13" s="231"/>
      <c r="CA13" s="231"/>
      <c r="CB13" s="231"/>
      <c r="CC13" s="231"/>
      <c r="CD13" s="231"/>
      <c r="CE13" s="231"/>
      <c r="CF13" s="231"/>
      <c r="CG13" s="6"/>
      <c r="CH13" s="216"/>
      <c r="CI13" s="251"/>
      <c r="CJ13" s="216"/>
      <c r="CK13" s="216"/>
      <c r="CL13" s="250"/>
      <c r="CM13" s="6"/>
      <c r="CN13" s="232"/>
      <c r="CO13" s="232"/>
      <c r="CP13" s="232"/>
      <c r="CQ13" s="203"/>
      <c r="CR13" s="216"/>
      <c r="CS13" s="203"/>
      <c r="CT13" s="203"/>
      <c r="CU13" s="203"/>
    </row>
    <row r="14" spans="1:115" ht="15.95" customHeight="1" thickBot="1">
      <c r="A14" s="86" t="s">
        <v>38</v>
      </c>
      <c r="B14" s="88" t="s">
        <v>177</v>
      </c>
      <c r="C14" s="439" t="s">
        <v>163</v>
      </c>
      <c r="D14" s="89" t="s">
        <v>164</v>
      </c>
      <c r="E14" s="89" t="s">
        <v>165</v>
      </c>
      <c r="F14" s="89" t="s">
        <v>166</v>
      </c>
      <c r="G14" s="89" t="s">
        <v>167</v>
      </c>
      <c r="H14" s="90" t="s">
        <v>168</v>
      </c>
      <c r="I14" s="89" t="s">
        <v>163</v>
      </c>
      <c r="J14" s="89" t="s">
        <v>164</v>
      </c>
      <c r="K14" s="89" t="s">
        <v>165</v>
      </c>
      <c r="L14" s="89" t="s">
        <v>166</v>
      </c>
      <c r="M14" s="89" t="s">
        <v>167</v>
      </c>
      <c r="N14" s="439" t="s">
        <v>168</v>
      </c>
      <c r="O14" s="440" t="s">
        <v>170</v>
      </c>
      <c r="P14" s="92" t="s">
        <v>177</v>
      </c>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1"/>
      <c r="AR14" s="27"/>
      <c r="AS14" s="27"/>
      <c r="AT14" s="27"/>
      <c r="AU14" s="239"/>
      <c r="AV14" s="31"/>
      <c r="AW14" s="27"/>
      <c r="AX14" s="27"/>
      <c r="AY14" s="27"/>
      <c r="AZ14" s="27"/>
      <c r="BA14" s="27"/>
      <c r="BB14" s="27"/>
      <c r="BC14" s="27"/>
      <c r="BD14" s="27"/>
      <c r="BE14" s="27"/>
      <c r="BF14" s="27"/>
      <c r="BG14" s="27"/>
      <c r="BH14" s="27"/>
      <c r="BI14" s="231"/>
      <c r="BJ14" s="27"/>
      <c r="BK14" s="27"/>
      <c r="BL14" s="27"/>
      <c r="BM14" s="27"/>
      <c r="BN14" s="27"/>
      <c r="BO14" s="27"/>
      <c r="BP14" s="27"/>
      <c r="BQ14" s="27"/>
      <c r="BR14" s="27"/>
      <c r="BS14" s="27"/>
      <c r="BT14" s="200"/>
      <c r="BU14" s="231"/>
      <c r="BV14" s="231"/>
      <c r="BW14" s="231"/>
      <c r="BX14" s="230"/>
      <c r="BY14" s="241"/>
      <c r="BZ14" s="239"/>
      <c r="CA14" s="241"/>
      <c r="CB14" s="239"/>
      <c r="CC14" s="241"/>
      <c r="CD14" s="239"/>
      <c r="CE14" s="241"/>
      <c r="CF14" s="239"/>
      <c r="CG14" s="6"/>
      <c r="CH14" s="216"/>
      <c r="CI14" s="251"/>
      <c r="CJ14" s="216"/>
      <c r="CK14" s="216"/>
      <c r="CL14" s="250"/>
      <c r="CM14" s="6"/>
      <c r="CN14" s="232"/>
      <c r="CO14" s="232"/>
      <c r="CP14" s="232"/>
      <c r="CQ14" s="203"/>
      <c r="CR14" s="216"/>
      <c r="CS14" s="203"/>
      <c r="CT14" s="203"/>
      <c r="CU14" s="203"/>
    </row>
    <row r="15" spans="1:115" ht="36" customHeight="1">
      <c r="A15" s="511">
        <v>1</v>
      </c>
      <c r="B15" s="303"/>
      <c r="C15" s="303"/>
      <c r="D15" s="303"/>
      <c r="E15" s="303"/>
      <c r="F15" s="303"/>
      <c r="G15" s="303"/>
      <c r="H15" s="303"/>
      <c r="I15" s="303"/>
      <c r="J15" s="303"/>
      <c r="K15" s="303"/>
      <c r="L15" s="303"/>
      <c r="M15" s="303"/>
      <c r="N15" s="303"/>
      <c r="O15" s="303"/>
      <c r="P15" s="433"/>
      <c r="Q15" s="262"/>
      <c r="R15" s="261"/>
      <c r="S15" s="262"/>
      <c r="T15" s="261"/>
      <c r="U15" s="262"/>
      <c r="V15" s="261"/>
      <c r="W15" s="262"/>
      <c r="X15" s="261"/>
      <c r="Y15" s="262"/>
      <c r="Z15" s="261"/>
      <c r="AA15" s="262"/>
      <c r="AB15" s="261"/>
      <c r="AC15" s="262"/>
      <c r="AD15" s="27"/>
      <c r="AE15" s="263"/>
      <c r="AF15" s="263"/>
      <c r="AG15" s="263"/>
      <c r="AH15" s="262"/>
      <c r="AI15" s="262"/>
      <c r="AJ15" s="262"/>
      <c r="AK15" s="262"/>
      <c r="AL15" s="264"/>
      <c r="AM15" s="264"/>
      <c r="AN15" s="264"/>
      <c r="AO15" s="264"/>
      <c r="AP15" s="264"/>
      <c r="AQ15" s="264"/>
      <c r="AR15" s="263"/>
      <c r="AS15" s="263"/>
      <c r="AT15" s="27"/>
      <c r="AU15" s="264"/>
      <c r="AV15" s="264"/>
      <c r="AW15" s="264"/>
      <c r="AX15" s="264"/>
      <c r="AY15" s="263"/>
      <c r="AZ15" s="263"/>
      <c r="BA15" s="263"/>
      <c r="BB15" s="263"/>
      <c r="BC15" s="265"/>
      <c r="BD15" s="264"/>
      <c r="BE15" s="265"/>
      <c r="BF15" s="264"/>
      <c r="BG15" s="263"/>
      <c r="BH15" s="27"/>
      <c r="BI15" s="262"/>
      <c r="BJ15" s="262"/>
      <c r="BK15" s="262"/>
      <c r="BL15" s="262"/>
      <c r="BM15" s="262"/>
      <c r="BN15" s="262"/>
      <c r="BO15" s="262"/>
      <c r="BP15" s="262"/>
      <c r="BQ15" s="262"/>
      <c r="BR15" s="262"/>
      <c r="BS15" s="262"/>
      <c r="BT15" s="200"/>
      <c r="BU15" s="200"/>
      <c r="BV15" s="200"/>
      <c r="BW15" s="200"/>
      <c r="BX15" s="200"/>
      <c r="BY15" s="242"/>
      <c r="BZ15" s="242"/>
      <c r="CA15" s="242"/>
      <c r="CB15" s="242"/>
      <c r="CC15" s="242"/>
      <c r="CD15" s="242"/>
      <c r="CE15" s="242"/>
      <c r="CF15" s="242"/>
      <c r="CG15" s="6"/>
      <c r="CH15" s="216"/>
      <c r="CI15" s="216"/>
      <c r="CJ15" s="216"/>
      <c r="CK15" s="216"/>
      <c r="CL15" s="6"/>
      <c r="CM15" s="250"/>
      <c r="CN15" s="216"/>
      <c r="CO15" s="216"/>
      <c r="CP15" s="203"/>
      <c r="CQ15" s="216"/>
      <c r="CR15" s="216"/>
      <c r="CS15" s="203"/>
      <c r="CT15" s="203"/>
      <c r="CU15" s="203"/>
    </row>
    <row r="16" spans="1:115" ht="36" customHeight="1">
      <c r="A16" s="511">
        <v>2</v>
      </c>
      <c r="B16" s="303"/>
      <c r="C16" s="303"/>
      <c r="D16" s="303"/>
      <c r="E16" s="303"/>
      <c r="F16" s="303"/>
      <c r="G16" s="303"/>
      <c r="H16" s="303"/>
      <c r="I16" s="303"/>
      <c r="J16" s="303"/>
      <c r="K16" s="303"/>
      <c r="L16" s="303"/>
      <c r="M16" s="303"/>
      <c r="N16" s="303"/>
      <c r="O16" s="303"/>
      <c r="P16" s="433"/>
      <c r="Q16" s="262"/>
      <c r="R16" s="261"/>
      <c r="S16" s="262"/>
      <c r="T16" s="261"/>
      <c r="U16" s="262"/>
      <c r="V16" s="261"/>
      <c r="W16" s="262"/>
      <c r="X16" s="261"/>
      <c r="Y16" s="262"/>
      <c r="Z16" s="261"/>
      <c r="AA16" s="262"/>
      <c r="AB16" s="261"/>
      <c r="AC16" s="262"/>
      <c r="AD16" s="27"/>
      <c r="AE16" s="263"/>
      <c r="AF16" s="263"/>
      <c r="AG16" s="263"/>
      <c r="AH16" s="262"/>
      <c r="AI16" s="262"/>
      <c r="AJ16" s="262"/>
      <c r="AK16" s="262"/>
      <c r="AL16" s="264"/>
      <c r="AM16" s="264"/>
      <c r="AN16" s="264"/>
      <c r="AO16" s="264"/>
      <c r="AP16" s="264"/>
      <c r="AQ16" s="264"/>
      <c r="AR16" s="263"/>
      <c r="AS16" s="263"/>
      <c r="AT16" s="27"/>
      <c r="AU16" s="264"/>
      <c r="AV16" s="264"/>
      <c r="AW16" s="264"/>
      <c r="AX16" s="264"/>
      <c r="AY16" s="263"/>
      <c r="AZ16" s="263"/>
      <c r="BA16" s="263"/>
      <c r="BB16" s="263"/>
      <c r="BC16" s="265"/>
      <c r="BD16" s="264"/>
      <c r="BE16" s="265"/>
      <c r="BF16" s="264"/>
      <c r="BG16" s="263"/>
      <c r="BH16" s="27"/>
      <c r="BI16" s="262"/>
      <c r="BJ16" s="262"/>
      <c r="BK16" s="262"/>
      <c r="BL16" s="262"/>
      <c r="BM16" s="262"/>
      <c r="BN16" s="262"/>
      <c r="BO16" s="262"/>
      <c r="BP16" s="262"/>
      <c r="BQ16" s="262"/>
      <c r="BR16" s="262"/>
      <c r="BS16" s="262"/>
      <c r="BT16" s="27"/>
      <c r="BU16" s="231"/>
      <c r="BV16" s="231"/>
      <c r="BW16" s="231"/>
      <c r="BX16" s="231"/>
      <c r="BY16" s="231"/>
      <c r="BZ16" s="231"/>
      <c r="CA16" s="231"/>
      <c r="CB16" s="231"/>
      <c r="CC16" s="231"/>
      <c r="CD16" s="231"/>
      <c r="CE16" s="231"/>
      <c r="CF16" s="231"/>
      <c r="CG16" s="6"/>
      <c r="CH16" s="203"/>
      <c r="CI16" s="268"/>
      <c r="CJ16" s="268"/>
      <c r="CK16" s="203"/>
      <c r="CL16" s="8"/>
      <c r="CM16" s="251"/>
      <c r="CN16" s="216"/>
      <c r="CO16" s="216"/>
      <c r="CP16" s="203"/>
      <c r="CQ16" s="216"/>
      <c r="CR16" s="216"/>
      <c r="CS16" s="203"/>
      <c r="CT16" s="203"/>
      <c r="CU16" s="203"/>
    </row>
    <row r="17" spans="1:99" ht="36" customHeight="1">
      <c r="A17" s="511">
        <v>3</v>
      </c>
      <c r="B17" s="303"/>
      <c r="C17" s="303"/>
      <c r="D17" s="303"/>
      <c r="E17" s="303"/>
      <c r="F17" s="303"/>
      <c r="G17" s="303"/>
      <c r="H17" s="303"/>
      <c r="I17" s="303"/>
      <c r="J17" s="303"/>
      <c r="K17" s="303"/>
      <c r="L17" s="303"/>
      <c r="M17" s="303"/>
      <c r="N17" s="303"/>
      <c r="O17" s="303"/>
      <c r="P17" s="433"/>
      <c r="Q17" s="262"/>
      <c r="R17" s="261"/>
      <c r="S17" s="262"/>
      <c r="T17" s="261"/>
      <c r="U17" s="262"/>
      <c r="V17" s="261"/>
      <c r="W17" s="262"/>
      <c r="X17" s="261"/>
      <c r="Y17" s="262"/>
      <c r="Z17" s="261"/>
      <c r="AA17" s="262"/>
      <c r="AB17" s="261"/>
      <c r="AC17" s="262"/>
      <c r="AD17" s="27"/>
      <c r="AE17" s="263"/>
      <c r="AF17" s="263"/>
      <c r="AG17" s="263"/>
      <c r="AH17" s="262"/>
      <c r="AI17" s="262"/>
      <c r="AJ17" s="262"/>
      <c r="AK17" s="262"/>
      <c r="AL17" s="264"/>
      <c r="AM17" s="264"/>
      <c r="AN17" s="264"/>
      <c r="AO17" s="264"/>
      <c r="AP17" s="264"/>
      <c r="AQ17" s="264"/>
      <c r="AR17" s="263"/>
      <c r="AS17" s="263"/>
      <c r="AT17" s="27"/>
      <c r="AU17" s="264"/>
      <c r="AV17" s="264"/>
      <c r="AW17" s="264"/>
      <c r="AX17" s="264"/>
      <c r="AY17" s="263"/>
      <c r="AZ17" s="263"/>
      <c r="BA17" s="263"/>
      <c r="BB17" s="263"/>
      <c r="BC17" s="265"/>
      <c r="BD17" s="264"/>
      <c r="BE17" s="265"/>
      <c r="BF17" s="264"/>
      <c r="BG17" s="263"/>
      <c r="BH17" s="27"/>
      <c r="BI17" s="262"/>
      <c r="BJ17" s="262"/>
      <c r="BK17" s="262"/>
      <c r="BL17" s="262"/>
      <c r="BM17" s="262"/>
      <c r="BN17" s="262"/>
      <c r="BO17" s="262"/>
      <c r="BP17" s="262"/>
      <c r="BQ17" s="262"/>
      <c r="BR17" s="262"/>
      <c r="BS17" s="262"/>
      <c r="BT17" s="27"/>
      <c r="BU17" s="263"/>
      <c r="BV17" s="263"/>
      <c r="BW17" s="263"/>
      <c r="BX17" s="263"/>
      <c r="BY17" s="264"/>
      <c r="BZ17" s="264"/>
      <c r="CA17" s="264"/>
      <c r="CB17" s="264"/>
      <c r="CC17" s="264"/>
      <c r="CD17" s="264"/>
      <c r="CE17" s="264"/>
      <c r="CF17" s="264"/>
      <c r="CG17" s="9"/>
      <c r="CH17" s="216"/>
      <c r="CI17" s="269"/>
      <c r="CJ17" s="269"/>
      <c r="CK17" s="216"/>
      <c r="CL17" s="8"/>
      <c r="CM17" s="251"/>
      <c r="CN17" s="216"/>
      <c r="CO17" s="216"/>
      <c r="CP17" s="203"/>
      <c r="CQ17" s="216"/>
      <c r="CR17" s="216"/>
      <c r="CS17" s="203"/>
      <c r="CT17" s="203"/>
      <c r="CU17" s="203"/>
    </row>
    <row r="18" spans="1:99" ht="36" customHeight="1">
      <c r="A18" s="511">
        <v>4</v>
      </c>
      <c r="B18" s="303"/>
      <c r="C18" s="303"/>
      <c r="D18" s="303"/>
      <c r="E18" s="303"/>
      <c r="F18" s="303"/>
      <c r="G18" s="303"/>
      <c r="H18" s="303"/>
      <c r="I18" s="303"/>
      <c r="J18" s="303"/>
      <c r="K18" s="303"/>
      <c r="L18" s="303"/>
      <c r="M18" s="303"/>
      <c r="N18" s="303"/>
      <c r="O18" s="303"/>
      <c r="P18" s="433"/>
      <c r="Q18" s="262"/>
      <c r="R18" s="261"/>
      <c r="S18" s="262"/>
      <c r="T18" s="261"/>
      <c r="U18" s="262"/>
      <c r="V18" s="261"/>
      <c r="W18" s="262"/>
      <c r="X18" s="261"/>
      <c r="Y18" s="262"/>
      <c r="Z18" s="261"/>
      <c r="AA18" s="262"/>
      <c r="AB18" s="261"/>
      <c r="AC18" s="262"/>
      <c r="AD18" s="27"/>
      <c r="AE18" s="263"/>
      <c r="AF18" s="263"/>
      <c r="AG18" s="263"/>
      <c r="AH18" s="262"/>
      <c r="AI18" s="262"/>
      <c r="AJ18" s="262"/>
      <c r="AK18" s="262"/>
      <c r="AL18" s="264"/>
      <c r="AM18" s="264"/>
      <c r="AN18" s="264"/>
      <c r="AO18" s="264"/>
      <c r="AP18" s="264"/>
      <c r="AQ18" s="264"/>
      <c r="AR18" s="263"/>
      <c r="AS18" s="263"/>
      <c r="AT18" s="27"/>
      <c r="AU18" s="264"/>
      <c r="AV18" s="264"/>
      <c r="AW18" s="264"/>
      <c r="AX18" s="264"/>
      <c r="AY18" s="263"/>
      <c r="AZ18" s="263"/>
      <c r="BA18" s="263"/>
      <c r="BB18" s="263"/>
      <c r="BC18" s="265"/>
      <c r="BD18" s="264"/>
      <c r="BE18" s="265"/>
      <c r="BF18" s="264"/>
      <c r="BG18" s="263"/>
      <c r="BH18" s="27"/>
      <c r="BI18" s="262"/>
      <c r="BJ18" s="262"/>
      <c r="BK18" s="262"/>
      <c r="BL18" s="262"/>
      <c r="BM18" s="262"/>
      <c r="BN18" s="262"/>
      <c r="BO18" s="262"/>
      <c r="BP18" s="262"/>
      <c r="BQ18" s="262"/>
      <c r="BR18" s="262"/>
      <c r="BS18" s="262"/>
      <c r="BT18" s="27"/>
      <c r="BU18" s="263"/>
      <c r="BV18" s="263"/>
      <c r="BW18" s="263"/>
      <c r="BX18" s="263"/>
      <c r="BY18" s="264"/>
      <c r="BZ18" s="264"/>
      <c r="CA18" s="264"/>
      <c r="CB18" s="264"/>
      <c r="CC18" s="264"/>
      <c r="CD18" s="264"/>
      <c r="CE18" s="264"/>
      <c r="CF18" s="264"/>
      <c r="CG18" s="9"/>
      <c r="CH18" s="216"/>
      <c r="CI18" s="269"/>
      <c r="CJ18" s="269"/>
      <c r="CK18" s="216"/>
      <c r="CL18" s="8"/>
      <c r="CM18" s="251"/>
      <c r="CN18" s="216"/>
      <c r="CO18" s="216"/>
      <c r="CP18" s="203"/>
      <c r="CQ18" s="216"/>
      <c r="CR18" s="216"/>
      <c r="CS18" s="203"/>
      <c r="CT18" s="203"/>
      <c r="CU18" s="203"/>
    </row>
    <row r="19" spans="1:99" ht="36" customHeight="1">
      <c r="A19" s="511">
        <v>5</v>
      </c>
      <c r="B19" s="303"/>
      <c r="C19" s="303"/>
      <c r="D19" s="303"/>
      <c r="E19" s="303"/>
      <c r="F19" s="303"/>
      <c r="G19" s="303"/>
      <c r="H19" s="303"/>
      <c r="I19" s="303"/>
      <c r="J19" s="303"/>
      <c r="K19" s="303"/>
      <c r="L19" s="303"/>
      <c r="M19" s="303"/>
      <c r="N19" s="303"/>
      <c r="O19" s="303"/>
      <c r="P19" s="433"/>
      <c r="Q19" s="262"/>
      <c r="R19" s="261"/>
      <c r="S19" s="262"/>
      <c r="T19" s="261"/>
      <c r="U19" s="262"/>
      <c r="V19" s="261"/>
      <c r="W19" s="262"/>
      <c r="X19" s="261"/>
      <c r="Y19" s="262"/>
      <c r="Z19" s="261"/>
      <c r="AA19" s="262"/>
      <c r="AB19" s="261"/>
      <c r="AC19" s="262"/>
      <c r="AD19" s="27"/>
      <c r="AE19" s="263"/>
      <c r="AF19" s="263"/>
      <c r="AG19" s="263"/>
      <c r="AH19" s="262"/>
      <c r="AI19" s="262"/>
      <c r="AJ19" s="262"/>
      <c r="AK19" s="262"/>
      <c r="AL19" s="264"/>
      <c r="AM19" s="264"/>
      <c r="AN19" s="264"/>
      <c r="AO19" s="264"/>
      <c r="AP19" s="264"/>
      <c r="AQ19" s="264"/>
      <c r="AR19" s="263"/>
      <c r="AS19" s="263"/>
      <c r="AT19" s="27"/>
      <c r="AU19" s="264"/>
      <c r="AV19" s="264"/>
      <c r="AW19" s="264"/>
      <c r="AX19" s="264"/>
      <c r="AY19" s="263"/>
      <c r="AZ19" s="263"/>
      <c r="BA19" s="263"/>
      <c r="BB19" s="263"/>
      <c r="BC19" s="265"/>
      <c r="BD19" s="264"/>
      <c r="BE19" s="265"/>
      <c r="BF19" s="264"/>
      <c r="BG19" s="263"/>
      <c r="BH19" s="27"/>
      <c r="BI19" s="262"/>
      <c r="BJ19" s="262"/>
      <c r="BK19" s="262"/>
      <c r="BL19" s="262"/>
      <c r="BM19" s="262"/>
      <c r="BN19" s="262"/>
      <c r="BO19" s="262"/>
      <c r="BP19" s="262"/>
      <c r="BQ19" s="262"/>
      <c r="BR19" s="262"/>
      <c r="BS19" s="262"/>
      <c r="BT19" s="27"/>
      <c r="BU19" s="263"/>
      <c r="BV19" s="263"/>
      <c r="BW19" s="263"/>
      <c r="BX19" s="263"/>
      <c r="BY19" s="264"/>
      <c r="BZ19" s="264"/>
      <c r="CA19" s="264"/>
      <c r="CB19" s="264"/>
      <c r="CC19" s="264"/>
      <c r="CD19" s="264"/>
      <c r="CE19" s="264"/>
      <c r="CF19" s="264"/>
      <c r="CG19" s="9"/>
      <c r="CH19" s="216"/>
      <c r="CI19" s="269"/>
      <c r="CJ19" s="269"/>
      <c r="CK19" s="216"/>
      <c r="CL19" s="8"/>
      <c r="CM19" s="251"/>
      <c r="CN19" s="216"/>
      <c r="CO19" s="216"/>
      <c r="CP19" s="216"/>
      <c r="CQ19" s="216"/>
      <c r="CR19" s="216"/>
      <c r="CS19" s="203"/>
      <c r="CT19" s="8"/>
      <c r="CU19" s="216"/>
    </row>
    <row r="20" spans="1:99" ht="36" customHeight="1">
      <c r="A20" s="511">
        <v>6</v>
      </c>
      <c r="B20" s="303"/>
      <c r="C20" s="303"/>
      <c r="D20" s="303"/>
      <c r="E20" s="303"/>
      <c r="F20" s="303"/>
      <c r="G20" s="303"/>
      <c r="H20" s="303"/>
      <c r="I20" s="303"/>
      <c r="J20" s="303"/>
      <c r="K20" s="303"/>
      <c r="L20" s="303"/>
      <c r="M20" s="303"/>
      <c r="N20" s="303"/>
      <c r="O20" s="303"/>
      <c r="P20" s="433"/>
      <c r="Q20" s="262"/>
      <c r="R20" s="261"/>
      <c r="S20" s="262"/>
      <c r="T20" s="261"/>
      <c r="U20" s="262"/>
      <c r="V20" s="261"/>
      <c r="W20" s="262"/>
      <c r="X20" s="261"/>
      <c r="Y20" s="262"/>
      <c r="Z20" s="261"/>
      <c r="AA20" s="262"/>
      <c r="AB20" s="261"/>
      <c r="AC20" s="262"/>
      <c r="AD20" s="27"/>
      <c r="AE20" s="263"/>
      <c r="AF20" s="263"/>
      <c r="AG20" s="263"/>
      <c r="AH20" s="262"/>
      <c r="AI20" s="262"/>
      <c r="AJ20" s="262"/>
      <c r="AK20" s="262"/>
      <c r="AL20" s="264"/>
      <c r="AM20" s="264"/>
      <c r="AN20" s="264"/>
      <c r="AO20" s="264"/>
      <c r="AP20" s="264"/>
      <c r="AQ20" s="264"/>
      <c r="AR20" s="263"/>
      <c r="AS20" s="263"/>
      <c r="AT20" s="27"/>
      <c r="AU20" s="264"/>
      <c r="AV20" s="264"/>
      <c r="AW20" s="264"/>
      <c r="AX20" s="264"/>
      <c r="AY20" s="263"/>
      <c r="AZ20" s="263"/>
      <c r="BA20" s="263"/>
      <c r="BB20" s="263"/>
      <c r="BC20" s="265"/>
      <c r="BD20" s="264"/>
      <c r="BE20" s="265"/>
      <c r="BF20" s="264"/>
      <c r="BG20" s="263"/>
      <c r="BH20" s="27"/>
      <c r="BI20" s="262"/>
      <c r="BJ20" s="262"/>
      <c r="BK20" s="262"/>
      <c r="BL20" s="262"/>
      <c r="BM20" s="262"/>
      <c r="BN20" s="262"/>
      <c r="BO20" s="262"/>
      <c r="BP20" s="262"/>
      <c r="BQ20" s="262"/>
      <c r="BR20" s="262"/>
      <c r="BS20" s="262"/>
      <c r="BT20" s="27"/>
      <c r="BU20" s="263"/>
      <c r="BV20" s="263"/>
      <c r="BW20" s="263"/>
      <c r="BX20" s="263"/>
      <c r="BY20" s="264"/>
      <c r="BZ20" s="264"/>
      <c r="CA20" s="264"/>
      <c r="CB20" s="264"/>
      <c r="CC20" s="264"/>
      <c r="CD20" s="264"/>
      <c r="CE20" s="264"/>
      <c r="CF20" s="264"/>
      <c r="CG20" s="270"/>
      <c r="CH20" s="216"/>
      <c r="CI20" s="216"/>
      <c r="CJ20" s="216"/>
      <c r="CK20" s="216"/>
      <c r="CL20" s="216"/>
      <c r="CM20" s="216"/>
      <c r="CN20" s="216"/>
      <c r="CO20" s="216"/>
      <c r="CP20" s="216"/>
      <c r="CQ20" s="216"/>
      <c r="CR20" s="216"/>
      <c r="CS20" s="203"/>
      <c r="CT20" s="8"/>
      <c r="CU20" s="216"/>
    </row>
    <row r="21" spans="1:99" ht="36" customHeight="1">
      <c r="A21" s="511">
        <v>7</v>
      </c>
      <c r="B21" s="303"/>
      <c r="C21" s="303"/>
      <c r="D21" s="303"/>
      <c r="E21" s="303"/>
      <c r="F21" s="303"/>
      <c r="G21" s="303"/>
      <c r="H21" s="303"/>
      <c r="I21" s="303"/>
      <c r="J21" s="303"/>
      <c r="K21" s="303"/>
      <c r="L21" s="303"/>
      <c r="M21" s="303"/>
      <c r="N21" s="303"/>
      <c r="O21" s="303"/>
      <c r="P21" s="433"/>
      <c r="Q21" s="262"/>
      <c r="R21" s="261"/>
      <c r="S21" s="262"/>
      <c r="T21" s="261"/>
      <c r="U21" s="262"/>
      <c r="V21" s="261"/>
      <c r="W21" s="262"/>
      <c r="X21" s="261"/>
      <c r="Y21" s="262"/>
      <c r="Z21" s="261"/>
      <c r="AA21" s="262"/>
      <c r="AB21" s="261"/>
      <c r="AC21" s="262"/>
      <c r="AD21" s="27"/>
      <c r="AE21" s="263"/>
      <c r="AF21" s="263"/>
      <c r="AG21" s="263"/>
      <c r="AH21" s="262"/>
      <c r="AI21" s="262"/>
      <c r="AJ21" s="262"/>
      <c r="AK21" s="262"/>
      <c r="AL21" s="264"/>
      <c r="AM21" s="264"/>
      <c r="AN21" s="264"/>
      <c r="AO21" s="264"/>
      <c r="AP21" s="264"/>
      <c r="AQ21" s="264"/>
      <c r="AR21" s="263"/>
      <c r="AS21" s="263"/>
      <c r="AT21" s="27"/>
      <c r="AU21" s="264"/>
      <c r="AV21" s="264"/>
      <c r="AW21" s="264"/>
      <c r="AX21" s="264"/>
      <c r="AY21" s="263"/>
      <c r="AZ21" s="263"/>
      <c r="BA21" s="263"/>
      <c r="BB21" s="263"/>
      <c r="BC21" s="265"/>
      <c r="BD21" s="264"/>
      <c r="BE21" s="265"/>
      <c r="BF21" s="264"/>
      <c r="BG21" s="263"/>
      <c r="BH21" s="27"/>
      <c r="BI21" s="262"/>
      <c r="BJ21" s="262"/>
      <c r="BK21" s="262"/>
      <c r="BL21" s="262"/>
      <c r="BM21" s="262"/>
      <c r="BN21" s="262"/>
      <c r="BO21" s="262"/>
      <c r="BP21" s="262"/>
      <c r="BQ21" s="262"/>
      <c r="BR21" s="262"/>
      <c r="BS21" s="262"/>
      <c r="BT21" s="27"/>
      <c r="BU21" s="263"/>
      <c r="BV21" s="263"/>
      <c r="BW21" s="263"/>
      <c r="BX21" s="263"/>
      <c r="BY21" s="264"/>
      <c r="BZ21" s="264"/>
      <c r="CA21" s="264"/>
      <c r="CB21" s="264"/>
      <c r="CC21" s="264"/>
      <c r="CD21" s="264"/>
      <c r="CE21" s="264"/>
      <c r="CF21" s="264"/>
      <c r="CG21" s="271"/>
      <c r="CH21" s="216"/>
      <c r="CI21" s="216"/>
      <c r="CJ21" s="216"/>
      <c r="CK21" s="216"/>
      <c r="CL21" s="216"/>
      <c r="CM21" s="216"/>
      <c r="CN21" s="216"/>
      <c r="CO21" s="216"/>
      <c r="CP21" s="216"/>
      <c r="CQ21" s="216"/>
      <c r="CR21" s="216"/>
      <c r="CS21" s="203"/>
      <c r="CT21" s="216"/>
      <c r="CU21" s="216"/>
    </row>
    <row r="22" spans="1:99" ht="36" customHeight="1">
      <c r="A22" s="511">
        <v>8</v>
      </c>
      <c r="B22" s="303"/>
      <c r="C22" s="303"/>
      <c r="D22" s="303"/>
      <c r="E22" s="303"/>
      <c r="F22" s="303"/>
      <c r="G22" s="303"/>
      <c r="H22" s="303"/>
      <c r="I22" s="303"/>
      <c r="J22" s="303"/>
      <c r="K22" s="303"/>
      <c r="L22" s="303"/>
      <c r="M22" s="303"/>
      <c r="N22" s="303"/>
      <c r="O22" s="303"/>
      <c r="P22" s="433"/>
      <c r="Q22" s="262"/>
      <c r="R22" s="261"/>
      <c r="S22" s="262"/>
      <c r="T22" s="261"/>
      <c r="U22" s="262"/>
      <c r="V22" s="261"/>
      <c r="W22" s="262"/>
      <c r="X22" s="261"/>
      <c r="Y22" s="262"/>
      <c r="Z22" s="261"/>
      <c r="AA22" s="262"/>
      <c r="AB22" s="261"/>
      <c r="AC22" s="262"/>
      <c r="AD22" s="27"/>
      <c r="AE22" s="263"/>
      <c r="AF22" s="263"/>
      <c r="AG22" s="263"/>
      <c r="AH22" s="262"/>
      <c r="AI22" s="262"/>
      <c r="AJ22" s="262"/>
      <c r="AK22" s="262"/>
      <c r="AL22" s="264"/>
      <c r="AM22" s="264"/>
      <c r="AN22" s="264"/>
      <c r="AO22" s="264"/>
      <c r="AP22" s="264"/>
      <c r="AQ22" s="264"/>
      <c r="AR22" s="263"/>
      <c r="AS22" s="263"/>
      <c r="AT22" s="27"/>
      <c r="AU22" s="264"/>
      <c r="AV22" s="264"/>
      <c r="AW22" s="264"/>
      <c r="AX22" s="264"/>
      <c r="AY22" s="263"/>
      <c r="AZ22" s="263"/>
      <c r="BA22" s="263"/>
      <c r="BB22" s="263"/>
      <c r="BC22" s="265"/>
      <c r="BD22" s="264"/>
      <c r="BE22" s="265"/>
      <c r="BF22" s="264"/>
      <c r="BG22" s="263"/>
      <c r="BH22" s="27"/>
      <c r="BI22" s="262"/>
      <c r="BJ22" s="262"/>
      <c r="BK22" s="262"/>
      <c r="BL22" s="262"/>
      <c r="BM22" s="262"/>
      <c r="BN22" s="262"/>
      <c r="BO22" s="262"/>
      <c r="BP22" s="262"/>
      <c r="BQ22" s="262"/>
      <c r="BR22" s="262"/>
      <c r="BS22" s="262"/>
      <c r="BT22" s="27"/>
      <c r="BU22" s="263"/>
      <c r="BV22" s="263"/>
      <c r="BW22" s="263"/>
      <c r="BX22" s="263"/>
      <c r="BY22" s="264"/>
      <c r="BZ22" s="264"/>
      <c r="CA22" s="264"/>
      <c r="CB22" s="264"/>
      <c r="CC22" s="264"/>
      <c r="CD22" s="264"/>
      <c r="CE22" s="264"/>
      <c r="CF22" s="264"/>
      <c r="CG22" s="6"/>
      <c r="CH22" s="216"/>
      <c r="CI22" s="216"/>
      <c r="CJ22" s="216"/>
      <c r="CK22" s="232"/>
      <c r="CL22" s="232"/>
      <c r="CM22" s="232"/>
      <c r="CN22" s="216"/>
      <c r="CO22" s="216"/>
      <c r="CP22" s="216"/>
      <c r="CQ22" s="203"/>
      <c r="CR22" s="203"/>
      <c r="CS22" s="203"/>
      <c r="CT22" s="8"/>
      <c r="CU22" s="216"/>
    </row>
    <row r="23" spans="1:99" ht="36" customHeight="1">
      <c r="A23" s="511">
        <v>9</v>
      </c>
      <c r="B23" s="303"/>
      <c r="C23" s="303"/>
      <c r="D23" s="303"/>
      <c r="E23" s="303"/>
      <c r="F23" s="303"/>
      <c r="G23" s="303"/>
      <c r="H23" s="303"/>
      <c r="I23" s="303"/>
      <c r="J23" s="303"/>
      <c r="K23" s="303"/>
      <c r="L23" s="303"/>
      <c r="M23" s="303"/>
      <c r="N23" s="303"/>
      <c r="O23" s="303"/>
      <c r="P23" s="433"/>
      <c r="Q23" s="262"/>
      <c r="R23" s="261"/>
      <c r="S23" s="262"/>
      <c r="T23" s="261"/>
      <c r="U23" s="262"/>
      <c r="V23" s="261"/>
      <c r="W23" s="262"/>
      <c r="X23" s="261"/>
      <c r="Y23" s="262"/>
      <c r="Z23" s="261"/>
      <c r="AA23" s="262"/>
      <c r="AB23" s="261"/>
      <c r="AC23" s="262"/>
      <c r="AD23" s="27"/>
      <c r="AE23" s="263"/>
      <c r="AF23" s="263"/>
      <c r="AG23" s="263"/>
      <c r="AH23" s="262"/>
      <c r="AI23" s="262"/>
      <c r="AJ23" s="262"/>
      <c r="AK23" s="262"/>
      <c r="AL23" s="264"/>
      <c r="AM23" s="264"/>
      <c r="AN23" s="264"/>
      <c r="AO23" s="264"/>
      <c r="AP23" s="264"/>
      <c r="AQ23" s="264"/>
      <c r="AR23" s="263"/>
      <c r="AS23" s="263"/>
      <c r="AT23" s="27"/>
      <c r="AU23" s="264"/>
      <c r="AV23" s="264"/>
      <c r="AW23" s="264"/>
      <c r="AX23" s="264"/>
      <c r="AY23" s="263"/>
      <c r="AZ23" s="263"/>
      <c r="BA23" s="263"/>
      <c r="BB23" s="263"/>
      <c r="BC23" s="265"/>
      <c r="BD23" s="264"/>
      <c r="BE23" s="265"/>
      <c r="BF23" s="264"/>
      <c r="BG23" s="263"/>
      <c r="BH23" s="27"/>
      <c r="BI23" s="262"/>
      <c r="BJ23" s="262"/>
      <c r="BK23" s="262"/>
      <c r="BL23" s="262"/>
      <c r="BM23" s="262"/>
      <c r="BN23" s="262"/>
      <c r="BO23" s="262"/>
      <c r="BP23" s="262"/>
      <c r="BQ23" s="262"/>
      <c r="BR23" s="262"/>
      <c r="BS23" s="262"/>
      <c r="BT23" s="27"/>
      <c r="BU23" s="263"/>
      <c r="BV23" s="263"/>
      <c r="BW23" s="263"/>
      <c r="BX23" s="263"/>
      <c r="BY23" s="264"/>
      <c r="BZ23" s="264"/>
      <c r="CA23" s="264"/>
      <c r="CB23" s="264"/>
      <c r="CC23" s="264"/>
      <c r="CD23" s="264"/>
      <c r="CE23" s="264"/>
      <c r="CF23" s="264"/>
      <c r="CG23" s="6"/>
      <c r="CH23" s="216"/>
      <c r="CI23" s="216"/>
      <c r="CJ23" s="216"/>
      <c r="CK23" s="232"/>
      <c r="CL23" s="232"/>
      <c r="CM23" s="232"/>
      <c r="CN23" s="216"/>
      <c r="CO23" s="216"/>
      <c r="CP23" s="216"/>
      <c r="CQ23" s="203"/>
      <c r="CR23" s="203"/>
      <c r="CS23" s="203"/>
      <c r="CT23" s="8"/>
      <c r="CU23" s="216"/>
    </row>
    <row r="24" spans="1:99" ht="36" customHeight="1">
      <c r="A24" s="511">
        <v>10</v>
      </c>
      <c r="B24" s="303"/>
      <c r="C24" s="303"/>
      <c r="D24" s="303"/>
      <c r="E24" s="303"/>
      <c r="F24" s="303"/>
      <c r="G24" s="303"/>
      <c r="H24" s="303"/>
      <c r="I24" s="303"/>
      <c r="J24" s="303"/>
      <c r="K24" s="303"/>
      <c r="L24" s="303"/>
      <c r="M24" s="303"/>
      <c r="N24" s="303"/>
      <c r="O24" s="303"/>
      <c r="P24" s="433"/>
      <c r="Q24" s="262"/>
      <c r="R24" s="261"/>
      <c r="S24" s="262"/>
      <c r="T24" s="261"/>
      <c r="U24" s="262"/>
      <c r="V24" s="261"/>
      <c r="W24" s="262"/>
      <c r="X24" s="261"/>
      <c r="Y24" s="262"/>
      <c r="Z24" s="261"/>
      <c r="AA24" s="262"/>
      <c r="AB24" s="261"/>
      <c r="AC24" s="262"/>
      <c r="AD24" s="27"/>
      <c r="AE24" s="263"/>
      <c r="AF24" s="263"/>
      <c r="AG24" s="263"/>
      <c r="AH24" s="262"/>
      <c r="AI24" s="262"/>
      <c r="AJ24" s="262"/>
      <c r="AK24" s="262"/>
      <c r="AL24" s="264"/>
      <c r="AM24" s="264"/>
      <c r="AN24" s="264"/>
      <c r="AO24" s="264"/>
      <c r="AP24" s="264"/>
      <c r="AQ24" s="264"/>
      <c r="AR24" s="263"/>
      <c r="AS24" s="263"/>
      <c r="AT24" s="27"/>
      <c r="AU24" s="264"/>
      <c r="AV24" s="264"/>
      <c r="AW24" s="264"/>
      <c r="AX24" s="264"/>
      <c r="AY24" s="263"/>
      <c r="AZ24" s="263"/>
      <c r="BA24" s="263"/>
      <c r="BB24" s="263"/>
      <c r="BC24" s="265"/>
      <c r="BD24" s="264"/>
      <c r="BE24" s="265"/>
      <c r="BF24" s="264"/>
      <c r="BG24" s="263"/>
      <c r="BH24" s="27"/>
      <c r="BI24" s="262"/>
      <c r="BJ24" s="262"/>
      <c r="BK24" s="262"/>
      <c r="BL24" s="262"/>
      <c r="BM24" s="262"/>
      <c r="BN24" s="262"/>
      <c r="BO24" s="262"/>
      <c r="BP24" s="262"/>
      <c r="BQ24" s="262"/>
      <c r="BR24" s="262"/>
      <c r="BS24" s="262"/>
      <c r="BT24" s="27"/>
      <c r="BU24" s="263"/>
      <c r="BV24" s="263"/>
      <c r="BW24" s="263"/>
      <c r="BX24" s="263"/>
      <c r="BY24" s="264"/>
      <c r="BZ24" s="264"/>
      <c r="CA24" s="264"/>
      <c r="CB24" s="264"/>
      <c r="CC24" s="264"/>
      <c r="CD24" s="264"/>
      <c r="CE24" s="264"/>
      <c r="CF24" s="264"/>
      <c r="CG24" s="6"/>
      <c r="CH24" s="216"/>
      <c r="CI24" s="216"/>
      <c r="CJ24" s="216"/>
      <c r="CK24" s="232"/>
      <c r="CL24" s="232"/>
      <c r="CM24" s="232"/>
      <c r="CN24" s="216"/>
      <c r="CO24" s="216"/>
      <c r="CP24" s="216"/>
      <c r="CQ24" s="203"/>
      <c r="CR24" s="203"/>
      <c r="CS24" s="203"/>
      <c r="CT24" s="8"/>
      <c r="CU24" s="216"/>
    </row>
    <row r="25" spans="1:99" ht="36" customHeight="1">
      <c r="A25" s="511">
        <v>11</v>
      </c>
      <c r="B25" s="303"/>
      <c r="C25" s="303"/>
      <c r="D25" s="303"/>
      <c r="E25" s="303"/>
      <c r="F25" s="303"/>
      <c r="G25" s="303"/>
      <c r="H25" s="303"/>
      <c r="I25" s="303"/>
      <c r="J25" s="303"/>
      <c r="K25" s="303"/>
      <c r="L25" s="303"/>
      <c r="M25" s="303"/>
      <c r="N25" s="303"/>
      <c r="O25" s="303"/>
      <c r="P25" s="433"/>
      <c r="Q25" s="262"/>
      <c r="R25" s="261"/>
      <c r="S25" s="262"/>
      <c r="T25" s="261"/>
      <c r="U25" s="262"/>
      <c r="V25" s="261"/>
      <c r="W25" s="262"/>
      <c r="X25" s="261"/>
      <c r="Y25" s="262"/>
      <c r="Z25" s="261"/>
      <c r="AA25" s="262"/>
      <c r="AB25" s="261"/>
      <c r="AC25" s="262"/>
      <c r="AD25" s="27"/>
      <c r="AE25" s="263"/>
      <c r="AF25" s="263"/>
      <c r="AG25" s="263"/>
      <c r="AH25" s="262"/>
      <c r="AI25" s="262"/>
      <c r="AJ25" s="262"/>
      <c r="AK25" s="262"/>
      <c r="AL25" s="264"/>
      <c r="AM25" s="264"/>
      <c r="AN25" s="264"/>
      <c r="AO25" s="264"/>
      <c r="AP25" s="264"/>
      <c r="AQ25" s="264"/>
      <c r="AR25" s="263"/>
      <c r="AS25" s="263"/>
      <c r="AT25" s="27"/>
      <c r="AU25" s="264"/>
      <c r="AV25" s="264"/>
      <c r="AW25" s="264"/>
      <c r="AX25" s="264"/>
      <c r="AY25" s="263"/>
      <c r="AZ25" s="263"/>
      <c r="BA25" s="263"/>
      <c r="BB25" s="263"/>
      <c r="BC25" s="265"/>
      <c r="BD25" s="264"/>
      <c r="BE25" s="265"/>
      <c r="BF25" s="264"/>
      <c r="BG25" s="263"/>
      <c r="BH25" s="27"/>
      <c r="BI25" s="262"/>
      <c r="BJ25" s="262"/>
      <c r="BK25" s="262"/>
      <c r="BL25" s="262"/>
      <c r="BM25" s="262"/>
      <c r="BN25" s="262"/>
      <c r="BO25" s="262"/>
      <c r="BP25" s="262"/>
      <c r="BQ25" s="262"/>
      <c r="BR25" s="262"/>
      <c r="BS25" s="262"/>
      <c r="BT25" s="27"/>
      <c r="BU25" s="263"/>
      <c r="BV25" s="263"/>
      <c r="BW25" s="263"/>
      <c r="BX25" s="263"/>
      <c r="BY25" s="264"/>
      <c r="BZ25" s="264"/>
      <c r="CA25" s="264"/>
      <c r="CB25" s="264"/>
      <c r="CC25" s="264"/>
      <c r="CD25" s="264"/>
      <c r="CE25" s="264"/>
      <c r="CF25" s="264"/>
      <c r="CG25" s="6"/>
      <c r="CH25" s="216"/>
      <c r="CI25" s="216"/>
      <c r="CJ25" s="216"/>
      <c r="CK25" s="232"/>
      <c r="CL25" s="232"/>
      <c r="CM25" s="232"/>
      <c r="CN25" s="216"/>
      <c r="CO25" s="216"/>
      <c r="CP25" s="216"/>
      <c r="CQ25" s="203"/>
      <c r="CR25" s="203"/>
      <c r="CS25" s="203"/>
      <c r="CT25" s="8"/>
      <c r="CU25" s="216"/>
    </row>
    <row r="26" spans="1:99" ht="36" customHeight="1">
      <c r="A26" s="511">
        <v>12</v>
      </c>
      <c r="B26" s="303"/>
      <c r="C26" s="303"/>
      <c r="D26" s="303"/>
      <c r="E26" s="303"/>
      <c r="F26" s="303"/>
      <c r="G26" s="303"/>
      <c r="H26" s="303"/>
      <c r="I26" s="303"/>
      <c r="J26" s="303"/>
      <c r="K26" s="303"/>
      <c r="L26" s="303"/>
      <c r="M26" s="303"/>
      <c r="N26" s="303"/>
      <c r="O26" s="303"/>
      <c r="P26" s="433"/>
      <c r="Q26" s="262"/>
      <c r="R26" s="261"/>
      <c r="S26" s="262"/>
      <c r="T26" s="261"/>
      <c r="U26" s="262"/>
      <c r="V26" s="261"/>
      <c r="W26" s="262"/>
      <c r="X26" s="261"/>
      <c r="Y26" s="262"/>
      <c r="Z26" s="261"/>
      <c r="AA26" s="262"/>
      <c r="AB26" s="261"/>
      <c r="AC26" s="262"/>
      <c r="AD26" s="27"/>
      <c r="AE26" s="263"/>
      <c r="AF26" s="263"/>
      <c r="AG26" s="263"/>
      <c r="AH26" s="262"/>
      <c r="AI26" s="262"/>
      <c r="AJ26" s="262"/>
      <c r="AK26" s="262"/>
      <c r="AL26" s="264"/>
      <c r="AM26" s="264"/>
      <c r="AN26" s="264"/>
      <c r="AO26" s="264"/>
      <c r="AP26" s="264"/>
      <c r="AQ26" s="264"/>
      <c r="AR26" s="263"/>
      <c r="AS26" s="263"/>
      <c r="AT26" s="27"/>
      <c r="AU26" s="264"/>
      <c r="AV26" s="264"/>
      <c r="AW26" s="264"/>
      <c r="AX26" s="264"/>
      <c r="AY26" s="263"/>
      <c r="AZ26" s="263"/>
      <c r="BA26" s="263"/>
      <c r="BB26" s="263"/>
      <c r="BC26" s="265"/>
      <c r="BD26" s="264"/>
      <c r="BE26" s="265"/>
      <c r="BF26" s="264"/>
      <c r="BG26" s="263"/>
      <c r="BH26" s="27"/>
      <c r="BI26" s="262"/>
      <c r="BJ26" s="262"/>
      <c r="BK26" s="262"/>
      <c r="BL26" s="262"/>
      <c r="BM26" s="262"/>
      <c r="BN26" s="262"/>
      <c r="BO26" s="262"/>
      <c r="BP26" s="262"/>
      <c r="BQ26" s="262"/>
      <c r="BR26" s="262"/>
      <c r="BS26" s="262"/>
      <c r="BT26" s="27"/>
      <c r="BU26" s="263"/>
      <c r="BV26" s="263"/>
      <c r="BW26" s="263"/>
      <c r="BX26" s="263"/>
      <c r="BY26" s="264"/>
      <c r="BZ26" s="264"/>
      <c r="CA26" s="264"/>
      <c r="CB26" s="264"/>
      <c r="CC26" s="264"/>
      <c r="CD26" s="264"/>
      <c r="CE26" s="264"/>
      <c r="CF26" s="264"/>
      <c r="CG26" s="6"/>
      <c r="CH26" s="216"/>
      <c r="CI26" s="216"/>
      <c r="CJ26" s="216"/>
      <c r="CK26" s="232"/>
      <c r="CL26" s="232"/>
      <c r="CM26" s="232"/>
      <c r="CN26" s="216"/>
      <c r="CO26" s="216"/>
      <c r="CP26" s="216"/>
      <c r="CQ26" s="203"/>
      <c r="CR26" s="203"/>
      <c r="CS26" s="203"/>
      <c r="CT26" s="8"/>
      <c r="CU26" s="216"/>
    </row>
    <row r="27" spans="1:99" ht="36" customHeight="1">
      <c r="A27" s="511">
        <v>13</v>
      </c>
      <c r="B27" s="303"/>
      <c r="C27" s="303"/>
      <c r="D27" s="303"/>
      <c r="E27" s="303"/>
      <c r="F27" s="303"/>
      <c r="G27" s="303"/>
      <c r="H27" s="303"/>
      <c r="I27" s="303"/>
      <c r="J27" s="303"/>
      <c r="K27" s="303"/>
      <c r="L27" s="303"/>
      <c r="M27" s="303"/>
      <c r="N27" s="303"/>
      <c r="O27" s="303"/>
      <c r="P27" s="433"/>
      <c r="Q27" s="262"/>
      <c r="R27" s="261"/>
      <c r="S27" s="262"/>
      <c r="T27" s="261"/>
      <c r="U27" s="262"/>
      <c r="V27" s="261"/>
      <c r="W27" s="262"/>
      <c r="X27" s="261"/>
      <c r="Y27" s="262"/>
      <c r="Z27" s="261"/>
      <c r="AA27" s="262"/>
      <c r="AB27" s="261"/>
      <c r="AC27" s="262"/>
      <c r="AD27" s="27"/>
      <c r="AE27" s="263"/>
      <c r="AF27" s="263"/>
      <c r="AG27" s="263"/>
      <c r="AH27" s="262"/>
      <c r="AI27" s="262"/>
      <c r="AJ27" s="262"/>
      <c r="AK27" s="262"/>
      <c r="AL27" s="264"/>
      <c r="AM27" s="264"/>
      <c r="AN27" s="264"/>
      <c r="AO27" s="264"/>
      <c r="AP27" s="264"/>
      <c r="AQ27" s="264"/>
      <c r="AR27" s="263"/>
      <c r="AS27" s="263"/>
      <c r="AT27" s="27"/>
      <c r="AU27" s="264"/>
      <c r="AV27" s="264"/>
      <c r="AW27" s="264"/>
      <c r="AX27" s="264"/>
      <c r="AY27" s="263"/>
      <c r="AZ27" s="263"/>
      <c r="BA27" s="263"/>
      <c r="BB27" s="263"/>
      <c r="BC27" s="265"/>
      <c r="BD27" s="264"/>
      <c r="BE27" s="265"/>
      <c r="BF27" s="264"/>
      <c r="BG27" s="263"/>
      <c r="BH27" s="27"/>
      <c r="BI27" s="262"/>
      <c r="BJ27" s="262"/>
      <c r="BK27" s="262"/>
      <c r="BL27" s="262"/>
      <c r="BM27" s="262"/>
      <c r="BN27" s="262"/>
      <c r="BO27" s="262"/>
      <c r="BP27" s="262"/>
      <c r="BQ27" s="262"/>
      <c r="BR27" s="262"/>
      <c r="BS27" s="262"/>
      <c r="BT27" s="27"/>
      <c r="BU27" s="263"/>
      <c r="BV27" s="263"/>
      <c r="BW27" s="263"/>
      <c r="BX27" s="263"/>
      <c r="BY27" s="264"/>
      <c r="BZ27" s="264"/>
      <c r="CA27" s="264"/>
      <c r="CB27" s="264"/>
      <c r="CC27" s="264"/>
      <c r="CD27" s="264"/>
      <c r="CE27" s="264"/>
      <c r="CF27" s="264"/>
      <c r="CG27" s="216"/>
      <c r="CH27" s="216"/>
      <c r="CI27" s="216"/>
      <c r="CJ27" s="216"/>
      <c r="CK27" s="232"/>
      <c r="CL27" s="232"/>
      <c r="CM27" s="232"/>
      <c r="CN27" s="216"/>
      <c r="CO27" s="216"/>
      <c r="CP27" s="216"/>
      <c r="CQ27" s="203"/>
      <c r="CR27" s="203"/>
      <c r="CS27" s="203"/>
      <c r="CT27" s="8"/>
      <c r="CU27" s="216"/>
    </row>
    <row r="28" spans="1:99" ht="36" customHeight="1">
      <c r="A28" s="511">
        <v>14</v>
      </c>
      <c r="B28" s="303"/>
      <c r="C28" s="303"/>
      <c r="D28" s="303"/>
      <c r="E28" s="303"/>
      <c r="F28" s="303"/>
      <c r="G28" s="303"/>
      <c r="H28" s="303"/>
      <c r="I28" s="303"/>
      <c r="J28" s="303"/>
      <c r="K28" s="303"/>
      <c r="L28" s="303"/>
      <c r="M28" s="303"/>
      <c r="N28" s="303"/>
      <c r="O28" s="303"/>
      <c r="P28" s="433"/>
      <c r="Q28" s="262"/>
      <c r="R28" s="261"/>
      <c r="S28" s="262"/>
      <c r="T28" s="261"/>
      <c r="U28" s="262"/>
      <c r="V28" s="261"/>
      <c r="W28" s="262"/>
      <c r="X28" s="261"/>
      <c r="Y28" s="262"/>
      <c r="Z28" s="261"/>
      <c r="AA28" s="262"/>
      <c r="AB28" s="261"/>
      <c r="AC28" s="262"/>
      <c r="AD28" s="27"/>
      <c r="AE28" s="263"/>
      <c r="AF28" s="263"/>
      <c r="AG28" s="263"/>
      <c r="AH28" s="262"/>
      <c r="AI28" s="262"/>
      <c r="AJ28" s="262"/>
      <c r="AK28" s="262"/>
      <c r="AL28" s="264"/>
      <c r="AM28" s="264"/>
      <c r="AN28" s="264"/>
      <c r="AO28" s="264"/>
      <c r="AP28" s="264"/>
      <c r="AQ28" s="264"/>
      <c r="AR28" s="263"/>
      <c r="AS28" s="263"/>
      <c r="AT28" s="27"/>
      <c r="AU28" s="264"/>
      <c r="AV28" s="264"/>
      <c r="AW28" s="264"/>
      <c r="AX28" s="264"/>
      <c r="AY28" s="263"/>
      <c r="AZ28" s="263"/>
      <c r="BA28" s="263"/>
      <c r="BB28" s="263"/>
      <c r="BC28" s="265"/>
      <c r="BD28" s="264"/>
      <c r="BE28" s="265"/>
      <c r="BF28" s="264"/>
      <c r="BG28" s="263"/>
      <c r="BH28" s="27"/>
      <c r="BI28" s="262"/>
      <c r="BJ28" s="262"/>
      <c r="BK28" s="262"/>
      <c r="BL28" s="262"/>
      <c r="BM28" s="262"/>
      <c r="BN28" s="262"/>
      <c r="BO28" s="262"/>
      <c r="BP28" s="262"/>
      <c r="BQ28" s="262"/>
      <c r="BR28" s="262"/>
      <c r="BS28" s="262"/>
      <c r="BT28" s="27"/>
      <c r="BU28" s="263"/>
      <c r="BV28" s="263"/>
      <c r="BW28" s="263"/>
      <c r="BX28" s="263"/>
      <c r="BY28" s="264"/>
      <c r="BZ28" s="264"/>
      <c r="CA28" s="264"/>
      <c r="CB28" s="264"/>
      <c r="CC28" s="264"/>
      <c r="CD28" s="264"/>
      <c r="CE28" s="264"/>
      <c r="CF28" s="264"/>
      <c r="CG28" s="250"/>
      <c r="CH28" s="216"/>
      <c r="CI28" s="216"/>
      <c r="CJ28" s="216"/>
      <c r="CK28" s="232"/>
      <c r="CL28" s="232"/>
      <c r="CM28" s="232"/>
      <c r="CN28" s="216"/>
      <c r="CO28" s="216"/>
      <c r="CP28" s="216"/>
      <c r="CQ28" s="203"/>
      <c r="CR28" s="203"/>
      <c r="CS28" s="203"/>
      <c r="CT28" s="8"/>
      <c r="CU28" s="216"/>
    </row>
    <row r="29" spans="1:99" ht="36" customHeight="1">
      <c r="A29" s="511">
        <v>15</v>
      </c>
      <c r="B29" s="303"/>
      <c r="C29" s="303"/>
      <c r="D29" s="303"/>
      <c r="E29" s="303"/>
      <c r="F29" s="303"/>
      <c r="G29" s="303"/>
      <c r="H29" s="303"/>
      <c r="I29" s="303"/>
      <c r="J29" s="303"/>
      <c r="K29" s="303"/>
      <c r="L29" s="303"/>
      <c r="M29" s="303"/>
      <c r="N29" s="303"/>
      <c r="O29" s="303"/>
      <c r="P29" s="433"/>
      <c r="Q29" s="262"/>
      <c r="R29" s="261"/>
      <c r="S29" s="262"/>
      <c r="T29" s="261"/>
      <c r="U29" s="262"/>
      <c r="V29" s="261"/>
      <c r="W29" s="262"/>
      <c r="X29" s="261"/>
      <c r="Y29" s="262"/>
      <c r="Z29" s="261"/>
      <c r="AA29" s="262"/>
      <c r="AB29" s="261"/>
      <c r="AC29" s="262"/>
      <c r="AD29" s="27"/>
      <c r="AE29" s="263"/>
      <c r="AF29" s="263"/>
      <c r="AG29" s="263"/>
      <c r="AH29" s="262"/>
      <c r="AI29" s="262"/>
      <c r="AJ29" s="262"/>
      <c r="AK29" s="262"/>
      <c r="AL29" s="264"/>
      <c r="AM29" s="264"/>
      <c r="AN29" s="264"/>
      <c r="AO29" s="264"/>
      <c r="AP29" s="264"/>
      <c r="AQ29" s="264"/>
      <c r="AR29" s="263"/>
      <c r="AS29" s="263"/>
      <c r="AT29" s="27"/>
      <c r="AU29" s="264"/>
      <c r="AV29" s="264"/>
      <c r="AW29" s="264"/>
      <c r="AX29" s="264"/>
      <c r="AY29" s="263"/>
      <c r="AZ29" s="263"/>
      <c r="BA29" s="263"/>
      <c r="BB29" s="263"/>
      <c r="BC29" s="265"/>
      <c r="BD29" s="264"/>
      <c r="BE29" s="265"/>
      <c r="BF29" s="264"/>
      <c r="BG29" s="263"/>
      <c r="BH29" s="27"/>
      <c r="BI29" s="262"/>
      <c r="BJ29" s="262"/>
      <c r="BK29" s="262"/>
      <c r="BL29" s="262"/>
      <c r="BM29" s="262"/>
      <c r="BN29" s="262"/>
      <c r="BO29" s="262"/>
      <c r="BP29" s="262"/>
      <c r="BQ29" s="262"/>
      <c r="BR29" s="262"/>
      <c r="BS29" s="262"/>
      <c r="BT29" s="27"/>
      <c r="BU29" s="263"/>
      <c r="BV29" s="263"/>
      <c r="BW29" s="263"/>
      <c r="BX29" s="263"/>
      <c r="BY29" s="264"/>
      <c r="BZ29" s="264"/>
      <c r="CA29" s="264"/>
      <c r="CB29" s="264"/>
      <c r="CC29" s="264"/>
      <c r="CD29" s="264"/>
      <c r="CE29" s="264"/>
      <c r="CF29" s="264"/>
      <c r="CG29" s="216"/>
      <c r="CH29" s="216"/>
      <c r="CI29" s="216"/>
      <c r="CJ29" s="216"/>
      <c r="CK29" s="232"/>
      <c r="CL29" s="232"/>
      <c r="CM29" s="232"/>
      <c r="CN29" s="216"/>
      <c r="CO29" s="216"/>
      <c r="CP29" s="216"/>
      <c r="CQ29" s="203"/>
      <c r="CR29" s="203"/>
      <c r="CS29" s="203"/>
      <c r="CT29" s="8"/>
      <c r="CU29" s="216"/>
    </row>
    <row r="30" spans="1:99" ht="36" customHeight="1">
      <c r="A30" s="511">
        <v>16</v>
      </c>
      <c r="B30" s="303"/>
      <c r="C30" s="303"/>
      <c r="D30" s="303"/>
      <c r="E30" s="303"/>
      <c r="F30" s="303"/>
      <c r="G30" s="303"/>
      <c r="H30" s="303"/>
      <c r="I30" s="303"/>
      <c r="J30" s="303"/>
      <c r="K30" s="303"/>
      <c r="L30" s="303"/>
      <c r="M30" s="303"/>
      <c r="N30" s="303"/>
      <c r="O30" s="303"/>
      <c r="P30" s="433"/>
      <c r="Q30" s="262"/>
      <c r="R30" s="261"/>
      <c r="S30" s="262"/>
      <c r="T30" s="261"/>
      <c r="U30" s="262"/>
      <c r="V30" s="261"/>
      <c r="W30" s="262"/>
      <c r="X30" s="261"/>
      <c r="Y30" s="262"/>
      <c r="Z30" s="261"/>
      <c r="AA30" s="262"/>
      <c r="AB30" s="261"/>
      <c r="AC30" s="262"/>
      <c r="AD30" s="27"/>
      <c r="AE30" s="263"/>
      <c r="AF30" s="263"/>
      <c r="AG30" s="263"/>
      <c r="AH30" s="262"/>
      <c r="AI30" s="262"/>
      <c r="AJ30" s="262"/>
      <c r="AK30" s="262"/>
      <c r="AL30" s="264"/>
      <c r="AM30" s="264"/>
      <c r="AN30" s="264"/>
      <c r="AO30" s="264"/>
      <c r="AP30" s="264"/>
      <c r="AQ30" s="264"/>
      <c r="AR30" s="263"/>
      <c r="AS30" s="263"/>
      <c r="AT30" s="27"/>
      <c r="AU30" s="264"/>
      <c r="AV30" s="264"/>
      <c r="AW30" s="264"/>
      <c r="AX30" s="264"/>
      <c r="AY30" s="263"/>
      <c r="AZ30" s="263"/>
      <c r="BA30" s="263"/>
      <c r="BB30" s="263"/>
      <c r="BC30" s="265"/>
      <c r="BD30" s="264"/>
      <c r="BE30" s="265"/>
      <c r="BF30" s="264"/>
      <c r="BG30" s="263"/>
      <c r="BH30" s="27"/>
      <c r="BI30" s="262"/>
      <c r="BJ30" s="262"/>
      <c r="BK30" s="262"/>
      <c r="BL30" s="262"/>
      <c r="BM30" s="262"/>
      <c r="BN30" s="262"/>
      <c r="BO30" s="262"/>
      <c r="BP30" s="262"/>
      <c r="BQ30" s="262"/>
      <c r="BR30" s="262"/>
      <c r="BS30" s="262"/>
      <c r="BT30" s="27"/>
      <c r="BU30" s="263"/>
      <c r="BV30" s="263"/>
      <c r="BW30" s="263"/>
      <c r="BX30" s="263"/>
      <c r="BY30" s="264"/>
      <c r="BZ30" s="264"/>
      <c r="CA30" s="264"/>
      <c r="CB30" s="264"/>
      <c r="CC30" s="264"/>
      <c r="CD30" s="264"/>
      <c r="CE30" s="264"/>
      <c r="CF30" s="264"/>
      <c r="CG30" s="216"/>
      <c r="CH30" s="216"/>
      <c r="CI30" s="216"/>
      <c r="CJ30" s="216"/>
      <c r="CK30" s="216"/>
      <c r="CL30" s="216"/>
      <c r="CM30" s="203"/>
      <c r="CN30" s="216"/>
      <c r="CO30" s="216"/>
      <c r="CP30" s="216"/>
      <c r="CQ30" s="216"/>
      <c r="CR30" s="216"/>
      <c r="CS30" s="203"/>
      <c r="CT30" s="8"/>
      <c r="CU30" s="216"/>
    </row>
    <row r="31" spans="1:99" ht="36" customHeight="1">
      <c r="A31" s="511">
        <v>17</v>
      </c>
      <c r="B31" s="303"/>
      <c r="C31" s="303"/>
      <c r="D31" s="303"/>
      <c r="E31" s="303"/>
      <c r="F31" s="303"/>
      <c r="G31" s="303"/>
      <c r="H31" s="303"/>
      <c r="I31" s="303"/>
      <c r="J31" s="303"/>
      <c r="K31" s="303"/>
      <c r="L31" s="303"/>
      <c r="M31" s="303"/>
      <c r="N31" s="303"/>
      <c r="O31" s="303"/>
      <c r="P31" s="433"/>
      <c r="Q31" s="262"/>
      <c r="R31" s="261"/>
      <c r="S31" s="262"/>
      <c r="T31" s="261"/>
      <c r="U31" s="262"/>
      <c r="V31" s="261"/>
      <c r="W31" s="262"/>
      <c r="X31" s="261"/>
      <c r="Y31" s="262"/>
      <c r="Z31" s="261"/>
      <c r="AA31" s="262"/>
      <c r="AB31" s="261"/>
      <c r="AC31" s="262"/>
      <c r="AD31" s="27"/>
      <c r="AE31" s="263"/>
      <c r="AF31" s="263"/>
      <c r="AG31" s="263"/>
      <c r="AH31" s="262"/>
      <c r="AI31" s="262"/>
      <c r="AJ31" s="262"/>
      <c r="AK31" s="262"/>
      <c r="AL31" s="264"/>
      <c r="AM31" s="264"/>
      <c r="AN31" s="264"/>
      <c r="AO31" s="264"/>
      <c r="AP31" s="264"/>
      <c r="AQ31" s="264"/>
      <c r="AR31" s="263"/>
      <c r="AS31" s="263"/>
      <c r="AT31" s="27"/>
      <c r="AU31" s="264"/>
      <c r="AV31" s="264"/>
      <c r="AW31" s="264"/>
      <c r="AX31" s="264"/>
      <c r="AY31" s="263"/>
      <c r="AZ31" s="263"/>
      <c r="BA31" s="263"/>
      <c r="BB31" s="263"/>
      <c r="BC31" s="265"/>
      <c r="BD31" s="264"/>
      <c r="BE31" s="265"/>
      <c r="BF31" s="264"/>
      <c r="BG31" s="263"/>
      <c r="BH31" s="27"/>
      <c r="BI31" s="262"/>
      <c r="BJ31" s="262"/>
      <c r="BK31" s="262"/>
      <c r="BL31" s="262"/>
      <c r="BM31" s="262"/>
      <c r="BN31" s="262"/>
      <c r="BO31" s="262"/>
      <c r="BP31" s="262"/>
      <c r="BQ31" s="262"/>
      <c r="BR31" s="262"/>
      <c r="BS31" s="262"/>
      <c r="BT31" s="27"/>
      <c r="BU31" s="263"/>
      <c r="BV31" s="263"/>
      <c r="BW31" s="263"/>
      <c r="BX31" s="263"/>
      <c r="BY31" s="264"/>
      <c r="BZ31" s="264"/>
      <c r="CA31" s="264"/>
      <c r="CB31" s="264"/>
      <c r="CC31" s="264"/>
      <c r="CD31" s="264"/>
      <c r="CE31" s="264"/>
      <c r="CF31" s="264"/>
      <c r="CG31" s="272"/>
      <c r="CH31" s="273"/>
      <c r="CI31" s="273"/>
      <c r="CJ31" s="273"/>
      <c r="CK31" s="273"/>
      <c r="CL31" s="273"/>
      <c r="CM31" s="274"/>
      <c r="CN31" s="273"/>
      <c r="CO31" s="273"/>
      <c r="CP31" s="216"/>
      <c r="CQ31" s="216"/>
      <c r="CR31" s="216"/>
      <c r="CS31" s="203"/>
      <c r="CT31" s="8"/>
      <c r="CU31" s="216"/>
    </row>
    <row r="32" spans="1:99" ht="36" customHeight="1">
      <c r="A32" s="511">
        <v>18</v>
      </c>
      <c r="B32" s="303"/>
      <c r="C32" s="303"/>
      <c r="D32" s="303"/>
      <c r="E32" s="303"/>
      <c r="F32" s="303"/>
      <c r="G32" s="303"/>
      <c r="H32" s="303"/>
      <c r="I32" s="303"/>
      <c r="J32" s="303"/>
      <c r="K32" s="303"/>
      <c r="L32" s="303"/>
      <c r="M32" s="303"/>
      <c r="N32" s="303"/>
      <c r="O32" s="303"/>
      <c r="P32" s="433"/>
      <c r="Q32" s="262"/>
      <c r="R32" s="261"/>
      <c r="S32" s="262"/>
      <c r="T32" s="261"/>
      <c r="U32" s="262"/>
      <c r="V32" s="261"/>
      <c r="W32" s="262"/>
      <c r="X32" s="261"/>
      <c r="Y32" s="262"/>
      <c r="Z32" s="261"/>
      <c r="AA32" s="262"/>
      <c r="AB32" s="261"/>
      <c r="AC32" s="262"/>
      <c r="AD32" s="27"/>
      <c r="AE32" s="263"/>
      <c r="AF32" s="263"/>
      <c r="AG32" s="263"/>
      <c r="AH32" s="262"/>
      <c r="AI32" s="262"/>
      <c r="AJ32" s="262"/>
      <c r="AK32" s="262"/>
      <c r="AL32" s="264"/>
      <c r="AM32" s="264"/>
      <c r="AN32" s="264"/>
      <c r="AO32" s="264"/>
      <c r="AP32" s="264"/>
      <c r="AQ32" s="264"/>
      <c r="AR32" s="263"/>
      <c r="AS32" s="263"/>
      <c r="AT32" s="27"/>
      <c r="AU32" s="264"/>
      <c r="AV32" s="264"/>
      <c r="AW32" s="264"/>
      <c r="AX32" s="264"/>
      <c r="AY32" s="263"/>
      <c r="AZ32" s="263"/>
      <c r="BA32" s="263"/>
      <c r="BB32" s="263"/>
      <c r="BC32" s="265"/>
      <c r="BD32" s="264"/>
      <c r="BE32" s="265"/>
      <c r="BF32" s="264"/>
      <c r="BG32" s="263"/>
      <c r="BH32" s="27"/>
      <c r="BI32" s="262"/>
      <c r="BJ32" s="262"/>
      <c r="BK32" s="262"/>
      <c r="BL32" s="262"/>
      <c r="BM32" s="262"/>
      <c r="BN32" s="262"/>
      <c r="BO32" s="262"/>
      <c r="BP32" s="262"/>
      <c r="BQ32" s="262"/>
      <c r="BR32" s="262"/>
      <c r="BS32" s="262"/>
      <c r="BT32" s="27"/>
      <c r="BU32" s="263"/>
      <c r="BV32" s="263"/>
      <c r="BW32" s="263"/>
      <c r="BX32" s="263"/>
      <c r="BY32" s="264"/>
      <c r="BZ32" s="264"/>
      <c r="CA32" s="264"/>
      <c r="CB32" s="264"/>
      <c r="CC32" s="264"/>
      <c r="CD32" s="264"/>
      <c r="CE32" s="264"/>
      <c r="CF32" s="264"/>
      <c r="CG32" s="10"/>
      <c r="CH32" s="273"/>
      <c r="CI32" s="273"/>
      <c r="CJ32" s="273"/>
      <c r="CK32" s="273"/>
      <c r="CL32" s="273"/>
      <c r="CM32" s="274"/>
      <c r="CN32" s="273"/>
      <c r="CO32" s="273"/>
      <c r="CP32" s="203"/>
      <c r="CQ32" s="203"/>
      <c r="CR32" s="216"/>
      <c r="CS32" s="216"/>
      <c r="CT32" s="216"/>
      <c r="CU32" s="216"/>
    </row>
    <row r="33" spans="1:99" ht="36" customHeight="1">
      <c r="A33" s="511">
        <v>19</v>
      </c>
      <c r="B33" s="303"/>
      <c r="C33" s="303"/>
      <c r="D33" s="303"/>
      <c r="E33" s="303"/>
      <c r="F33" s="303"/>
      <c r="G33" s="303"/>
      <c r="H33" s="303"/>
      <c r="I33" s="303"/>
      <c r="J33" s="303"/>
      <c r="K33" s="303"/>
      <c r="L33" s="303"/>
      <c r="M33" s="303"/>
      <c r="N33" s="303"/>
      <c r="O33" s="303"/>
      <c r="P33" s="433"/>
      <c r="Q33" s="262"/>
      <c r="R33" s="261"/>
      <c r="S33" s="262"/>
      <c r="T33" s="261"/>
      <c r="U33" s="262"/>
      <c r="V33" s="261"/>
      <c r="W33" s="262"/>
      <c r="X33" s="261"/>
      <c r="Y33" s="262"/>
      <c r="Z33" s="261"/>
      <c r="AA33" s="262"/>
      <c r="AB33" s="261"/>
      <c r="AC33" s="262"/>
      <c r="AD33" s="27"/>
      <c r="AE33" s="263"/>
      <c r="AF33" s="263"/>
      <c r="AG33" s="263"/>
      <c r="AH33" s="262"/>
      <c r="AI33" s="262"/>
      <c r="AJ33" s="262"/>
      <c r="AK33" s="262"/>
      <c r="AL33" s="264"/>
      <c r="AM33" s="264"/>
      <c r="AN33" s="264"/>
      <c r="AO33" s="264"/>
      <c r="AP33" s="264"/>
      <c r="AQ33" s="264"/>
      <c r="AR33" s="263"/>
      <c r="AS33" s="263"/>
      <c r="AT33" s="27"/>
      <c r="AU33" s="264"/>
      <c r="AV33" s="264"/>
      <c r="AW33" s="264"/>
      <c r="AX33" s="264"/>
      <c r="AY33" s="263"/>
      <c r="AZ33" s="263"/>
      <c r="BA33" s="263"/>
      <c r="BB33" s="263"/>
      <c r="BC33" s="265"/>
      <c r="BD33" s="264"/>
      <c r="BE33" s="265"/>
      <c r="BF33" s="264"/>
      <c r="BG33" s="263"/>
      <c r="BH33" s="27"/>
      <c r="BI33" s="262"/>
      <c r="BJ33" s="262"/>
      <c r="BK33" s="262"/>
      <c r="BL33" s="262"/>
      <c r="BM33" s="262"/>
      <c r="BN33" s="262"/>
      <c r="BO33" s="262"/>
      <c r="BP33" s="262"/>
      <c r="BQ33" s="262"/>
      <c r="BR33" s="262"/>
      <c r="BS33" s="262"/>
      <c r="BT33" s="27"/>
      <c r="BU33" s="263"/>
      <c r="BV33" s="263"/>
      <c r="BW33" s="263"/>
      <c r="BX33" s="263"/>
      <c r="BY33" s="264"/>
      <c r="BZ33" s="264"/>
      <c r="CA33" s="264"/>
      <c r="CB33" s="264"/>
      <c r="CC33" s="264"/>
      <c r="CD33" s="264"/>
      <c r="CE33" s="264"/>
      <c r="CF33" s="264"/>
      <c r="CG33" s="273"/>
      <c r="CH33" s="273"/>
      <c r="CI33" s="275"/>
      <c r="CJ33" s="274"/>
      <c r="CK33" s="273"/>
      <c r="CL33" s="273"/>
      <c r="CM33" s="274"/>
      <c r="CN33" s="274"/>
      <c r="CO33" s="274"/>
      <c r="CP33" s="216"/>
      <c r="CQ33" s="203"/>
      <c r="CR33" s="216"/>
      <c r="CS33" s="216"/>
      <c r="CT33" s="216"/>
      <c r="CU33" s="216"/>
    </row>
    <row r="34" spans="1:99" ht="36" customHeight="1">
      <c r="A34" s="511">
        <v>20</v>
      </c>
      <c r="B34" s="303"/>
      <c r="C34" s="303"/>
      <c r="D34" s="303"/>
      <c r="E34" s="303"/>
      <c r="F34" s="303"/>
      <c r="G34" s="303"/>
      <c r="H34" s="303"/>
      <c r="I34" s="303"/>
      <c r="J34" s="303"/>
      <c r="K34" s="303"/>
      <c r="L34" s="303"/>
      <c r="M34" s="303"/>
      <c r="N34" s="303"/>
      <c r="O34" s="303"/>
      <c r="P34" s="433"/>
      <c r="Q34" s="262"/>
      <c r="R34" s="261"/>
      <c r="S34" s="262"/>
      <c r="T34" s="261"/>
      <c r="U34" s="262"/>
      <c r="V34" s="261"/>
      <c r="W34" s="262"/>
      <c r="X34" s="261"/>
      <c r="Y34" s="262"/>
      <c r="Z34" s="261"/>
      <c r="AA34" s="262"/>
      <c r="AB34" s="261"/>
      <c r="AC34" s="262"/>
      <c r="AD34" s="27"/>
      <c r="AE34" s="263"/>
      <c r="AF34" s="263"/>
      <c r="AG34" s="263"/>
      <c r="AH34" s="262"/>
      <c r="AI34" s="262"/>
      <c r="AJ34" s="262"/>
      <c r="AK34" s="262"/>
      <c r="AL34" s="264"/>
      <c r="AM34" s="264"/>
      <c r="AN34" s="264"/>
      <c r="AO34" s="264"/>
      <c r="AP34" s="264"/>
      <c r="AQ34" s="264"/>
      <c r="AR34" s="263"/>
      <c r="AS34" s="263"/>
      <c r="AT34" s="27"/>
      <c r="AU34" s="264"/>
      <c r="AV34" s="264"/>
      <c r="AW34" s="264"/>
      <c r="AX34" s="264"/>
      <c r="AY34" s="263"/>
      <c r="AZ34" s="263"/>
      <c r="BA34" s="263"/>
      <c r="BB34" s="263"/>
      <c r="BC34" s="265"/>
      <c r="BD34" s="264"/>
      <c r="BE34" s="265"/>
      <c r="BF34" s="264"/>
      <c r="BG34" s="263"/>
      <c r="BH34" s="27"/>
      <c r="BI34" s="262"/>
      <c r="BJ34" s="262"/>
      <c r="BK34" s="262"/>
      <c r="BL34" s="262"/>
      <c r="BM34" s="262"/>
      <c r="BN34" s="262"/>
      <c r="BO34" s="262"/>
      <c r="BP34" s="262"/>
      <c r="BQ34" s="262"/>
      <c r="BR34" s="262"/>
      <c r="BS34" s="262"/>
      <c r="BT34" s="27"/>
      <c r="BU34" s="263"/>
      <c r="BV34" s="263"/>
      <c r="BW34" s="263"/>
      <c r="BX34" s="263"/>
      <c r="BY34" s="264"/>
      <c r="BZ34" s="264"/>
      <c r="CA34" s="264"/>
      <c r="CB34" s="264"/>
      <c r="CC34" s="264"/>
      <c r="CD34" s="264"/>
      <c r="CE34" s="264"/>
      <c r="CF34" s="264"/>
      <c r="CG34" s="276"/>
      <c r="CH34" s="276"/>
      <c r="CI34" s="276"/>
      <c r="CJ34" s="276"/>
      <c r="CK34" s="276"/>
      <c r="CL34" s="276"/>
      <c r="CM34" s="277"/>
      <c r="CN34" s="276"/>
      <c r="CO34" s="276"/>
      <c r="CP34" s="203"/>
      <c r="CQ34" s="203"/>
      <c r="CR34" s="203"/>
      <c r="CS34" s="203"/>
      <c r="CT34" s="216"/>
      <c r="CU34" s="216"/>
    </row>
    <row r="35" spans="1:99" ht="36" customHeight="1">
      <c r="A35" s="511">
        <v>21</v>
      </c>
      <c r="B35" s="303"/>
      <c r="C35" s="303"/>
      <c r="D35" s="303"/>
      <c r="E35" s="303"/>
      <c r="F35" s="303"/>
      <c r="G35" s="303"/>
      <c r="H35" s="303"/>
      <c r="I35" s="303"/>
      <c r="J35" s="303"/>
      <c r="K35" s="303"/>
      <c r="L35" s="303"/>
      <c r="M35" s="303"/>
      <c r="N35" s="303"/>
      <c r="O35" s="303"/>
      <c r="P35" s="433"/>
      <c r="Q35" s="262"/>
      <c r="R35" s="261"/>
      <c r="S35" s="262"/>
      <c r="T35" s="261"/>
      <c r="U35" s="262"/>
      <c r="V35" s="261"/>
      <c r="W35" s="262"/>
      <c r="X35" s="261"/>
      <c r="Y35" s="262"/>
      <c r="Z35" s="261"/>
      <c r="AA35" s="262"/>
      <c r="AB35" s="261"/>
      <c r="AC35" s="262"/>
      <c r="AD35" s="27"/>
      <c r="AE35" s="263"/>
      <c r="AF35" s="263"/>
      <c r="AG35" s="263"/>
      <c r="AH35" s="262"/>
      <c r="AI35" s="262"/>
      <c r="AJ35" s="262"/>
      <c r="AK35" s="262"/>
      <c r="AL35" s="264"/>
      <c r="AM35" s="264"/>
      <c r="AN35" s="264"/>
      <c r="AO35" s="264"/>
      <c r="AP35" s="264"/>
      <c r="AQ35" s="264"/>
      <c r="AR35" s="263"/>
      <c r="AS35" s="263"/>
      <c r="AT35" s="27"/>
      <c r="AU35" s="264"/>
      <c r="AV35" s="264"/>
      <c r="AW35" s="264"/>
      <c r="AX35" s="264"/>
      <c r="AY35" s="263"/>
      <c r="AZ35" s="263"/>
      <c r="BA35" s="263"/>
      <c r="BB35" s="263"/>
      <c r="BC35" s="265"/>
      <c r="BD35" s="264"/>
      <c r="BE35" s="265"/>
      <c r="BF35" s="264"/>
      <c r="BG35" s="263"/>
      <c r="BH35" s="27"/>
      <c r="BI35" s="262"/>
      <c r="BJ35" s="262"/>
      <c r="BK35" s="262"/>
      <c r="BL35" s="262"/>
      <c r="BM35" s="262"/>
      <c r="BN35" s="262"/>
      <c r="BO35" s="262"/>
      <c r="BP35" s="262"/>
      <c r="BQ35" s="262"/>
      <c r="BR35" s="262"/>
      <c r="BS35" s="262"/>
      <c r="BT35" s="27"/>
      <c r="BU35" s="263"/>
      <c r="BV35" s="263"/>
      <c r="BW35" s="263"/>
      <c r="BX35" s="263"/>
      <c r="BY35" s="264"/>
      <c r="BZ35" s="264"/>
      <c r="CA35" s="264"/>
      <c r="CB35" s="264"/>
      <c r="CC35" s="264"/>
      <c r="CD35" s="264"/>
      <c r="CE35" s="264"/>
      <c r="CF35" s="264"/>
      <c r="CG35" s="8"/>
      <c r="CH35" s="216"/>
      <c r="CI35" s="216"/>
      <c r="CJ35" s="216"/>
      <c r="CK35" s="216"/>
      <c r="CL35" s="216"/>
      <c r="CM35" s="216"/>
      <c r="CN35" s="216"/>
      <c r="CO35" s="216"/>
      <c r="CP35" s="216"/>
      <c r="CQ35" s="216"/>
      <c r="CR35" s="216"/>
      <c r="CS35" s="216"/>
      <c r="CT35" s="216"/>
      <c r="CU35" s="216"/>
    </row>
    <row r="36" spans="1:99" ht="36" customHeight="1">
      <c r="A36" s="511">
        <v>22</v>
      </c>
      <c r="B36" s="303"/>
      <c r="C36" s="303"/>
      <c r="D36" s="303"/>
      <c r="E36" s="303"/>
      <c r="F36" s="303"/>
      <c r="G36" s="303"/>
      <c r="H36" s="303"/>
      <c r="I36" s="303"/>
      <c r="J36" s="303"/>
      <c r="K36" s="303"/>
      <c r="L36" s="303"/>
      <c r="M36" s="303"/>
      <c r="N36" s="303"/>
      <c r="O36" s="303"/>
      <c r="P36" s="433"/>
      <c r="Q36" s="262"/>
      <c r="R36" s="261"/>
      <c r="S36" s="262"/>
      <c r="T36" s="261"/>
      <c r="U36" s="262"/>
      <c r="V36" s="261"/>
      <c r="W36" s="262"/>
      <c r="X36" s="261"/>
      <c r="Y36" s="262"/>
      <c r="Z36" s="261"/>
      <c r="AA36" s="262"/>
      <c r="AB36" s="261"/>
      <c r="AC36" s="262"/>
      <c r="AD36" s="27"/>
      <c r="AE36" s="263"/>
      <c r="AF36" s="263"/>
      <c r="AG36" s="263"/>
      <c r="AH36" s="262"/>
      <c r="AI36" s="262"/>
      <c r="AJ36" s="262"/>
      <c r="AK36" s="262"/>
      <c r="AL36" s="264"/>
      <c r="AM36" s="264"/>
      <c r="AN36" s="264"/>
      <c r="AO36" s="264"/>
      <c r="AP36" s="264"/>
      <c r="AQ36" s="264"/>
      <c r="AR36" s="263"/>
      <c r="AS36" s="263"/>
      <c r="AT36" s="27"/>
      <c r="AU36" s="264"/>
      <c r="AV36" s="264"/>
      <c r="AW36" s="264"/>
      <c r="AX36" s="264"/>
      <c r="AY36" s="263"/>
      <c r="AZ36" s="263"/>
      <c r="BA36" s="263"/>
      <c r="BB36" s="263"/>
      <c r="BC36" s="265"/>
      <c r="BD36" s="264"/>
      <c r="BE36" s="265"/>
      <c r="BF36" s="264"/>
      <c r="BG36" s="263"/>
      <c r="BH36" s="27"/>
      <c r="BI36" s="262"/>
      <c r="BJ36" s="262"/>
      <c r="BK36" s="262"/>
      <c r="BL36" s="262"/>
      <c r="BM36" s="262"/>
      <c r="BN36" s="262"/>
      <c r="BO36" s="262"/>
      <c r="BP36" s="262"/>
      <c r="BQ36" s="262"/>
      <c r="BR36" s="262"/>
      <c r="BS36" s="262"/>
      <c r="BT36" s="27"/>
      <c r="BU36" s="263"/>
      <c r="BV36" s="263"/>
      <c r="BW36" s="263"/>
      <c r="BX36" s="263"/>
      <c r="BY36" s="264"/>
      <c r="BZ36" s="264"/>
      <c r="CA36" s="264"/>
      <c r="CB36" s="264"/>
      <c r="CC36" s="264"/>
      <c r="CD36" s="264"/>
      <c r="CE36" s="264"/>
      <c r="CF36" s="264"/>
      <c r="CG36" s="272"/>
      <c r="CH36" s="273"/>
      <c r="CI36" s="273"/>
      <c r="CJ36" s="273"/>
      <c r="CK36" s="273"/>
      <c r="CL36" s="271"/>
      <c r="CM36" s="273"/>
      <c r="CN36" s="273"/>
      <c r="CO36" s="273"/>
      <c r="CP36" s="273"/>
      <c r="CQ36" s="274"/>
      <c r="CR36" s="274"/>
      <c r="CS36" s="274"/>
      <c r="CT36" s="203"/>
      <c r="CU36" s="203"/>
    </row>
    <row r="37" spans="1:99" ht="36" customHeight="1">
      <c r="A37" s="511">
        <v>23</v>
      </c>
      <c r="B37" s="303"/>
      <c r="C37" s="303"/>
      <c r="D37" s="303"/>
      <c r="E37" s="303"/>
      <c r="F37" s="303"/>
      <c r="G37" s="303"/>
      <c r="H37" s="303"/>
      <c r="I37" s="303"/>
      <c r="J37" s="303"/>
      <c r="K37" s="303"/>
      <c r="L37" s="303"/>
      <c r="M37" s="303"/>
      <c r="N37" s="303"/>
      <c r="O37" s="303"/>
      <c r="P37" s="433"/>
      <c r="Q37" s="262"/>
      <c r="R37" s="261"/>
      <c r="S37" s="262"/>
      <c r="T37" s="261"/>
      <c r="U37" s="262"/>
      <c r="V37" s="261"/>
      <c r="W37" s="262"/>
      <c r="X37" s="261"/>
      <c r="Y37" s="262"/>
      <c r="Z37" s="261"/>
      <c r="AA37" s="262"/>
      <c r="AB37" s="261"/>
      <c r="AC37" s="262"/>
      <c r="AD37" s="27"/>
      <c r="AE37" s="263"/>
      <c r="AF37" s="263"/>
      <c r="AG37" s="263"/>
      <c r="AH37" s="262"/>
      <c r="AI37" s="262"/>
      <c r="AJ37" s="262"/>
      <c r="AK37" s="262"/>
      <c r="AL37" s="264"/>
      <c r="AM37" s="264"/>
      <c r="AN37" s="264"/>
      <c r="AO37" s="264"/>
      <c r="AP37" s="264"/>
      <c r="AQ37" s="264"/>
      <c r="AR37" s="263"/>
      <c r="AS37" s="263"/>
      <c r="AT37" s="27"/>
      <c r="AU37" s="264"/>
      <c r="AV37" s="264"/>
      <c r="AW37" s="264"/>
      <c r="AX37" s="264"/>
      <c r="AY37" s="263"/>
      <c r="AZ37" s="263"/>
      <c r="BA37" s="263"/>
      <c r="BB37" s="263"/>
      <c r="BC37" s="265"/>
      <c r="BD37" s="264"/>
      <c r="BE37" s="265"/>
      <c r="BF37" s="264"/>
      <c r="BG37" s="263"/>
      <c r="BH37" s="27"/>
      <c r="BI37" s="262"/>
      <c r="BJ37" s="262"/>
      <c r="BK37" s="262"/>
      <c r="BL37" s="262"/>
      <c r="BM37" s="262"/>
      <c r="BN37" s="262"/>
      <c r="BO37" s="262"/>
      <c r="BP37" s="262"/>
      <c r="BQ37" s="262"/>
      <c r="BR37" s="262"/>
      <c r="BS37" s="262"/>
      <c r="BT37" s="27"/>
      <c r="BU37" s="263"/>
      <c r="BV37" s="263"/>
      <c r="BW37" s="263"/>
      <c r="BX37" s="263"/>
      <c r="BY37" s="264"/>
      <c r="BZ37" s="264"/>
      <c r="CA37" s="264"/>
      <c r="CB37" s="264"/>
      <c r="CC37" s="264"/>
      <c r="CD37" s="264"/>
      <c r="CE37" s="264"/>
      <c r="CF37" s="264"/>
      <c r="CG37" s="10"/>
      <c r="CH37" s="273"/>
      <c r="CI37" s="273"/>
      <c r="CJ37" s="278"/>
      <c r="CK37" s="273"/>
      <c r="CL37" s="14"/>
      <c r="CM37" s="273"/>
      <c r="CN37" s="273"/>
      <c r="CO37" s="274"/>
      <c r="CP37" s="273"/>
      <c r="CQ37" s="273"/>
      <c r="CR37" s="273"/>
      <c r="CS37" s="273"/>
      <c r="CT37" s="216"/>
      <c r="CU37" s="216"/>
    </row>
    <row r="38" spans="1:99" ht="36" customHeight="1">
      <c r="A38" s="511">
        <v>24</v>
      </c>
      <c r="B38" s="303"/>
      <c r="C38" s="303"/>
      <c r="D38" s="303"/>
      <c r="E38" s="303"/>
      <c r="F38" s="303"/>
      <c r="G38" s="303"/>
      <c r="H38" s="303"/>
      <c r="I38" s="303"/>
      <c r="J38" s="303"/>
      <c r="K38" s="303"/>
      <c r="L38" s="303"/>
      <c r="M38" s="303"/>
      <c r="N38" s="303"/>
      <c r="O38" s="303"/>
      <c r="P38" s="433"/>
      <c r="Q38" s="262"/>
      <c r="R38" s="261"/>
      <c r="S38" s="262"/>
      <c r="T38" s="261"/>
      <c r="U38" s="262"/>
      <c r="V38" s="261"/>
      <c r="W38" s="262"/>
      <c r="X38" s="261"/>
      <c r="Y38" s="262"/>
      <c r="Z38" s="261"/>
      <c r="AA38" s="262"/>
      <c r="AB38" s="261"/>
      <c r="AC38" s="262"/>
      <c r="AD38" s="27"/>
      <c r="AE38" s="263"/>
      <c r="AF38" s="263"/>
      <c r="AG38" s="263"/>
      <c r="AH38" s="262"/>
      <c r="AI38" s="262"/>
      <c r="AJ38" s="262"/>
      <c r="AK38" s="262"/>
      <c r="AL38" s="264"/>
      <c r="AM38" s="264"/>
      <c r="AN38" s="264"/>
      <c r="AO38" s="264"/>
      <c r="AP38" s="264"/>
      <c r="AQ38" s="264"/>
      <c r="AR38" s="263"/>
      <c r="AS38" s="263"/>
      <c r="AT38" s="27"/>
      <c r="AU38" s="264"/>
      <c r="AV38" s="264"/>
      <c r="AW38" s="264"/>
      <c r="AX38" s="264"/>
      <c r="AY38" s="263"/>
      <c r="AZ38" s="263"/>
      <c r="BA38" s="263"/>
      <c r="BB38" s="263"/>
      <c r="BC38" s="265"/>
      <c r="BD38" s="264"/>
      <c r="BE38" s="265"/>
      <c r="BF38" s="264"/>
      <c r="BG38" s="263"/>
      <c r="BH38" s="27"/>
      <c r="BI38" s="262"/>
      <c r="BJ38" s="262"/>
      <c r="BK38" s="262"/>
      <c r="BL38" s="262"/>
      <c r="BM38" s="262"/>
      <c r="BN38" s="262"/>
      <c r="BO38" s="262"/>
      <c r="BP38" s="262"/>
      <c r="BQ38" s="262"/>
      <c r="BR38" s="262"/>
      <c r="BS38" s="262"/>
      <c r="BT38" s="27"/>
      <c r="BU38" s="263"/>
      <c r="BV38" s="263"/>
      <c r="BW38" s="263"/>
      <c r="BX38" s="263"/>
      <c r="BY38" s="264"/>
      <c r="BZ38" s="264"/>
      <c r="CA38" s="264"/>
      <c r="CB38" s="264"/>
      <c r="CC38" s="264"/>
      <c r="CD38" s="264"/>
      <c r="CE38" s="264"/>
      <c r="CF38" s="264"/>
      <c r="CG38" s="273"/>
      <c r="CH38" s="273"/>
      <c r="CI38" s="273"/>
      <c r="CJ38" s="275"/>
      <c r="CK38" s="274"/>
      <c r="CL38" s="279"/>
      <c r="CM38" s="273"/>
      <c r="CN38" s="273"/>
      <c r="CO38" s="274"/>
      <c r="CP38" s="274"/>
      <c r="CQ38" s="279"/>
      <c r="CR38" s="11"/>
      <c r="CS38" s="273"/>
      <c r="CT38" s="216"/>
      <c r="CU38" s="8"/>
    </row>
    <row r="39" spans="1:99" ht="36" customHeight="1">
      <c r="A39" s="511">
        <v>25</v>
      </c>
      <c r="B39" s="303"/>
      <c r="C39" s="303"/>
      <c r="D39" s="303"/>
      <c r="E39" s="303"/>
      <c r="F39" s="303"/>
      <c r="G39" s="303"/>
      <c r="H39" s="303"/>
      <c r="I39" s="303"/>
      <c r="J39" s="303"/>
      <c r="K39" s="303"/>
      <c r="L39" s="303"/>
      <c r="M39" s="303"/>
      <c r="N39" s="303"/>
      <c r="O39" s="303"/>
      <c r="P39" s="433"/>
      <c r="Q39" s="262"/>
      <c r="R39" s="261"/>
      <c r="S39" s="262"/>
      <c r="T39" s="261"/>
      <c r="U39" s="262"/>
      <c r="V39" s="261"/>
      <c r="W39" s="262"/>
      <c r="X39" s="261"/>
      <c r="Y39" s="262"/>
      <c r="Z39" s="261"/>
      <c r="AA39" s="262"/>
      <c r="AB39" s="261"/>
      <c r="AC39" s="262"/>
      <c r="AD39" s="27"/>
      <c r="AE39" s="263"/>
      <c r="AF39" s="263"/>
      <c r="AG39" s="263"/>
      <c r="AH39" s="262"/>
      <c r="AI39" s="262"/>
      <c r="AJ39" s="262"/>
      <c r="AK39" s="262"/>
      <c r="AL39" s="264"/>
      <c r="AM39" s="264"/>
      <c r="AN39" s="264"/>
      <c r="AO39" s="264"/>
      <c r="AP39" s="264"/>
      <c r="AQ39" s="264"/>
      <c r="AR39" s="263"/>
      <c r="AS39" s="263"/>
      <c r="AT39" s="27"/>
      <c r="AU39" s="264"/>
      <c r="AV39" s="264"/>
      <c r="AW39" s="264"/>
      <c r="AX39" s="264"/>
      <c r="AY39" s="263"/>
      <c r="AZ39" s="263"/>
      <c r="BA39" s="263"/>
      <c r="BB39" s="263"/>
      <c r="BC39" s="265"/>
      <c r="BD39" s="264"/>
      <c r="BE39" s="265"/>
      <c r="BF39" s="264"/>
      <c r="BG39" s="263"/>
      <c r="BH39" s="27"/>
      <c r="BI39" s="262"/>
      <c r="BJ39" s="262"/>
      <c r="BK39" s="262"/>
      <c r="BL39" s="262"/>
      <c r="BM39" s="262"/>
      <c r="BN39" s="262"/>
      <c r="BO39" s="262"/>
      <c r="BP39" s="262"/>
      <c r="BQ39" s="262"/>
      <c r="BR39" s="262"/>
      <c r="BS39" s="262"/>
      <c r="BT39" s="27"/>
      <c r="BU39" s="263"/>
      <c r="BV39" s="263"/>
      <c r="BW39" s="263"/>
      <c r="BX39" s="263"/>
      <c r="BY39" s="264"/>
      <c r="BZ39" s="264"/>
      <c r="CA39" s="264"/>
      <c r="CB39" s="264"/>
      <c r="CC39" s="264"/>
      <c r="CD39" s="264"/>
      <c r="CE39" s="264"/>
      <c r="CF39" s="264"/>
      <c r="CG39" s="216"/>
      <c r="CH39" s="216"/>
      <c r="CI39" s="280"/>
      <c r="CJ39" s="216"/>
      <c r="CK39" s="216"/>
      <c r="CL39" s="281"/>
      <c r="CM39" s="216"/>
      <c r="CN39" s="216"/>
      <c r="CO39" s="216"/>
      <c r="CP39" s="216"/>
      <c r="CQ39" s="216"/>
      <c r="CR39" s="216"/>
      <c r="CS39" s="216"/>
      <c r="CT39" s="216"/>
      <c r="CU39" s="216"/>
    </row>
    <row r="40" spans="1:99" ht="36" customHeight="1">
      <c r="A40" s="511">
        <v>26</v>
      </c>
      <c r="B40" s="303"/>
      <c r="C40" s="303"/>
      <c r="D40" s="303"/>
      <c r="E40" s="303"/>
      <c r="F40" s="303"/>
      <c r="G40" s="303"/>
      <c r="H40" s="303"/>
      <c r="I40" s="303"/>
      <c r="J40" s="303"/>
      <c r="K40" s="303"/>
      <c r="L40" s="303"/>
      <c r="M40" s="303"/>
      <c r="N40" s="303"/>
      <c r="O40" s="303"/>
      <c r="P40" s="433"/>
      <c r="Q40" s="262"/>
      <c r="R40" s="261"/>
      <c r="S40" s="262"/>
      <c r="T40" s="261"/>
      <c r="U40" s="262"/>
      <c r="V40" s="261"/>
      <c r="W40" s="262"/>
      <c r="X40" s="261"/>
      <c r="Y40" s="262"/>
      <c r="Z40" s="261"/>
      <c r="AA40" s="262"/>
      <c r="AB40" s="261"/>
      <c r="AC40" s="262"/>
      <c r="AD40" s="27"/>
      <c r="AE40" s="263"/>
      <c r="AF40" s="263"/>
      <c r="AG40" s="263"/>
      <c r="AH40" s="262"/>
      <c r="AI40" s="262"/>
      <c r="AJ40" s="262"/>
      <c r="AK40" s="262"/>
      <c r="AL40" s="264"/>
      <c r="AM40" s="264"/>
      <c r="AN40" s="264"/>
      <c r="AO40" s="264"/>
      <c r="AP40" s="264"/>
      <c r="AQ40" s="264"/>
      <c r="AR40" s="263"/>
      <c r="AS40" s="263"/>
      <c r="AT40" s="27"/>
      <c r="AU40" s="264"/>
      <c r="AV40" s="264"/>
      <c r="AW40" s="264"/>
      <c r="AX40" s="264"/>
      <c r="AY40" s="263"/>
      <c r="AZ40" s="263"/>
      <c r="BA40" s="263"/>
      <c r="BB40" s="263"/>
      <c r="BC40" s="265"/>
      <c r="BD40" s="264"/>
      <c r="BE40" s="265"/>
      <c r="BF40" s="264"/>
      <c r="BG40" s="263"/>
      <c r="BH40" s="27"/>
      <c r="BI40" s="262"/>
      <c r="BJ40" s="262"/>
      <c r="BK40" s="262"/>
      <c r="BL40" s="262"/>
      <c r="BM40" s="262"/>
      <c r="BN40" s="262"/>
      <c r="BO40" s="262"/>
      <c r="BP40" s="262"/>
      <c r="BQ40" s="262"/>
      <c r="BR40" s="262"/>
      <c r="BS40" s="262"/>
      <c r="BT40" s="27"/>
      <c r="BU40" s="263"/>
      <c r="BV40" s="263"/>
      <c r="BW40" s="263"/>
      <c r="BX40" s="263"/>
      <c r="BY40" s="264"/>
      <c r="BZ40" s="264"/>
      <c r="CA40" s="264"/>
      <c r="CB40" s="264"/>
      <c r="CC40" s="264"/>
      <c r="CD40" s="264"/>
      <c r="CE40" s="264"/>
      <c r="CF40" s="264"/>
      <c r="CG40" s="277"/>
      <c r="CH40" s="277"/>
      <c r="CI40" s="276"/>
      <c r="CJ40" s="277"/>
      <c r="CK40" s="276"/>
      <c r="CL40" s="277"/>
      <c r="CM40" s="277"/>
      <c r="CN40" s="276"/>
      <c r="CO40" s="277"/>
      <c r="CP40" s="276"/>
      <c r="CQ40" s="276"/>
      <c r="CR40" s="276"/>
      <c r="CS40" s="216"/>
      <c r="CT40" s="216"/>
      <c r="CU40" s="216"/>
    </row>
    <row r="41" spans="1:99" ht="36" customHeight="1">
      <c r="A41" s="511">
        <v>27</v>
      </c>
      <c r="B41" s="303"/>
      <c r="C41" s="303"/>
      <c r="D41" s="303"/>
      <c r="E41" s="303"/>
      <c r="F41" s="303"/>
      <c r="G41" s="303"/>
      <c r="H41" s="303"/>
      <c r="I41" s="303"/>
      <c r="J41" s="303"/>
      <c r="K41" s="303"/>
      <c r="L41" s="303"/>
      <c r="M41" s="303"/>
      <c r="N41" s="303"/>
      <c r="O41" s="303"/>
      <c r="P41" s="433"/>
      <c r="Q41" s="262"/>
      <c r="R41" s="261"/>
      <c r="S41" s="262"/>
      <c r="T41" s="261"/>
      <c r="U41" s="262"/>
      <c r="V41" s="261"/>
      <c r="W41" s="262"/>
      <c r="X41" s="261"/>
      <c r="Y41" s="262"/>
      <c r="Z41" s="261"/>
      <c r="AA41" s="262"/>
      <c r="AB41" s="261"/>
      <c r="AC41" s="262"/>
      <c r="AD41" s="27"/>
      <c r="AE41" s="263"/>
      <c r="AF41" s="263"/>
      <c r="AG41" s="263"/>
      <c r="AH41" s="262"/>
      <c r="AI41" s="262"/>
      <c r="AJ41" s="262"/>
      <c r="AK41" s="262"/>
      <c r="AL41" s="264"/>
      <c r="AM41" s="264"/>
      <c r="AN41" s="264"/>
      <c r="AO41" s="264"/>
      <c r="AP41" s="264"/>
      <c r="AQ41" s="264"/>
      <c r="AR41" s="263"/>
      <c r="AS41" s="263"/>
      <c r="AT41" s="27"/>
      <c r="AU41" s="264"/>
      <c r="AV41" s="264"/>
      <c r="AW41" s="264"/>
      <c r="AX41" s="264"/>
      <c r="AY41" s="263"/>
      <c r="AZ41" s="263"/>
      <c r="BA41" s="263"/>
      <c r="BB41" s="263"/>
      <c r="BC41" s="265"/>
      <c r="BD41" s="264"/>
      <c r="BE41" s="265"/>
      <c r="BF41" s="264"/>
      <c r="BG41" s="263"/>
      <c r="BH41" s="27"/>
      <c r="BI41" s="262"/>
      <c r="BJ41" s="262"/>
      <c r="BK41" s="262"/>
      <c r="BL41" s="262"/>
      <c r="BM41" s="262"/>
      <c r="BN41" s="262"/>
      <c r="BO41" s="262"/>
      <c r="BP41" s="262"/>
      <c r="BQ41" s="262"/>
      <c r="BR41" s="262"/>
      <c r="BS41" s="262"/>
      <c r="BT41" s="27"/>
      <c r="BU41" s="263"/>
      <c r="BV41" s="263"/>
      <c r="BW41" s="263"/>
      <c r="BX41" s="263"/>
      <c r="BY41" s="264"/>
      <c r="BZ41" s="264"/>
      <c r="CA41" s="264"/>
      <c r="CB41" s="264"/>
      <c r="CC41" s="264"/>
      <c r="CD41" s="264"/>
      <c r="CE41" s="264"/>
      <c r="CF41" s="264"/>
      <c r="CG41" s="277"/>
      <c r="CH41" s="277"/>
      <c r="CI41" s="276"/>
      <c r="CJ41" s="277"/>
      <c r="CK41" s="276"/>
      <c r="CL41" s="277"/>
      <c r="CM41" s="277"/>
      <c r="CN41" s="276"/>
      <c r="CO41" s="277"/>
      <c r="CP41" s="276"/>
      <c r="CQ41" s="276"/>
      <c r="CR41" s="276"/>
      <c r="CS41" s="216"/>
      <c r="CT41" s="216"/>
      <c r="CU41" s="216"/>
    </row>
    <row r="42" spans="1:99" ht="36" customHeight="1">
      <c r="A42" s="511">
        <v>28</v>
      </c>
      <c r="B42" s="303"/>
      <c r="C42" s="303"/>
      <c r="D42" s="303"/>
      <c r="E42" s="303"/>
      <c r="F42" s="303"/>
      <c r="G42" s="303"/>
      <c r="H42" s="303"/>
      <c r="I42" s="303"/>
      <c r="J42" s="303"/>
      <c r="K42" s="303"/>
      <c r="L42" s="303"/>
      <c r="M42" s="303"/>
      <c r="N42" s="303"/>
      <c r="O42" s="303"/>
      <c r="P42" s="433"/>
      <c r="Q42" s="262"/>
      <c r="R42" s="261"/>
      <c r="S42" s="262"/>
      <c r="T42" s="261"/>
      <c r="U42" s="262"/>
      <c r="V42" s="261"/>
      <c r="W42" s="262"/>
      <c r="X42" s="261"/>
      <c r="Y42" s="262"/>
      <c r="Z42" s="261"/>
      <c r="AA42" s="262"/>
      <c r="AB42" s="261"/>
      <c r="AC42" s="262"/>
      <c r="AD42" s="27"/>
      <c r="AE42" s="263"/>
      <c r="AF42" s="263"/>
      <c r="AG42" s="263"/>
      <c r="AH42" s="262"/>
      <c r="AI42" s="262"/>
      <c r="AJ42" s="262"/>
      <c r="AK42" s="262"/>
      <c r="AL42" s="264"/>
      <c r="AM42" s="264"/>
      <c r="AN42" s="264"/>
      <c r="AO42" s="264"/>
      <c r="AP42" s="264"/>
      <c r="AQ42" s="264"/>
      <c r="AR42" s="263"/>
      <c r="AS42" s="263"/>
      <c r="AT42" s="27"/>
      <c r="AU42" s="264"/>
      <c r="AV42" s="264"/>
      <c r="AW42" s="264"/>
      <c r="AX42" s="264"/>
      <c r="AY42" s="263"/>
      <c r="AZ42" s="263"/>
      <c r="BA42" s="263"/>
      <c r="BB42" s="263"/>
      <c r="BC42" s="265"/>
      <c r="BD42" s="264"/>
      <c r="BE42" s="265"/>
      <c r="BF42" s="264"/>
      <c r="BG42" s="263"/>
      <c r="BH42" s="27"/>
      <c r="BI42" s="262"/>
      <c r="BJ42" s="262"/>
      <c r="BK42" s="262"/>
      <c r="BL42" s="262"/>
      <c r="BM42" s="262"/>
      <c r="BN42" s="262"/>
      <c r="BO42" s="262"/>
      <c r="BP42" s="262"/>
      <c r="BQ42" s="262"/>
      <c r="BR42" s="262"/>
      <c r="BS42" s="262"/>
      <c r="BT42" s="27"/>
      <c r="BU42" s="263"/>
      <c r="BV42" s="263"/>
      <c r="BW42" s="263"/>
      <c r="BX42" s="263"/>
      <c r="BY42" s="264"/>
      <c r="BZ42" s="264"/>
      <c r="CA42" s="264"/>
      <c r="CB42" s="264"/>
      <c r="CC42" s="264"/>
      <c r="CD42" s="264"/>
      <c r="CE42" s="264"/>
      <c r="CF42" s="264"/>
      <c r="CG42" s="12"/>
      <c r="CH42" s="276"/>
      <c r="CI42" s="276"/>
      <c r="CJ42" s="276"/>
      <c r="CK42" s="276"/>
      <c r="CL42" s="12"/>
      <c r="CM42" s="276"/>
      <c r="CN42" s="276"/>
      <c r="CO42" s="276"/>
      <c r="CP42" s="276"/>
      <c r="CQ42" s="276"/>
      <c r="CR42" s="276"/>
      <c r="CS42" s="216"/>
      <c r="CT42" s="216"/>
      <c r="CU42" s="216"/>
    </row>
    <row r="43" spans="1:99" ht="36" customHeight="1">
      <c r="A43" s="511">
        <v>29</v>
      </c>
      <c r="B43" s="303"/>
      <c r="C43" s="303"/>
      <c r="D43" s="303"/>
      <c r="E43" s="303"/>
      <c r="F43" s="303"/>
      <c r="G43" s="303"/>
      <c r="H43" s="303"/>
      <c r="I43" s="303"/>
      <c r="J43" s="303"/>
      <c r="K43" s="303"/>
      <c r="L43" s="303"/>
      <c r="M43" s="303"/>
      <c r="N43" s="303"/>
      <c r="O43" s="303"/>
      <c r="P43" s="433"/>
      <c r="Q43" s="262"/>
      <c r="R43" s="261"/>
      <c r="S43" s="262"/>
      <c r="T43" s="261"/>
      <c r="U43" s="262"/>
      <c r="V43" s="261"/>
      <c r="W43" s="262"/>
      <c r="X43" s="261"/>
      <c r="Y43" s="262"/>
      <c r="Z43" s="261"/>
      <c r="AA43" s="262"/>
      <c r="AB43" s="261"/>
      <c r="AC43" s="262"/>
      <c r="AD43" s="27"/>
      <c r="AE43" s="263"/>
      <c r="AF43" s="263"/>
      <c r="AG43" s="263"/>
      <c r="AH43" s="262"/>
      <c r="AI43" s="262"/>
      <c r="AJ43" s="262"/>
      <c r="AK43" s="262"/>
      <c r="AL43" s="264"/>
      <c r="AM43" s="264"/>
      <c r="AN43" s="264"/>
      <c r="AO43" s="264"/>
      <c r="AP43" s="264"/>
      <c r="AQ43" s="264"/>
      <c r="AR43" s="263"/>
      <c r="AS43" s="263"/>
      <c r="AT43" s="27"/>
      <c r="AU43" s="264"/>
      <c r="AV43" s="264"/>
      <c r="AW43" s="264"/>
      <c r="AX43" s="264"/>
      <c r="AY43" s="263"/>
      <c r="AZ43" s="263"/>
      <c r="BA43" s="263"/>
      <c r="BB43" s="263"/>
      <c r="BC43" s="265"/>
      <c r="BD43" s="264"/>
      <c r="BE43" s="265"/>
      <c r="BF43" s="264"/>
      <c r="BG43" s="263"/>
      <c r="BH43" s="27"/>
      <c r="BI43" s="262"/>
      <c r="BJ43" s="262"/>
      <c r="BK43" s="262"/>
      <c r="BL43" s="262"/>
      <c r="BM43" s="262"/>
      <c r="BN43" s="262"/>
      <c r="BO43" s="262"/>
      <c r="BP43" s="262"/>
      <c r="BQ43" s="262"/>
      <c r="BR43" s="262"/>
      <c r="BS43" s="262"/>
      <c r="BT43" s="27"/>
      <c r="BU43" s="263"/>
      <c r="BV43" s="263"/>
      <c r="BW43" s="263"/>
      <c r="BX43" s="263"/>
      <c r="BY43" s="264"/>
      <c r="BZ43" s="264"/>
      <c r="CA43" s="264"/>
      <c r="CB43" s="264"/>
      <c r="CC43" s="264"/>
      <c r="CD43" s="264"/>
      <c r="CE43" s="264"/>
      <c r="CF43" s="264"/>
      <c r="CG43" s="277"/>
      <c r="CH43" s="277"/>
      <c r="CI43" s="277"/>
      <c r="CJ43" s="277"/>
      <c r="CK43" s="277"/>
      <c r="CL43" s="277"/>
      <c r="CM43" s="277"/>
      <c r="CN43" s="277"/>
      <c r="CO43" s="277"/>
      <c r="CP43" s="277"/>
      <c r="CQ43" s="276"/>
      <c r="CR43" s="276"/>
      <c r="CS43" s="216"/>
      <c r="CT43" s="216"/>
      <c r="CU43" s="216"/>
    </row>
    <row r="44" spans="1:99" ht="36" customHeight="1">
      <c r="A44" s="511">
        <v>30</v>
      </c>
      <c r="B44" s="303"/>
      <c r="C44" s="303"/>
      <c r="D44" s="303"/>
      <c r="E44" s="303"/>
      <c r="F44" s="303"/>
      <c r="G44" s="303"/>
      <c r="H44" s="303"/>
      <c r="I44" s="303"/>
      <c r="J44" s="303"/>
      <c r="K44" s="303"/>
      <c r="L44" s="303"/>
      <c r="M44" s="303"/>
      <c r="N44" s="303"/>
      <c r="O44" s="303"/>
      <c r="P44" s="433"/>
      <c r="Q44" s="262"/>
      <c r="R44" s="261"/>
      <c r="S44" s="262"/>
      <c r="T44" s="261"/>
      <c r="U44" s="262"/>
      <c r="V44" s="261"/>
      <c r="W44" s="262"/>
      <c r="X44" s="261"/>
      <c r="Y44" s="262"/>
      <c r="Z44" s="261"/>
      <c r="AA44" s="262"/>
      <c r="AB44" s="261"/>
      <c r="AC44" s="262"/>
      <c r="AD44" s="27"/>
      <c r="AE44" s="263"/>
      <c r="AF44" s="263"/>
      <c r="AG44" s="263"/>
      <c r="AH44" s="262"/>
      <c r="AI44" s="262"/>
      <c r="AJ44" s="262"/>
      <c r="AK44" s="262"/>
      <c r="AL44" s="264"/>
      <c r="AM44" s="264"/>
      <c r="AN44" s="264"/>
      <c r="AO44" s="264"/>
      <c r="AP44" s="264"/>
      <c r="AQ44" s="264"/>
      <c r="AR44" s="263"/>
      <c r="AS44" s="263"/>
      <c r="AT44" s="27"/>
      <c r="AU44" s="264"/>
      <c r="AV44" s="264"/>
      <c r="AW44" s="264"/>
      <c r="AX44" s="264"/>
      <c r="AY44" s="263"/>
      <c r="AZ44" s="263"/>
      <c r="BA44" s="263"/>
      <c r="BB44" s="263"/>
      <c r="BC44" s="265"/>
      <c r="BD44" s="264"/>
      <c r="BE44" s="265"/>
      <c r="BF44" s="264"/>
      <c r="BG44" s="263"/>
      <c r="BH44" s="27"/>
      <c r="BI44" s="262"/>
      <c r="BJ44" s="262"/>
      <c r="BK44" s="262"/>
      <c r="BL44" s="262"/>
      <c r="BM44" s="262"/>
      <c r="BN44" s="262"/>
      <c r="BO44" s="262"/>
      <c r="BP44" s="262"/>
      <c r="BQ44" s="262"/>
      <c r="BR44" s="262"/>
      <c r="BS44" s="262"/>
      <c r="BT44" s="27"/>
      <c r="BU44" s="263"/>
      <c r="BV44" s="263"/>
      <c r="BW44" s="263"/>
      <c r="BX44" s="263"/>
      <c r="BY44" s="264"/>
      <c r="BZ44" s="264"/>
      <c r="CA44" s="264"/>
      <c r="CB44" s="264"/>
      <c r="CC44" s="264"/>
      <c r="CD44" s="264"/>
      <c r="CE44" s="264"/>
      <c r="CF44" s="264"/>
      <c r="CG44" s="8"/>
      <c r="CH44" s="216"/>
      <c r="CI44" s="216"/>
      <c r="CJ44" s="216"/>
      <c r="CK44" s="216"/>
      <c r="CL44" s="216"/>
      <c r="CM44" s="216"/>
      <c r="CN44" s="216"/>
      <c r="CO44" s="216"/>
      <c r="CP44" s="216"/>
      <c r="CQ44" s="216"/>
      <c r="CR44" s="216"/>
      <c r="CS44" s="216"/>
      <c r="CT44" s="216"/>
      <c r="CU44" s="216"/>
    </row>
    <row r="45" spans="1:99" ht="36" customHeight="1" thickBot="1">
      <c r="A45" s="512">
        <v>31</v>
      </c>
      <c r="B45" s="306"/>
      <c r="C45" s="306"/>
      <c r="D45" s="306"/>
      <c r="E45" s="306"/>
      <c r="F45" s="306"/>
      <c r="G45" s="306"/>
      <c r="H45" s="306"/>
      <c r="I45" s="306"/>
      <c r="J45" s="306"/>
      <c r="K45" s="306"/>
      <c r="L45" s="306"/>
      <c r="M45" s="434"/>
      <c r="N45" s="306"/>
      <c r="O45" s="306"/>
      <c r="P45" s="435"/>
      <c r="Q45" s="262"/>
      <c r="R45" s="261"/>
      <c r="S45" s="262"/>
      <c r="T45" s="261"/>
      <c r="U45" s="262"/>
      <c r="V45" s="261"/>
      <c r="W45" s="262"/>
      <c r="X45" s="261"/>
      <c r="Y45" s="262"/>
      <c r="Z45" s="261"/>
      <c r="AA45" s="262"/>
      <c r="AB45" s="261"/>
      <c r="AC45" s="262"/>
      <c r="AD45" s="27"/>
      <c r="AE45" s="263"/>
      <c r="AF45" s="263"/>
      <c r="AG45" s="263"/>
      <c r="AH45" s="262"/>
      <c r="AI45" s="262"/>
      <c r="AJ45" s="262"/>
      <c r="AK45" s="262"/>
      <c r="AL45" s="264"/>
      <c r="AM45" s="264"/>
      <c r="AN45" s="264"/>
      <c r="AO45" s="264"/>
      <c r="AP45" s="264"/>
      <c r="AQ45" s="264"/>
      <c r="AR45" s="263"/>
      <c r="AS45" s="263"/>
      <c r="AT45" s="27"/>
      <c r="AU45" s="264"/>
      <c r="AV45" s="264"/>
      <c r="AW45" s="264"/>
      <c r="AX45" s="264"/>
      <c r="AY45" s="263"/>
      <c r="AZ45" s="263"/>
      <c r="BA45" s="263"/>
      <c r="BB45" s="263"/>
      <c r="BC45" s="265"/>
      <c r="BD45" s="264"/>
      <c r="BE45" s="265"/>
      <c r="BF45" s="264"/>
      <c r="BG45" s="263"/>
      <c r="BH45" s="27"/>
      <c r="BI45" s="262"/>
      <c r="BJ45" s="262"/>
      <c r="BK45" s="262"/>
      <c r="BL45" s="262"/>
      <c r="BM45" s="262"/>
      <c r="BN45" s="262"/>
      <c r="BO45" s="262"/>
      <c r="BP45" s="262"/>
      <c r="BQ45" s="262"/>
      <c r="BR45" s="262"/>
      <c r="BS45" s="262"/>
      <c r="BT45" s="27"/>
      <c r="BU45" s="263"/>
      <c r="BV45" s="263"/>
      <c r="BW45" s="263"/>
      <c r="BX45" s="263"/>
      <c r="BY45" s="264"/>
      <c r="BZ45" s="264"/>
      <c r="CA45" s="264"/>
      <c r="CB45" s="264"/>
      <c r="CC45" s="264"/>
      <c r="CD45" s="264"/>
      <c r="CE45" s="264"/>
      <c r="CF45" s="264"/>
      <c r="CG45" s="6"/>
      <c r="CH45" s="216"/>
      <c r="CI45" s="216"/>
      <c r="CJ45" s="216"/>
      <c r="CK45" s="216"/>
      <c r="CL45" s="216"/>
      <c r="CM45" s="216"/>
      <c r="CN45" s="216"/>
      <c r="CO45" s="216"/>
      <c r="CP45" s="216"/>
      <c r="CQ45" s="203"/>
      <c r="CR45" s="203"/>
      <c r="CS45" s="203"/>
      <c r="CT45" s="216"/>
      <c r="CU45" s="216"/>
    </row>
    <row r="46" spans="1:99" ht="36" customHeight="1" thickBot="1">
      <c r="A46" s="60" t="s">
        <v>62</v>
      </c>
      <c r="B46" s="707" t="str">
        <f t="shared" ref="B46:P46" si="0">IFERROR(AVERAGE(B15:B45), " ")</f>
        <v xml:space="preserve"> </v>
      </c>
      <c r="C46" s="707" t="str">
        <f t="shared" si="0"/>
        <v xml:space="preserve"> </v>
      </c>
      <c r="D46" s="707" t="str">
        <f t="shared" si="0"/>
        <v xml:space="preserve"> </v>
      </c>
      <c r="E46" s="707" t="str">
        <f t="shared" si="0"/>
        <v xml:space="preserve"> </v>
      </c>
      <c r="F46" s="707" t="str">
        <f t="shared" si="0"/>
        <v xml:space="preserve"> </v>
      </c>
      <c r="G46" s="707" t="str">
        <f t="shared" si="0"/>
        <v xml:space="preserve"> </v>
      </c>
      <c r="H46" s="707" t="str">
        <f t="shared" si="0"/>
        <v xml:space="preserve"> </v>
      </c>
      <c r="I46" s="707" t="str">
        <f t="shared" si="0"/>
        <v xml:space="preserve"> </v>
      </c>
      <c r="J46" s="707" t="str">
        <f t="shared" si="0"/>
        <v xml:space="preserve"> </v>
      </c>
      <c r="K46" s="707" t="str">
        <f t="shared" si="0"/>
        <v xml:space="preserve"> </v>
      </c>
      <c r="L46" s="707" t="str">
        <f t="shared" si="0"/>
        <v xml:space="preserve"> </v>
      </c>
      <c r="M46" s="707" t="str">
        <f t="shared" si="0"/>
        <v xml:space="preserve"> </v>
      </c>
      <c r="N46" s="707" t="str">
        <f t="shared" si="0"/>
        <v xml:space="preserve"> </v>
      </c>
      <c r="O46" s="707" t="str">
        <f t="shared" si="0"/>
        <v xml:space="preserve"> </v>
      </c>
      <c r="P46" s="707" t="str">
        <f t="shared" si="0"/>
        <v xml:space="preserve"> </v>
      </c>
      <c r="Q46" s="282"/>
      <c r="R46" s="261"/>
      <c r="S46" s="282"/>
      <c r="T46" s="261"/>
      <c r="U46" s="282"/>
      <c r="V46" s="261"/>
      <c r="W46" s="282"/>
      <c r="X46" s="261"/>
      <c r="Y46" s="282"/>
      <c r="Z46" s="261"/>
      <c r="AA46" s="282"/>
      <c r="AB46" s="261"/>
      <c r="AC46" s="265"/>
      <c r="AD46" s="27"/>
      <c r="AE46" s="263"/>
      <c r="AF46" s="263"/>
      <c r="AG46" s="263"/>
      <c r="AH46" s="262"/>
      <c r="AI46" s="262"/>
      <c r="AJ46" s="262"/>
      <c r="AK46" s="262"/>
      <c r="AL46" s="264"/>
      <c r="AM46" s="264"/>
      <c r="AN46" s="264"/>
      <c r="AO46" s="264"/>
      <c r="AP46" s="264"/>
      <c r="AQ46" s="264"/>
      <c r="AR46" s="263"/>
      <c r="AS46" s="263"/>
      <c r="AT46" s="27"/>
      <c r="AU46" s="264"/>
      <c r="AV46" s="264"/>
      <c r="AW46" s="264"/>
      <c r="AX46" s="264"/>
      <c r="AY46" s="263"/>
      <c r="AZ46" s="263"/>
      <c r="BA46" s="263"/>
      <c r="BB46" s="263"/>
      <c r="BC46" s="283"/>
      <c r="BD46" s="264"/>
      <c r="BE46" s="284"/>
      <c r="BF46" s="264"/>
      <c r="BG46" s="263"/>
      <c r="BH46" s="27"/>
      <c r="BI46" s="262"/>
      <c r="BJ46" s="262"/>
      <c r="BK46" s="262"/>
      <c r="BL46" s="262"/>
      <c r="BM46" s="262"/>
      <c r="BN46" s="262"/>
      <c r="BO46" s="262"/>
      <c r="BP46" s="262"/>
      <c r="BQ46" s="262"/>
      <c r="BR46" s="262"/>
      <c r="BS46" s="262"/>
      <c r="BT46" s="27"/>
      <c r="BU46" s="263"/>
      <c r="BV46" s="263"/>
      <c r="BW46" s="263"/>
      <c r="BX46" s="263"/>
      <c r="BY46" s="264"/>
      <c r="BZ46" s="264"/>
      <c r="CA46" s="264"/>
      <c r="CB46" s="264"/>
      <c r="CC46" s="264"/>
      <c r="CD46" s="264"/>
      <c r="CE46" s="264"/>
      <c r="CF46" s="264"/>
      <c r="CG46" s="250"/>
      <c r="CH46" s="216"/>
      <c r="CI46" s="216"/>
      <c r="CJ46" s="216"/>
      <c r="CK46" s="216"/>
      <c r="CL46" s="216"/>
      <c r="CM46" s="216"/>
      <c r="CN46" s="216"/>
      <c r="CO46" s="216"/>
      <c r="CP46" s="216"/>
      <c r="CQ46" s="203"/>
      <c r="CR46" s="203"/>
      <c r="CS46" s="203"/>
      <c r="CT46" s="216"/>
      <c r="CU46" s="216"/>
    </row>
    <row r="47" spans="1:99" ht="37.9" customHeight="1">
      <c r="Q47" s="263"/>
      <c r="R47" s="261"/>
      <c r="S47" s="262"/>
      <c r="T47" s="261"/>
      <c r="U47" s="262"/>
      <c r="V47" s="261"/>
      <c r="W47" s="262"/>
      <c r="X47" s="261"/>
      <c r="Y47" s="262"/>
      <c r="Z47" s="261"/>
      <c r="AA47" s="262"/>
      <c r="AB47" s="261"/>
      <c r="AC47" s="262"/>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92"/>
      <c r="BD47" s="264"/>
      <c r="BE47" s="292"/>
      <c r="BF47" s="293"/>
      <c r="BG47" s="294"/>
      <c r="BH47" s="242"/>
      <c r="BI47" s="262"/>
      <c r="BJ47" s="262"/>
      <c r="BK47" s="262"/>
      <c r="BL47" s="262"/>
      <c r="BM47" s="262"/>
      <c r="BN47" s="262"/>
      <c r="BO47" s="262"/>
      <c r="BP47" s="262"/>
      <c r="BQ47" s="262"/>
      <c r="BR47" s="262"/>
      <c r="BS47" s="262"/>
      <c r="BT47" s="27"/>
      <c r="BU47" s="263"/>
      <c r="BV47" s="263"/>
      <c r="BW47" s="263"/>
      <c r="BX47" s="263"/>
      <c r="BY47" s="264"/>
      <c r="BZ47" s="264"/>
      <c r="CA47" s="264"/>
      <c r="CB47" s="264"/>
      <c r="CC47" s="264"/>
      <c r="CD47" s="264"/>
      <c r="CE47" s="264"/>
      <c r="CF47" s="264"/>
      <c r="CG47" s="6"/>
      <c r="CH47" s="216"/>
      <c r="CI47" s="216"/>
      <c r="CJ47" s="216"/>
      <c r="CK47" s="216"/>
      <c r="CL47" s="216"/>
      <c r="CM47" s="216"/>
      <c r="CN47" s="216"/>
      <c r="CO47" s="216"/>
      <c r="CP47" s="216"/>
      <c r="CQ47" s="8"/>
      <c r="CR47" s="216"/>
      <c r="CS47" s="216"/>
      <c r="CT47" s="216"/>
      <c r="CU47" s="216"/>
    </row>
    <row r="48" spans="1:99" ht="32.85" customHeight="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97"/>
      <c r="AX48" s="201"/>
      <c r="AY48" s="201"/>
      <c r="AZ48" s="201"/>
      <c r="BA48" s="201"/>
      <c r="BB48" s="201"/>
      <c r="BC48" s="201"/>
      <c r="BD48" s="298"/>
      <c r="BE48" s="201"/>
      <c r="BF48" s="201"/>
      <c r="BG48" s="201"/>
      <c r="BH48" s="201"/>
      <c r="BI48" s="201"/>
      <c r="BJ48" s="201"/>
      <c r="BK48" s="201"/>
      <c r="BL48" s="299"/>
      <c r="BM48" s="201"/>
      <c r="BN48" s="201"/>
      <c r="BO48" s="201"/>
      <c r="BP48" s="201"/>
      <c r="BQ48" s="201"/>
      <c r="BR48" s="201"/>
      <c r="BS48" s="201"/>
      <c r="BT48" s="31"/>
      <c r="BU48" s="263"/>
      <c r="BV48" s="263"/>
      <c r="BW48" s="263"/>
      <c r="BX48" s="263"/>
      <c r="BY48" s="264"/>
      <c r="BZ48" s="264"/>
      <c r="CA48" s="264"/>
      <c r="CB48" s="264"/>
      <c r="CC48" s="264"/>
      <c r="CD48" s="264"/>
      <c r="CE48" s="264"/>
      <c r="CF48" s="264"/>
      <c r="CG48" s="6"/>
      <c r="CH48" s="216"/>
      <c r="CI48" s="216"/>
      <c r="CJ48" s="216"/>
      <c r="CK48" s="216"/>
      <c r="CL48" s="216"/>
      <c r="CM48" s="216"/>
      <c r="CN48" s="216"/>
      <c r="CO48" s="216"/>
      <c r="CP48" s="216"/>
      <c r="CQ48" s="216"/>
      <c r="CR48" s="8"/>
      <c r="CS48" s="216"/>
      <c r="CT48" s="216"/>
      <c r="CU48" s="216"/>
    </row>
    <row r="49" spans="49:99" ht="37.15" customHeight="1">
      <c r="AW49" s="295"/>
      <c r="BT49" s="301"/>
      <c r="BU49" s="302"/>
      <c r="BV49" s="302"/>
      <c r="BW49" s="302"/>
      <c r="BX49" s="302"/>
      <c r="BY49" s="302"/>
      <c r="BZ49" s="302"/>
      <c r="CA49" s="302"/>
      <c r="CB49" s="302"/>
      <c r="CC49" s="302"/>
      <c r="CD49" s="302"/>
      <c r="CE49" s="302"/>
      <c r="CF49" s="302"/>
      <c r="CG49" s="203"/>
      <c r="CH49" s="216"/>
      <c r="CI49" s="216"/>
      <c r="CJ49" s="216"/>
      <c r="CK49" s="216"/>
      <c r="CL49" s="216"/>
      <c r="CM49" s="216"/>
      <c r="CN49" s="216"/>
      <c r="CO49" s="216"/>
      <c r="CP49" s="216"/>
      <c r="CQ49" s="203"/>
      <c r="CR49" s="203"/>
      <c r="CS49" s="203"/>
      <c r="CT49" s="203"/>
      <c r="CU49" s="216"/>
    </row>
  </sheetData>
  <sheetProtection algorithmName="SHA-512" hashValue="jTqQTUdspKGSzDvMH3WTMzQrso+ddjcnbYDJwaTbcJaUQ8pTcdrMdOemO/ECQSsoR82wXm4FsvCh54IOAMrzlQ==" saltValue="Zr6WguU7bSFCC32Nzgm4sA==" spinCount="100000" sheet="1" selectLockedCells="1"/>
  <mergeCells count="13">
    <mergeCell ref="A7:I7"/>
    <mergeCell ref="A6:G6"/>
    <mergeCell ref="N2:O2"/>
    <mergeCell ref="L5:N5"/>
    <mergeCell ref="O5:P5"/>
    <mergeCell ref="A2:K2"/>
    <mergeCell ref="N3:O3"/>
    <mergeCell ref="N4:O4"/>
    <mergeCell ref="C13:H13"/>
    <mergeCell ref="I11:O11"/>
    <mergeCell ref="I13:O13"/>
    <mergeCell ref="A10:P10"/>
    <mergeCell ref="C11:H11"/>
  </mergeCells>
  <phoneticPr fontId="0" type="noConversion"/>
  <conditionalFormatting sqref="P15:P45">
    <cfRule type="cellIs" dxfId="22" priority="3" operator="greaterThan">
      <formula>0.1</formula>
    </cfRule>
  </conditionalFormatting>
  <conditionalFormatting sqref="C15:H45">
    <cfRule type="cellIs" dxfId="21" priority="2" operator="greaterThan">
      <formula>1</formula>
    </cfRule>
  </conditionalFormatting>
  <conditionalFormatting sqref="I15:O45">
    <cfRule type="cellIs" dxfId="20" priority="1" operator="greaterThan">
      <formula>0.1</formula>
    </cfRule>
  </conditionalFormatting>
  <printOptions horizontalCentered="1" verticalCentered="1"/>
  <pageMargins left="0.5" right="0.5" top="0" bottom="0" header="0" footer="0"/>
  <pageSetup scale="5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J53"/>
  <sheetViews>
    <sheetView showGridLines="0" topLeftCell="D1" zoomScaleNormal="100" workbookViewId="0">
      <selection activeCell="E51" sqref="E51"/>
    </sheetView>
  </sheetViews>
  <sheetFormatPr defaultColWidth="9" defaultRowHeight="12.75"/>
  <cols>
    <col min="1" max="1" width="11.28515625" style="156" customWidth="1"/>
    <col min="2" max="9" width="14.7109375" style="156" customWidth="1"/>
    <col min="10" max="10" width="22.85546875" style="156" customWidth="1"/>
    <col min="11" max="11" width="3" style="156" customWidth="1"/>
    <col min="12" max="12" width="14.7109375" style="156" customWidth="1"/>
    <col min="13" max="13" width="15" style="156" customWidth="1"/>
    <col min="14" max="14" width="9.7109375" style="156" customWidth="1"/>
    <col min="15" max="15" width="9.7109375" style="156" hidden="1" customWidth="1"/>
    <col min="16" max="16" width="10" style="156" bestFit="1" customWidth="1"/>
    <col min="17" max="16384" width="9" style="156"/>
  </cols>
  <sheetData>
    <row r="1" spans="1:114" ht="5.45" customHeight="1">
      <c r="A1" s="168"/>
      <c r="B1" s="168"/>
      <c r="C1" s="168"/>
      <c r="D1" s="168"/>
      <c r="E1" s="168"/>
      <c r="F1" s="168"/>
      <c r="G1" s="168"/>
      <c r="H1" s="168"/>
      <c r="I1" s="168"/>
      <c r="J1" s="168"/>
      <c r="K1" s="168"/>
      <c r="L1" s="168"/>
      <c r="M1" s="168"/>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1"/>
      <c r="AX1" s="200"/>
      <c r="AY1" s="200"/>
      <c r="AZ1" s="200"/>
      <c r="BA1" s="200"/>
      <c r="BB1" s="200"/>
      <c r="BC1" s="200"/>
      <c r="BD1" s="200"/>
      <c r="BE1" s="200"/>
      <c r="BF1" s="200"/>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3"/>
      <c r="CG1" s="203"/>
      <c r="CH1" s="203"/>
      <c r="CI1" s="203"/>
      <c r="CJ1" s="203"/>
      <c r="CK1" s="203"/>
      <c r="CL1" s="203"/>
      <c r="CM1" s="203"/>
      <c r="CN1" s="203"/>
      <c r="CO1" s="203"/>
      <c r="CP1" s="203"/>
      <c r="CQ1" s="203"/>
      <c r="CR1" s="203"/>
      <c r="CS1" s="203"/>
      <c r="CT1" s="203"/>
      <c r="DI1" s="203"/>
      <c r="DJ1" s="203"/>
    </row>
    <row r="2" spans="1:114" ht="18" customHeight="1" thickBot="1">
      <c r="A2" s="168"/>
      <c r="F2" s="204"/>
      <c r="G2" s="204"/>
      <c r="H2" s="204"/>
      <c r="I2" s="932" t="s">
        <v>286</v>
      </c>
      <c r="J2" s="933"/>
      <c r="K2" s="55"/>
      <c r="L2" s="854">
        <f>'CoverSheet '!E10</f>
        <v>0</v>
      </c>
      <c r="M2" s="854"/>
      <c r="N2" s="206"/>
      <c r="O2" s="206"/>
      <c r="P2" s="206"/>
      <c r="Q2" s="206"/>
      <c r="R2" s="201"/>
      <c r="S2" s="206"/>
      <c r="T2" s="206"/>
      <c r="U2" s="206"/>
      <c r="V2" s="206"/>
      <c r="W2" s="206"/>
      <c r="X2" s="207"/>
      <c r="Y2" s="16"/>
      <c r="Z2" s="207"/>
      <c r="AA2" s="208"/>
      <c r="AB2" s="208"/>
      <c r="AC2" s="201"/>
      <c r="AD2" s="201"/>
      <c r="AE2" s="201"/>
      <c r="AF2" s="201"/>
      <c r="AG2" s="201"/>
      <c r="AH2" s="201"/>
      <c r="AI2" s="201"/>
      <c r="AJ2" s="206"/>
      <c r="AK2" s="206"/>
      <c r="AL2" s="206"/>
      <c r="AM2" s="206"/>
      <c r="AN2" s="206"/>
      <c r="AO2" s="206"/>
      <c r="AP2" s="16"/>
      <c r="AQ2" s="209"/>
      <c r="AR2" s="209"/>
      <c r="AS2" s="201"/>
      <c r="AT2" s="206"/>
      <c r="AU2" s="201"/>
      <c r="AV2" s="201"/>
      <c r="AW2" s="201"/>
      <c r="AX2" s="201"/>
      <c r="AY2" s="206"/>
      <c r="AZ2" s="206"/>
      <c r="BA2" s="206"/>
      <c r="BB2" s="206"/>
      <c r="BC2" s="210"/>
      <c r="BD2" s="16"/>
      <c r="BE2" s="209"/>
      <c r="BF2" s="209"/>
      <c r="BG2" s="211"/>
      <c r="BH2" s="206"/>
      <c r="BI2" s="206"/>
      <c r="BJ2" s="206"/>
      <c r="BK2" s="206"/>
      <c r="BL2" s="206"/>
      <c r="BM2" s="206"/>
      <c r="BN2" s="206"/>
      <c r="BO2" s="206"/>
      <c r="BP2" s="17"/>
      <c r="BQ2" s="209"/>
      <c r="BR2" s="209"/>
      <c r="BS2" s="201"/>
      <c r="BT2" s="206"/>
      <c r="BU2" s="206"/>
      <c r="BV2" s="206"/>
      <c r="BW2" s="206"/>
      <c r="BX2" s="206"/>
      <c r="BY2" s="206"/>
      <c r="BZ2" s="206"/>
      <c r="CA2" s="206"/>
      <c r="CB2" s="201"/>
      <c r="CC2" s="16"/>
      <c r="CD2" s="209"/>
      <c r="CE2" s="212"/>
      <c r="CF2" s="203"/>
      <c r="CG2" s="203"/>
      <c r="CH2" s="203"/>
      <c r="CI2" s="203"/>
      <c r="CJ2" s="203"/>
      <c r="CK2" s="203"/>
      <c r="CL2" s="203"/>
      <c r="CM2" s="203"/>
      <c r="CN2" s="203"/>
      <c r="CO2" s="203"/>
      <c r="CP2" s="203"/>
      <c r="CQ2" s="203"/>
      <c r="CR2" s="203"/>
      <c r="CS2" s="203"/>
      <c r="CT2" s="203"/>
    </row>
    <row r="3" spans="1:114" ht="15.95" customHeight="1" thickBot="1">
      <c r="B3" s="204"/>
      <c r="C3" s="204"/>
      <c r="D3" s="204"/>
      <c r="E3" s="204"/>
      <c r="F3" s="204"/>
      <c r="G3" s="204"/>
      <c r="H3" s="204"/>
      <c r="I3" s="937" t="s">
        <v>148</v>
      </c>
      <c r="J3" s="938"/>
      <c r="L3" s="856">
        <f>'CoverSheet '!I10</f>
        <v>0</v>
      </c>
      <c r="M3" s="856"/>
      <c r="N3" s="206"/>
      <c r="O3" s="213"/>
      <c r="P3" s="214"/>
      <c r="Q3" s="17"/>
      <c r="R3" s="201"/>
      <c r="S3" s="201"/>
      <c r="T3" s="206"/>
      <c r="U3" s="206"/>
      <c r="V3" s="206"/>
      <c r="W3" s="206"/>
      <c r="X3" s="213"/>
      <c r="Y3" s="207"/>
      <c r="Z3" s="213"/>
      <c r="AA3" s="208"/>
      <c r="AB3" s="208"/>
      <c r="AC3" s="206"/>
      <c r="AD3" s="213"/>
      <c r="AE3" s="214"/>
      <c r="AF3" s="17"/>
      <c r="AG3" s="201"/>
      <c r="AH3" s="201"/>
      <c r="AI3" s="201"/>
      <c r="AJ3" s="206"/>
      <c r="AK3" s="206"/>
      <c r="AL3" s="206"/>
      <c r="AM3" s="206"/>
      <c r="AN3" s="206"/>
      <c r="AO3" s="206"/>
      <c r="AP3" s="213"/>
      <c r="AQ3" s="209"/>
      <c r="AR3" s="212"/>
      <c r="AS3" s="213"/>
      <c r="AT3" s="207"/>
      <c r="AU3" s="201"/>
      <c r="AV3" s="17"/>
      <c r="AW3" s="201"/>
      <c r="AX3" s="201"/>
      <c r="AY3" s="206"/>
      <c r="AZ3" s="206"/>
      <c r="BA3" s="206"/>
      <c r="BB3" s="206"/>
      <c r="BC3" s="210"/>
      <c r="BD3" s="213"/>
      <c r="BE3" s="209"/>
      <c r="BF3" s="212"/>
      <c r="BG3" s="211"/>
      <c r="BH3" s="213"/>
      <c r="BI3" s="17"/>
      <c r="BJ3" s="201"/>
      <c r="BK3" s="201"/>
      <c r="BL3" s="206"/>
      <c r="BM3" s="206"/>
      <c r="BN3" s="206"/>
      <c r="BO3" s="206"/>
      <c r="BP3" s="210"/>
      <c r="BQ3" s="215"/>
      <c r="BR3" s="212"/>
      <c r="BS3" s="211"/>
      <c r="BT3" s="213"/>
      <c r="BU3" s="214"/>
      <c r="BV3" s="17"/>
      <c r="BW3" s="201"/>
      <c r="BX3" s="206"/>
      <c r="BY3" s="206"/>
      <c r="BZ3" s="206"/>
      <c r="CA3" s="206"/>
      <c r="CB3" s="210"/>
      <c r="CC3" s="210"/>
      <c r="CD3" s="212"/>
      <c r="CE3" s="209"/>
      <c r="CF3" s="216"/>
      <c r="CG3" s="203"/>
      <c r="CH3" s="203"/>
      <c r="CI3" s="203"/>
      <c r="CJ3" s="203"/>
      <c r="CK3" s="203"/>
      <c r="CL3" s="203"/>
      <c r="CM3" s="203"/>
      <c r="CN3" s="203"/>
      <c r="CO3" s="203"/>
      <c r="CP3" s="203"/>
      <c r="CQ3" s="203"/>
      <c r="CR3" s="203"/>
      <c r="CS3" s="203"/>
      <c r="CT3" s="203"/>
    </row>
    <row r="4" spans="1:114" ht="18.75" customHeight="1">
      <c r="A4" s="193"/>
      <c r="B4" s="939" t="s">
        <v>265</v>
      </c>
      <c r="C4" s="940"/>
      <c r="D4" s="940"/>
      <c r="E4" s="941"/>
      <c r="I4" s="857"/>
      <c r="J4" s="927"/>
      <c r="K4" s="927"/>
      <c r="L4" s="855"/>
      <c r="M4" s="855"/>
      <c r="N4" s="206"/>
      <c r="O4" s="213"/>
      <c r="P4" s="214"/>
      <c r="Q4" s="218"/>
      <c r="R4" s="201"/>
      <c r="S4" s="201"/>
      <c r="T4" s="206"/>
      <c r="U4" s="206"/>
      <c r="V4" s="206"/>
      <c r="W4" s="206"/>
      <c r="X4" s="18"/>
      <c r="Y4" s="207"/>
      <c r="Z4" s="213"/>
      <c r="AA4" s="219"/>
      <c r="AB4" s="208"/>
      <c r="AC4" s="206"/>
      <c r="AD4" s="213"/>
      <c r="AE4" s="214"/>
      <c r="AF4" s="218"/>
      <c r="AG4" s="201"/>
      <c r="AH4" s="201"/>
      <c r="AI4" s="201"/>
      <c r="AJ4" s="206"/>
      <c r="AK4" s="206"/>
      <c r="AL4" s="206"/>
      <c r="AM4" s="18"/>
      <c r="AN4" s="201"/>
      <c r="AO4" s="201"/>
      <c r="AP4" s="201"/>
      <c r="AQ4" s="220"/>
      <c r="AR4" s="212"/>
      <c r="AS4" s="213"/>
      <c r="AT4" s="207"/>
      <c r="AU4" s="201"/>
      <c r="AV4" s="218"/>
      <c r="AW4" s="201"/>
      <c r="AX4" s="221"/>
      <c r="AY4" s="206"/>
      <c r="AZ4" s="206"/>
      <c r="BA4" s="18"/>
      <c r="BB4" s="201"/>
      <c r="BC4" s="207"/>
      <c r="BD4" s="213"/>
      <c r="BE4" s="222"/>
      <c r="BF4" s="209"/>
      <c r="BG4" s="201"/>
      <c r="BH4" s="213"/>
      <c r="BI4" s="218"/>
      <c r="BJ4" s="201"/>
      <c r="BK4" s="201"/>
      <c r="BL4" s="206"/>
      <c r="BM4" s="201"/>
      <c r="BN4" s="17"/>
      <c r="BO4" s="201"/>
      <c r="BP4" s="201"/>
      <c r="BQ4" s="220"/>
      <c r="BR4" s="212"/>
      <c r="BS4" s="201"/>
      <c r="BT4" s="213"/>
      <c r="BU4" s="214"/>
      <c r="BV4" s="218"/>
      <c r="BW4" s="201"/>
      <c r="BX4" s="206"/>
      <c r="BY4" s="206"/>
      <c r="BZ4" s="18"/>
      <c r="CA4" s="201"/>
      <c r="CB4" s="201"/>
      <c r="CC4" s="16"/>
      <c r="CD4" s="222"/>
      <c r="CE4" s="212"/>
      <c r="CF4" s="203"/>
      <c r="CG4" s="203"/>
      <c r="CH4" s="203"/>
      <c r="CI4" s="203"/>
      <c r="CJ4" s="203"/>
      <c r="CK4" s="203"/>
      <c r="CL4" s="203"/>
      <c r="CM4" s="203"/>
      <c r="CN4" s="203"/>
      <c r="CO4" s="203"/>
      <c r="CP4" s="203"/>
      <c r="CQ4" s="203"/>
      <c r="CR4" s="203"/>
      <c r="CS4" s="203"/>
      <c r="CT4" s="203"/>
    </row>
    <row r="5" spans="1:114" ht="18.75" thickBot="1">
      <c r="A5" s="193"/>
      <c r="B5" s="942"/>
      <c r="C5" s="943"/>
      <c r="D5" s="943"/>
      <c r="E5" s="944"/>
      <c r="F5" s="168"/>
      <c r="G5" s="167"/>
      <c r="H5" s="167"/>
      <c r="I5" s="871" t="s">
        <v>133</v>
      </c>
      <c r="J5" s="928"/>
      <c r="K5" s="928"/>
      <c r="L5" s="847">
        <f>'CoverSheet '!G7</f>
        <v>0</v>
      </c>
      <c r="M5" s="847"/>
      <c r="N5" s="206"/>
      <c r="O5" s="19"/>
      <c r="P5" s="207"/>
      <c r="Q5" s="214"/>
      <c r="R5" s="201"/>
      <c r="S5" s="201"/>
      <c r="T5" s="206"/>
      <c r="U5" s="206"/>
      <c r="V5" s="206"/>
      <c r="W5" s="206"/>
      <c r="X5" s="210"/>
      <c r="Y5" s="210"/>
      <c r="Z5" s="210"/>
      <c r="AA5" s="210"/>
      <c r="AB5" s="210"/>
      <c r="AC5" s="19"/>
      <c r="AD5" s="201"/>
      <c r="AE5" s="207"/>
      <c r="AF5" s="214"/>
      <c r="AG5" s="206"/>
      <c r="AH5" s="206"/>
      <c r="AI5" s="206"/>
      <c r="AJ5" s="206"/>
      <c r="AK5" s="206"/>
      <c r="AL5" s="206"/>
      <c r="AM5" s="206"/>
      <c r="AN5" s="206"/>
      <c r="AO5" s="206"/>
      <c r="AP5" s="210"/>
      <c r="AQ5" s="210"/>
      <c r="AR5" s="210"/>
      <c r="AS5" s="19"/>
      <c r="AT5" s="207"/>
      <c r="AU5" s="207"/>
      <c r="AV5" s="206"/>
      <c r="AW5" s="206"/>
      <c r="AX5" s="206"/>
      <c r="AY5" s="206"/>
      <c r="AZ5" s="206"/>
      <c r="BA5" s="206"/>
      <c r="BB5" s="206"/>
      <c r="BC5" s="210"/>
      <c r="BD5" s="210"/>
      <c r="BE5" s="210"/>
      <c r="BF5" s="210"/>
      <c r="BG5" s="206"/>
      <c r="BH5" s="19"/>
      <c r="BI5" s="207"/>
      <c r="BJ5" s="214"/>
      <c r="BK5" s="201"/>
      <c r="BL5" s="206"/>
      <c r="BM5" s="206"/>
      <c r="BN5" s="206"/>
      <c r="BO5" s="206"/>
      <c r="BP5" s="210"/>
      <c r="BQ5" s="210"/>
      <c r="BR5" s="210"/>
      <c r="BS5" s="206"/>
      <c r="BT5" s="19"/>
      <c r="BU5" s="207"/>
      <c r="BV5" s="214"/>
      <c r="BW5" s="201"/>
      <c r="BX5" s="206"/>
      <c r="BY5" s="206"/>
      <c r="BZ5" s="206"/>
      <c r="CA5" s="206"/>
      <c r="CB5" s="210"/>
      <c r="CC5" s="210"/>
      <c r="CD5" s="210"/>
      <c r="CE5" s="210"/>
      <c r="CF5" s="203"/>
      <c r="CG5" s="203"/>
      <c r="CH5" s="203"/>
      <c r="CI5" s="203"/>
      <c r="CJ5" s="203"/>
      <c r="CK5" s="203"/>
      <c r="CL5" s="203"/>
      <c r="CM5" s="203"/>
      <c r="CN5" s="203"/>
      <c r="CO5" s="203"/>
      <c r="CP5" s="203"/>
      <c r="CQ5" s="203"/>
      <c r="CR5" s="203"/>
      <c r="CS5" s="203"/>
      <c r="CT5" s="203"/>
    </row>
    <row r="6" spans="1:114" ht="17.25" customHeight="1">
      <c r="A6" s="58"/>
      <c r="B6" s="193"/>
      <c r="C6" s="205"/>
      <c r="D6" s="223" t="s">
        <v>285</v>
      </c>
      <c r="E6" s="168"/>
      <c r="F6" s="168"/>
      <c r="G6" s="167"/>
      <c r="H6" s="167"/>
      <c r="I6" s="171"/>
      <c r="J6" s="205"/>
      <c r="K6" s="205"/>
      <c r="L6" s="205"/>
      <c r="M6" s="205"/>
      <c r="N6" s="202"/>
      <c r="O6" s="202"/>
      <c r="P6" s="202"/>
      <c r="Q6" s="202"/>
      <c r="R6" s="202"/>
      <c r="S6" s="202"/>
      <c r="T6" s="202"/>
      <c r="U6" s="202"/>
      <c r="V6" s="202"/>
      <c r="W6" s="202"/>
      <c r="X6" s="210"/>
      <c r="Y6" s="210"/>
      <c r="Z6" s="210"/>
      <c r="AA6" s="210"/>
      <c r="AB6" s="210"/>
      <c r="AC6" s="202"/>
      <c r="AD6" s="202"/>
      <c r="AE6" s="202"/>
      <c r="AF6" s="202"/>
      <c r="AG6" s="202"/>
      <c r="AH6" s="202"/>
      <c r="AI6" s="202"/>
      <c r="AJ6" s="202"/>
      <c r="AK6" s="202"/>
      <c r="AL6" s="202"/>
      <c r="AM6" s="202"/>
      <c r="AN6" s="202"/>
      <c r="AO6" s="202"/>
      <c r="AP6" s="210"/>
      <c r="AQ6" s="210"/>
      <c r="AR6" s="210"/>
      <c r="AS6" s="202"/>
      <c r="AT6" s="202"/>
      <c r="AU6" s="202"/>
      <c r="AV6" s="202"/>
      <c r="AW6" s="202"/>
      <c r="AX6" s="202"/>
      <c r="AY6" s="202"/>
      <c r="AZ6" s="202"/>
      <c r="BA6" s="202"/>
      <c r="BB6" s="202"/>
      <c r="BC6" s="210"/>
      <c r="BD6" s="210"/>
      <c r="BE6" s="210"/>
      <c r="BF6" s="210"/>
      <c r="BG6" s="202"/>
      <c r="BH6" s="201"/>
      <c r="BI6" s="201"/>
      <c r="BJ6" s="201"/>
      <c r="BK6" s="202"/>
      <c r="BL6" s="202"/>
      <c r="BM6" s="202"/>
      <c r="BN6" s="202"/>
      <c r="BO6" s="202"/>
      <c r="BP6" s="210"/>
      <c r="BQ6" s="210"/>
      <c r="BR6" s="210"/>
      <c r="BS6" s="202"/>
      <c r="BT6" s="202"/>
      <c r="BU6" s="202"/>
      <c r="BV6" s="202"/>
      <c r="BW6" s="202"/>
      <c r="BX6" s="202"/>
      <c r="BY6" s="202"/>
      <c r="BZ6" s="202"/>
      <c r="CA6" s="202"/>
      <c r="CB6" s="210"/>
      <c r="CC6" s="210"/>
      <c r="CD6" s="210"/>
      <c r="CE6" s="210"/>
      <c r="CF6" s="216"/>
      <c r="CG6" s="216"/>
      <c r="CH6" s="216"/>
      <c r="CI6" s="216"/>
      <c r="CJ6" s="216"/>
      <c r="CK6" s="216"/>
      <c r="CL6" s="216"/>
      <c r="CM6" s="216"/>
      <c r="CN6" s="216"/>
      <c r="CO6" s="216"/>
      <c r="CP6" s="216"/>
      <c r="CQ6" s="216"/>
      <c r="CR6" s="216"/>
      <c r="CS6" s="216"/>
      <c r="CT6" s="216"/>
    </row>
    <row r="7" spans="1:114" ht="3" customHeight="1">
      <c r="A7" s="171"/>
      <c r="B7" s="58"/>
      <c r="C7" s="193"/>
      <c r="D7" s="205"/>
      <c r="E7" s="171"/>
      <c r="F7" s="171"/>
      <c r="G7" s="171"/>
      <c r="H7" s="171"/>
      <c r="I7" s="171"/>
      <c r="J7" s="205"/>
      <c r="K7" s="205"/>
      <c r="L7" s="205"/>
      <c r="M7" s="205"/>
      <c r="N7" s="202"/>
      <c r="O7" s="202"/>
      <c r="P7" s="202"/>
      <c r="Q7" s="202"/>
      <c r="R7" s="202"/>
      <c r="S7" s="202"/>
      <c r="T7" s="202"/>
      <c r="U7" s="202"/>
      <c r="V7" s="202"/>
      <c r="W7" s="202"/>
      <c r="X7" s="210"/>
      <c r="Y7" s="207"/>
      <c r="Z7" s="207"/>
      <c r="AA7" s="210"/>
      <c r="AB7" s="210"/>
      <c r="AC7" s="202"/>
      <c r="AD7" s="202"/>
      <c r="AE7" s="202"/>
      <c r="AF7" s="202"/>
      <c r="AG7" s="202"/>
      <c r="AH7" s="202"/>
      <c r="AI7" s="202"/>
      <c r="AJ7" s="202"/>
      <c r="AK7" s="202"/>
      <c r="AL7" s="202"/>
      <c r="AM7" s="202"/>
      <c r="AN7" s="202"/>
      <c r="AO7" s="202"/>
      <c r="AP7" s="210"/>
      <c r="AQ7" s="210"/>
      <c r="AR7" s="210"/>
      <c r="AS7" s="202"/>
      <c r="AT7" s="202"/>
      <c r="AU7" s="202"/>
      <c r="AV7" s="202"/>
      <c r="AW7" s="202"/>
      <c r="AX7" s="202"/>
      <c r="AY7" s="202"/>
      <c r="AZ7" s="202"/>
      <c r="BA7" s="202"/>
      <c r="BB7" s="202"/>
      <c r="BC7" s="210"/>
      <c r="BD7" s="210"/>
      <c r="BE7" s="210"/>
      <c r="BF7" s="210"/>
      <c r="BG7" s="202"/>
      <c r="BH7" s="202"/>
      <c r="BI7" s="202"/>
      <c r="BJ7" s="202"/>
      <c r="BK7" s="202"/>
      <c r="BL7" s="202"/>
      <c r="BM7" s="202"/>
      <c r="BN7" s="202"/>
      <c r="BO7" s="202"/>
      <c r="BP7" s="210"/>
      <c r="BQ7" s="210"/>
      <c r="BR7" s="210"/>
      <c r="BS7" s="202"/>
      <c r="BT7" s="202"/>
      <c r="BU7" s="202"/>
      <c r="BV7" s="202"/>
      <c r="BW7" s="202"/>
      <c r="BX7" s="202"/>
      <c r="BY7" s="202"/>
      <c r="BZ7" s="202"/>
      <c r="CA7" s="202"/>
      <c r="CB7" s="210"/>
      <c r="CC7" s="210"/>
      <c r="CD7" s="210"/>
      <c r="CE7" s="210"/>
      <c r="CF7" s="216"/>
      <c r="CG7" s="216"/>
      <c r="CH7" s="216"/>
      <c r="CI7" s="216"/>
      <c r="CJ7" s="216"/>
      <c r="CK7" s="216"/>
      <c r="CL7" s="216"/>
      <c r="CM7" s="216"/>
      <c r="CN7" s="216"/>
      <c r="CO7" s="216"/>
      <c r="CP7" s="216"/>
      <c r="CQ7" s="216"/>
      <c r="CR7" s="216"/>
      <c r="CS7" s="216"/>
      <c r="CT7" s="216"/>
    </row>
    <row r="8" spans="1:114" s="566" customFormat="1" ht="17.25" customHeight="1" thickBot="1">
      <c r="A8" s="193"/>
      <c r="B8" s="945" t="s">
        <v>317</v>
      </c>
      <c r="C8" s="945"/>
      <c r="D8" s="945"/>
      <c r="E8" s="945"/>
      <c r="F8" s="945"/>
      <c r="G8" s="270"/>
      <c r="H8" s="205"/>
      <c r="I8" s="205"/>
      <c r="J8" s="57" t="s">
        <v>106</v>
      </c>
      <c r="K8" s="495">
        <v>5</v>
      </c>
      <c r="L8" s="187" t="s">
        <v>107</v>
      </c>
      <c r="M8" s="514">
        <v>11</v>
      </c>
      <c r="N8" s="21"/>
      <c r="O8" s="210"/>
      <c r="P8" s="210"/>
      <c r="Q8" s="210"/>
      <c r="R8" s="560"/>
      <c r="S8" s="210"/>
      <c r="T8" s="210"/>
      <c r="U8" s="210"/>
      <c r="V8" s="210"/>
      <c r="W8" s="561"/>
      <c r="X8" s="210"/>
      <c r="Y8" s="210"/>
      <c r="Z8" s="18"/>
      <c r="AA8" s="214"/>
      <c r="AB8" s="18"/>
      <c r="AC8" s="561"/>
      <c r="AD8" s="210"/>
      <c r="AE8" s="210"/>
      <c r="AF8" s="210"/>
      <c r="AG8" s="560"/>
      <c r="AH8" s="210"/>
      <c r="AI8" s="210"/>
      <c r="AJ8" s="210"/>
      <c r="AK8" s="210"/>
      <c r="AL8" s="210"/>
      <c r="AM8" s="210"/>
      <c r="AN8" s="210"/>
      <c r="AO8" s="210"/>
      <c r="AP8" s="21"/>
      <c r="AQ8" s="210"/>
      <c r="AR8" s="561"/>
      <c r="AS8" s="561"/>
      <c r="AT8" s="210"/>
      <c r="AU8" s="560"/>
      <c r="AV8" s="210"/>
      <c r="AW8" s="210"/>
      <c r="AX8" s="210"/>
      <c r="AY8" s="210"/>
      <c r="AZ8" s="210"/>
      <c r="BA8" s="210"/>
      <c r="BB8" s="210"/>
      <c r="BC8" s="210"/>
      <c r="BD8" s="21"/>
      <c r="BE8" s="561"/>
      <c r="BF8" s="210"/>
      <c r="BG8" s="561"/>
      <c r="BH8" s="560"/>
      <c r="BI8" s="210"/>
      <c r="BJ8" s="210"/>
      <c r="BK8" s="210"/>
      <c r="BL8" s="210"/>
      <c r="BM8" s="210"/>
      <c r="BN8" s="210"/>
      <c r="BO8" s="210"/>
      <c r="BP8" s="561"/>
      <c r="BQ8" s="21"/>
      <c r="BR8" s="561"/>
      <c r="BS8" s="561"/>
      <c r="BT8" s="561"/>
      <c r="BU8" s="210"/>
      <c r="BV8" s="210"/>
      <c r="BW8" s="210"/>
      <c r="BX8" s="210"/>
      <c r="BY8" s="210"/>
      <c r="BZ8" s="210"/>
      <c r="CA8" s="210"/>
      <c r="CB8" s="210"/>
      <c r="CC8" s="207"/>
      <c r="CD8" s="21"/>
      <c r="CE8" s="210"/>
      <c r="CF8" s="562"/>
      <c r="CG8" s="562"/>
      <c r="CH8" s="563"/>
      <c r="CI8" s="564"/>
      <c r="CJ8" s="562"/>
      <c r="CK8" s="564"/>
      <c r="CL8" s="563"/>
      <c r="CM8" s="565"/>
      <c r="CN8" s="565"/>
      <c r="CO8" s="565"/>
      <c r="CP8" s="565"/>
      <c r="CQ8" s="562"/>
      <c r="CR8" s="562"/>
      <c r="CS8" s="562"/>
      <c r="CT8" s="562"/>
    </row>
    <row r="9" spans="1:114" ht="3.75" customHeight="1" thickBot="1">
      <c r="A9" s="171"/>
      <c r="B9" s="171"/>
      <c r="C9" s="171"/>
      <c r="D9" s="171"/>
      <c r="E9" s="171"/>
      <c r="F9" s="171"/>
      <c r="G9" s="171"/>
      <c r="H9" s="171"/>
      <c r="I9" s="171"/>
      <c r="J9" s="171"/>
      <c r="K9" s="171"/>
      <c r="L9" s="171"/>
      <c r="M9" s="171"/>
      <c r="N9" s="202"/>
      <c r="O9" s="202"/>
      <c r="P9" s="202"/>
      <c r="Q9" s="202"/>
      <c r="R9" s="202"/>
      <c r="S9" s="202"/>
      <c r="T9" s="202"/>
      <c r="U9" s="202"/>
      <c r="V9" s="202"/>
      <c r="W9" s="202"/>
      <c r="X9" s="210"/>
      <c r="Y9" s="210"/>
      <c r="Z9" s="210"/>
      <c r="AA9" s="210"/>
      <c r="AB9" s="210"/>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10"/>
      <c r="BQ9" s="210"/>
      <c r="BR9" s="210"/>
      <c r="BS9" s="200"/>
      <c r="BT9" s="200"/>
      <c r="BU9" s="200"/>
      <c r="BV9" s="200"/>
      <c r="BW9" s="200"/>
      <c r="BX9" s="200"/>
      <c r="BY9" s="200"/>
      <c r="BZ9" s="200"/>
      <c r="CA9" s="200"/>
      <c r="CB9" s="200"/>
      <c r="CC9" s="200"/>
      <c r="CD9" s="200"/>
      <c r="CE9" s="200"/>
      <c r="CF9" s="216"/>
      <c r="CG9" s="216"/>
      <c r="CH9" s="216"/>
      <c r="CI9" s="203"/>
      <c r="CJ9" s="216"/>
      <c r="CK9" s="216"/>
      <c r="CL9" s="216"/>
      <c r="CM9" s="216"/>
      <c r="CN9" s="216"/>
      <c r="CO9" s="216"/>
      <c r="CP9" s="216"/>
      <c r="CQ9" s="216"/>
      <c r="CR9" s="216"/>
      <c r="CS9" s="216"/>
      <c r="CT9" s="216"/>
    </row>
    <row r="10" spans="1:114" ht="18" customHeight="1" thickBot="1">
      <c r="A10" s="876" t="s">
        <v>9</v>
      </c>
      <c r="B10" s="877"/>
      <c r="C10" s="877"/>
      <c r="D10" s="877"/>
      <c r="E10" s="877"/>
      <c r="F10" s="877"/>
      <c r="G10" s="877"/>
      <c r="H10" s="877"/>
      <c r="I10" s="877"/>
      <c r="J10" s="877"/>
      <c r="K10" s="877"/>
      <c r="L10" s="877"/>
      <c r="M10" s="878"/>
      <c r="N10" s="200"/>
      <c r="O10" s="22"/>
      <c r="P10" s="230"/>
      <c r="Q10" s="230"/>
      <c r="R10" s="230"/>
      <c r="S10" s="230"/>
      <c r="T10" s="230"/>
      <c r="U10" s="230"/>
      <c r="V10" s="230"/>
      <c r="W10" s="230"/>
      <c r="X10" s="230"/>
      <c r="Y10" s="230"/>
      <c r="Z10" s="230"/>
      <c r="AA10" s="230"/>
      <c r="AB10" s="230"/>
      <c r="AC10" s="200"/>
      <c r="AD10" s="23"/>
      <c r="AE10" s="230"/>
      <c r="AF10" s="230"/>
      <c r="AG10" s="230"/>
      <c r="AH10" s="230"/>
      <c r="AI10" s="230"/>
      <c r="AJ10" s="230"/>
      <c r="AK10" s="230"/>
      <c r="AL10" s="230"/>
      <c r="AM10" s="230"/>
      <c r="AN10" s="230"/>
      <c r="AO10" s="230"/>
      <c r="AP10" s="230"/>
      <c r="AQ10" s="230"/>
      <c r="AR10" s="230"/>
      <c r="AS10" s="200"/>
      <c r="AT10" s="23"/>
      <c r="AU10" s="230"/>
      <c r="AV10" s="230"/>
      <c r="AW10" s="230"/>
      <c r="AX10" s="230"/>
      <c r="AY10" s="230"/>
      <c r="AZ10" s="230"/>
      <c r="BA10" s="230"/>
      <c r="BB10" s="230"/>
      <c r="BC10" s="230"/>
      <c r="BD10" s="230"/>
      <c r="BE10" s="230"/>
      <c r="BF10" s="230"/>
      <c r="BG10" s="200"/>
      <c r="BH10" s="23"/>
      <c r="BI10" s="23"/>
      <c r="BJ10" s="230"/>
      <c r="BK10" s="230"/>
      <c r="BL10" s="230"/>
      <c r="BM10" s="230"/>
      <c r="BN10" s="230"/>
      <c r="BO10" s="230"/>
      <c r="BP10" s="230"/>
      <c r="BQ10" s="230"/>
      <c r="BR10" s="230"/>
      <c r="BS10" s="200"/>
      <c r="BT10" s="230"/>
      <c r="BU10" s="230"/>
      <c r="BV10" s="231"/>
      <c r="BW10" s="230"/>
      <c r="BX10" s="230"/>
      <c r="BY10" s="230"/>
      <c r="BZ10" s="230"/>
      <c r="CA10" s="230"/>
      <c r="CB10" s="230"/>
      <c r="CC10" s="230"/>
      <c r="CD10" s="230"/>
      <c r="CE10" s="230"/>
      <c r="CF10" s="216"/>
      <c r="CG10" s="216"/>
      <c r="CH10" s="216"/>
      <c r="CI10" s="6"/>
      <c r="CJ10" s="203"/>
      <c r="CK10" s="216"/>
      <c r="CL10" s="216"/>
      <c r="CM10" s="232"/>
      <c r="CN10" s="232"/>
      <c r="CO10" s="232"/>
      <c r="CP10" s="216"/>
      <c r="CQ10" s="203"/>
      <c r="CR10" s="203"/>
      <c r="CS10" s="203"/>
      <c r="CT10" s="203"/>
    </row>
    <row r="11" spans="1:114" ht="20.25" customHeight="1">
      <c r="A11" s="233"/>
      <c r="B11" s="934" t="s">
        <v>20</v>
      </c>
      <c r="C11" s="935"/>
      <c r="D11" s="936" t="s">
        <v>110</v>
      </c>
      <c r="E11" s="930"/>
      <c r="F11" s="929" t="s">
        <v>109</v>
      </c>
      <c r="G11" s="930"/>
      <c r="H11" s="929" t="s">
        <v>357</v>
      </c>
      <c r="I11" s="930"/>
      <c r="J11" s="924" t="s">
        <v>388</v>
      </c>
      <c r="K11" s="571"/>
      <c r="L11" s="862" t="s">
        <v>156</v>
      </c>
      <c r="M11" s="236" t="s">
        <v>21</v>
      </c>
      <c r="N11" s="202"/>
      <c r="O11" s="24"/>
      <c r="P11" s="237"/>
      <c r="Q11" s="25"/>
      <c r="R11" s="237"/>
      <c r="S11" s="26"/>
      <c r="T11" s="237"/>
      <c r="U11" s="24"/>
      <c r="V11" s="237"/>
      <c r="W11" s="25"/>
      <c r="X11" s="237"/>
      <c r="Y11" s="26"/>
      <c r="Z11" s="238"/>
      <c r="AA11" s="24"/>
      <c r="AB11" s="237"/>
      <c r="AC11" s="239"/>
      <c r="AD11" s="239"/>
      <c r="AE11" s="239"/>
      <c r="AF11" s="239"/>
      <c r="AG11" s="231"/>
      <c r="AH11" s="231"/>
      <c r="AI11" s="23"/>
      <c r="AJ11" s="231"/>
      <c r="AK11" s="231"/>
      <c r="AL11" s="231"/>
      <c r="AM11" s="231"/>
      <c r="AN11" s="231"/>
      <c r="AO11" s="23"/>
      <c r="AP11" s="231"/>
      <c r="AQ11" s="23"/>
      <c r="AR11" s="231"/>
      <c r="AS11" s="239"/>
      <c r="AT11" s="231"/>
      <c r="AU11" s="239"/>
      <c r="AV11" s="240"/>
      <c r="AW11" s="231"/>
      <c r="AX11" s="241"/>
      <c r="AY11" s="231"/>
      <c r="AZ11" s="231"/>
      <c r="BA11" s="231"/>
      <c r="BB11" s="231"/>
      <c r="BC11" s="242"/>
      <c r="BD11" s="242"/>
      <c r="BE11" s="242"/>
      <c r="BF11" s="242"/>
      <c r="BG11" s="239"/>
      <c r="BH11" s="27"/>
      <c r="BI11" s="27"/>
      <c r="BJ11" s="243"/>
      <c r="BK11" s="27"/>
      <c r="BL11" s="28"/>
      <c r="BM11" s="27"/>
      <c r="BN11" s="28"/>
      <c r="BO11" s="27"/>
      <c r="BP11" s="28"/>
      <c r="BQ11" s="27"/>
      <c r="BR11" s="28"/>
      <c r="BS11" s="200"/>
      <c r="BT11" s="231"/>
      <c r="BU11" s="231"/>
      <c r="BV11" s="231"/>
      <c r="BW11" s="230"/>
      <c r="BX11" s="231"/>
      <c r="BY11" s="231"/>
      <c r="BZ11" s="231"/>
      <c r="CA11" s="231"/>
      <c r="CB11" s="231"/>
      <c r="CC11" s="231"/>
      <c r="CD11" s="231"/>
      <c r="CE11" s="231"/>
      <c r="CF11" s="216"/>
      <c r="CG11" s="216"/>
      <c r="CH11" s="216"/>
      <c r="CI11" s="216"/>
      <c r="CJ11" s="216"/>
      <c r="CK11" s="216"/>
      <c r="CL11" s="216"/>
      <c r="CM11" s="216"/>
      <c r="CN11" s="216"/>
      <c r="CO11" s="216"/>
      <c r="CP11" s="216"/>
      <c r="CQ11" s="216"/>
      <c r="CR11" s="216"/>
      <c r="CS11" s="216"/>
      <c r="CT11" s="216"/>
    </row>
    <row r="12" spans="1:114" ht="18.75" customHeight="1">
      <c r="A12" s="233"/>
      <c r="B12" s="756"/>
      <c r="C12" s="757"/>
      <c r="D12" s="756"/>
      <c r="E12" s="757"/>
      <c r="F12" s="758"/>
      <c r="G12" s="757"/>
      <c r="H12" s="758"/>
      <c r="I12" s="757"/>
      <c r="J12" s="925"/>
      <c r="K12" s="572"/>
      <c r="L12" s="862"/>
      <c r="M12" s="236" t="s">
        <v>28</v>
      </c>
      <c r="N12" s="202"/>
      <c r="O12" s="24"/>
      <c r="P12" s="237"/>
      <c r="Q12" s="25"/>
      <c r="R12" s="237"/>
      <c r="S12" s="26"/>
      <c r="T12" s="237"/>
      <c r="U12" s="24"/>
      <c r="V12" s="237"/>
      <c r="W12" s="25"/>
      <c r="X12" s="237"/>
      <c r="Y12" s="26"/>
      <c r="Z12" s="238"/>
      <c r="AA12" s="24"/>
      <c r="AB12" s="237"/>
      <c r="AC12" s="239"/>
      <c r="AD12" s="239"/>
      <c r="AE12" s="239"/>
      <c r="AF12" s="239"/>
      <c r="AG12" s="231"/>
      <c r="AH12" s="231"/>
      <c r="AI12" s="23"/>
      <c r="AJ12" s="231"/>
      <c r="AK12" s="231"/>
      <c r="AL12" s="231"/>
      <c r="AM12" s="231"/>
      <c r="AN12" s="231"/>
      <c r="AO12" s="23"/>
      <c r="AP12" s="231"/>
      <c r="AQ12" s="23"/>
      <c r="AR12" s="231"/>
      <c r="AS12" s="239"/>
      <c r="AT12" s="231"/>
      <c r="AU12" s="239"/>
      <c r="AV12" s="240"/>
      <c r="AW12" s="231"/>
      <c r="AX12" s="241"/>
      <c r="AY12" s="231"/>
      <c r="AZ12" s="231"/>
      <c r="BA12" s="231"/>
      <c r="BB12" s="231"/>
      <c r="BC12" s="242"/>
      <c r="BD12" s="242"/>
      <c r="BE12" s="242"/>
      <c r="BF12" s="242"/>
      <c r="BG12" s="239"/>
      <c r="BH12" s="27"/>
      <c r="BI12" s="27"/>
      <c r="BJ12" s="243"/>
      <c r="BK12" s="27"/>
      <c r="BL12" s="28"/>
      <c r="BM12" s="27"/>
      <c r="BN12" s="28"/>
      <c r="BO12" s="27"/>
      <c r="BP12" s="28"/>
      <c r="BQ12" s="27"/>
      <c r="BR12" s="28"/>
      <c r="BS12" s="200"/>
      <c r="BT12" s="231"/>
      <c r="BU12" s="231"/>
      <c r="BV12" s="231"/>
      <c r="BW12" s="230"/>
      <c r="BX12" s="231"/>
      <c r="BY12" s="231"/>
      <c r="BZ12" s="231"/>
      <c r="CA12" s="231"/>
      <c r="CB12" s="231"/>
      <c r="CC12" s="231"/>
      <c r="CD12" s="231"/>
      <c r="CE12" s="231"/>
      <c r="CF12" s="216"/>
      <c r="CG12" s="216"/>
      <c r="CH12" s="216"/>
      <c r="CI12" s="216"/>
      <c r="CJ12" s="216"/>
      <c r="CK12" s="216"/>
      <c r="CL12" s="216"/>
      <c r="CM12" s="216"/>
      <c r="CN12" s="216"/>
      <c r="CO12" s="216"/>
      <c r="CP12" s="216"/>
      <c r="CQ12" s="216"/>
      <c r="CR12" s="216"/>
      <c r="CS12" s="216"/>
      <c r="CT12" s="216"/>
    </row>
    <row r="13" spans="1:114" ht="20.25">
      <c r="A13" s="233"/>
      <c r="B13" s="759"/>
      <c r="C13" s="760"/>
      <c r="D13" s="761"/>
      <c r="E13" s="760"/>
      <c r="F13" s="762"/>
      <c r="G13" s="760"/>
      <c r="H13" s="762"/>
      <c r="I13" s="760"/>
      <c r="J13" s="925"/>
      <c r="K13" s="572"/>
      <c r="L13" s="234"/>
      <c r="M13" s="236"/>
      <c r="N13" s="202"/>
      <c r="O13" s="29"/>
      <c r="P13" s="237"/>
      <c r="Q13" s="25"/>
      <c r="R13" s="237"/>
      <c r="S13" s="246"/>
      <c r="T13" s="237"/>
      <c r="U13" s="29"/>
      <c r="V13" s="247"/>
      <c r="W13" s="26"/>
      <c r="X13" s="237"/>
      <c r="Y13" s="30"/>
      <c r="Z13" s="248"/>
      <c r="AA13" s="30"/>
      <c r="AB13" s="249"/>
      <c r="AC13" s="239"/>
      <c r="AD13" s="23"/>
      <c r="AE13" s="23"/>
      <c r="AF13" s="231"/>
      <c r="AG13" s="23"/>
      <c r="AH13" s="231"/>
      <c r="AI13" s="23"/>
      <c r="AJ13" s="231"/>
      <c r="AK13" s="231"/>
      <c r="AL13" s="231"/>
      <c r="AM13" s="231"/>
      <c r="AN13" s="231"/>
      <c r="AO13" s="239"/>
      <c r="AP13" s="242"/>
      <c r="AQ13" s="23"/>
      <c r="AR13" s="231"/>
      <c r="AS13" s="239"/>
      <c r="AT13" s="240"/>
      <c r="AU13" s="231"/>
      <c r="AV13" s="241"/>
      <c r="AW13" s="231"/>
      <c r="AX13" s="23"/>
      <c r="AY13" s="231"/>
      <c r="AZ13" s="239"/>
      <c r="BA13" s="239"/>
      <c r="BB13" s="231"/>
      <c r="BC13" s="242"/>
      <c r="BD13" s="242"/>
      <c r="BE13" s="242"/>
      <c r="BF13" s="242"/>
      <c r="BG13" s="239"/>
      <c r="BH13" s="23"/>
      <c r="BI13" s="242"/>
      <c r="BJ13" s="231"/>
      <c r="BK13" s="242"/>
      <c r="BL13" s="231"/>
      <c r="BM13" s="242"/>
      <c r="BN13" s="231"/>
      <c r="BO13" s="242"/>
      <c r="BP13" s="231"/>
      <c r="BQ13" s="242"/>
      <c r="BR13" s="231"/>
      <c r="BS13" s="200"/>
      <c r="BT13" s="239"/>
      <c r="BU13" s="239"/>
      <c r="BV13" s="239"/>
      <c r="BW13" s="200"/>
      <c r="BX13" s="239"/>
      <c r="BY13" s="239"/>
      <c r="BZ13" s="239"/>
      <c r="CA13" s="239"/>
      <c r="CB13" s="239"/>
      <c r="CC13" s="239"/>
      <c r="CD13" s="239"/>
      <c r="CE13" s="239"/>
      <c r="CF13" s="250"/>
      <c r="CG13" s="216"/>
      <c r="CH13" s="251"/>
      <c r="CI13" s="216"/>
      <c r="CJ13" s="216"/>
      <c r="CK13" s="250"/>
      <c r="CL13" s="250"/>
      <c r="CM13" s="216"/>
      <c r="CN13" s="216"/>
      <c r="CO13" s="216"/>
      <c r="CP13" s="216"/>
      <c r="CQ13" s="216"/>
      <c r="CR13" s="216"/>
      <c r="CS13" s="216"/>
      <c r="CT13" s="216"/>
    </row>
    <row r="14" spans="1:114" ht="42" customHeight="1">
      <c r="A14" s="233"/>
      <c r="B14" s="763"/>
      <c r="C14" s="764"/>
      <c r="D14" s="765"/>
      <c r="E14" s="766"/>
      <c r="F14" s="767"/>
      <c r="G14" s="764"/>
      <c r="H14" s="767"/>
      <c r="I14" s="764"/>
      <c r="J14" s="926"/>
      <c r="K14" s="572"/>
      <c r="L14" s="569"/>
      <c r="M14" s="256" t="s">
        <v>127</v>
      </c>
      <c r="N14" s="202"/>
      <c r="O14" s="237"/>
      <c r="P14" s="237"/>
      <c r="Q14" s="237"/>
      <c r="R14" s="237"/>
      <c r="S14" s="257"/>
      <c r="T14" s="237"/>
      <c r="U14" s="246"/>
      <c r="V14" s="237"/>
      <c r="W14" s="237"/>
      <c r="X14" s="237"/>
      <c r="Y14" s="257"/>
      <c r="Z14" s="237"/>
      <c r="AA14" s="257"/>
      <c r="AB14" s="237"/>
      <c r="AC14" s="239"/>
      <c r="AD14" s="239"/>
      <c r="AE14" s="239"/>
      <c r="AF14" s="239"/>
      <c r="AG14" s="239"/>
      <c r="AH14" s="239"/>
      <c r="AI14" s="239"/>
      <c r="AJ14" s="239"/>
      <c r="AK14" s="231"/>
      <c r="AL14" s="231"/>
      <c r="AM14" s="231"/>
      <c r="AN14" s="231"/>
      <c r="AO14" s="239"/>
      <c r="AP14" s="231"/>
      <c r="AQ14" s="239"/>
      <c r="AR14" s="239"/>
      <c r="AS14" s="239"/>
      <c r="AT14" s="31"/>
      <c r="AU14" s="239"/>
      <c r="AV14" s="231"/>
      <c r="AW14" s="231"/>
      <c r="AX14" s="239"/>
      <c r="AY14" s="239"/>
      <c r="AZ14" s="239"/>
      <c r="BA14" s="239"/>
      <c r="BB14" s="239"/>
      <c r="BC14" s="242"/>
      <c r="BD14" s="242"/>
      <c r="BE14" s="239"/>
      <c r="BF14" s="239"/>
      <c r="BG14" s="239"/>
      <c r="BH14" s="23"/>
      <c r="BI14" s="239"/>
      <c r="BJ14" s="239"/>
      <c r="BK14" s="239"/>
      <c r="BL14" s="239"/>
      <c r="BM14" s="239"/>
      <c r="BN14" s="239"/>
      <c r="BO14" s="239"/>
      <c r="BP14" s="239"/>
      <c r="BQ14" s="239"/>
      <c r="BR14" s="239"/>
      <c r="BS14" s="200"/>
      <c r="BT14" s="231"/>
      <c r="BU14" s="231"/>
      <c r="BV14" s="231"/>
      <c r="BW14" s="230"/>
      <c r="BX14" s="231"/>
      <c r="BY14" s="231"/>
      <c r="BZ14" s="231"/>
      <c r="CA14" s="231"/>
      <c r="CB14" s="231"/>
      <c r="CC14" s="231"/>
      <c r="CD14" s="231"/>
      <c r="CE14" s="231"/>
      <c r="CF14" s="6"/>
      <c r="CG14" s="216"/>
      <c r="CH14" s="251"/>
      <c r="CI14" s="216"/>
      <c r="CJ14" s="216"/>
      <c r="CK14" s="250"/>
      <c r="CL14" s="6"/>
      <c r="CM14" s="232"/>
      <c r="CN14" s="232"/>
      <c r="CO14" s="232"/>
      <c r="CP14" s="203"/>
      <c r="CQ14" s="216"/>
      <c r="CR14" s="203"/>
      <c r="CS14" s="203"/>
      <c r="CT14" s="203"/>
    </row>
    <row r="15" spans="1:114" ht="22.9" customHeight="1">
      <c r="A15" s="64" t="s">
        <v>38</v>
      </c>
      <c r="B15" s="258" t="s">
        <v>12</v>
      </c>
      <c r="C15" s="68" t="s">
        <v>32</v>
      </c>
      <c r="D15" s="68" t="s">
        <v>12</v>
      </c>
      <c r="E15" s="68" t="s">
        <v>32</v>
      </c>
      <c r="F15" s="68" t="s">
        <v>12</v>
      </c>
      <c r="G15" s="68" t="s">
        <v>32</v>
      </c>
      <c r="H15" s="68" t="s">
        <v>12</v>
      </c>
      <c r="I15" s="68" t="s">
        <v>32</v>
      </c>
      <c r="J15" s="677" t="str">
        <f>IF(E51="Y","TOTAL","FREE")</f>
        <v>FREE</v>
      </c>
      <c r="K15" s="573"/>
      <c r="L15" s="76" t="s">
        <v>42</v>
      </c>
      <c r="M15" s="632" t="s">
        <v>124</v>
      </c>
      <c r="N15" s="32"/>
      <c r="O15" s="32"/>
      <c r="P15" s="32"/>
      <c r="Q15" s="32"/>
      <c r="R15" s="32"/>
      <c r="S15" s="32"/>
      <c r="T15" s="32"/>
      <c r="U15" s="32"/>
      <c r="V15" s="32"/>
      <c r="W15" s="32"/>
      <c r="X15" s="32"/>
      <c r="Y15" s="32"/>
      <c r="Z15" s="32"/>
      <c r="AA15" s="32"/>
      <c r="AB15" s="32"/>
      <c r="AC15" s="27"/>
      <c r="AD15" s="31"/>
      <c r="AE15" s="31"/>
      <c r="AF15" s="31"/>
      <c r="AG15" s="27"/>
      <c r="AH15" s="27"/>
      <c r="AI15" s="27"/>
      <c r="AJ15" s="27"/>
      <c r="AK15" s="27"/>
      <c r="AL15" s="27"/>
      <c r="AM15" s="27"/>
      <c r="AN15" s="27"/>
      <c r="AO15" s="27"/>
      <c r="AP15" s="231"/>
      <c r="AQ15" s="27"/>
      <c r="AR15" s="27"/>
      <c r="AS15" s="27"/>
      <c r="AT15" s="239"/>
      <c r="AU15" s="31"/>
      <c r="AV15" s="27"/>
      <c r="AW15" s="27"/>
      <c r="AX15" s="27"/>
      <c r="AY15" s="27"/>
      <c r="AZ15" s="27"/>
      <c r="BA15" s="27"/>
      <c r="BB15" s="27"/>
      <c r="BC15" s="27"/>
      <c r="BD15" s="27"/>
      <c r="BE15" s="27"/>
      <c r="BF15" s="27"/>
      <c r="BG15" s="27"/>
      <c r="BH15" s="231"/>
      <c r="BI15" s="27"/>
      <c r="BJ15" s="27"/>
      <c r="BK15" s="27"/>
      <c r="BL15" s="27"/>
      <c r="BM15" s="27"/>
      <c r="BN15" s="27"/>
      <c r="BO15" s="27"/>
      <c r="BP15" s="27"/>
      <c r="BQ15" s="27"/>
      <c r="BR15" s="27"/>
      <c r="BS15" s="200"/>
      <c r="BT15" s="231"/>
      <c r="BU15" s="231"/>
      <c r="BV15" s="231"/>
      <c r="BW15" s="230"/>
      <c r="BX15" s="241"/>
      <c r="BY15" s="239"/>
      <c r="BZ15" s="241"/>
      <c r="CA15" s="239"/>
      <c r="CB15" s="241"/>
      <c r="CC15" s="239"/>
      <c r="CD15" s="241"/>
      <c r="CE15" s="239"/>
      <c r="CF15" s="6"/>
      <c r="CG15" s="216"/>
      <c r="CH15" s="251"/>
      <c r="CI15" s="216"/>
      <c r="CJ15" s="216"/>
      <c r="CK15" s="250"/>
      <c r="CL15" s="6"/>
      <c r="CM15" s="232"/>
      <c r="CN15" s="232"/>
      <c r="CO15" s="232"/>
      <c r="CP15" s="203"/>
      <c r="CQ15" s="216"/>
      <c r="CR15" s="203"/>
      <c r="CS15" s="203"/>
      <c r="CT15" s="203"/>
    </row>
    <row r="16" spans="1:114" ht="30.95" customHeight="1">
      <c r="A16" s="503">
        <v>1</v>
      </c>
      <c r="B16" s="303"/>
      <c r="C16" s="303"/>
      <c r="D16" s="303"/>
      <c r="E16" s="303"/>
      <c r="F16" s="303"/>
      <c r="G16" s="303"/>
      <c r="H16" s="303"/>
      <c r="I16" s="303"/>
      <c r="J16" s="392"/>
      <c r="K16" s="574"/>
      <c r="L16" s="636"/>
      <c r="M16" s="305"/>
      <c r="N16" s="27"/>
      <c r="O16" s="261"/>
      <c r="P16" s="262"/>
      <c r="Q16" s="261"/>
      <c r="R16" s="262"/>
      <c r="S16" s="261"/>
      <c r="T16" s="262"/>
      <c r="U16" s="261"/>
      <c r="V16" s="262"/>
      <c r="W16" s="261"/>
      <c r="X16" s="262"/>
      <c r="Y16" s="261"/>
      <c r="Z16" s="262"/>
      <c r="AA16" s="261"/>
      <c r="AB16" s="262"/>
      <c r="AC16" s="27"/>
      <c r="AD16" s="263"/>
      <c r="AE16" s="263"/>
      <c r="AF16" s="263"/>
      <c r="AG16" s="262"/>
      <c r="AH16" s="262"/>
      <c r="AI16" s="262"/>
      <c r="AJ16" s="262"/>
      <c r="AK16" s="264"/>
      <c r="AL16" s="264"/>
      <c r="AM16" s="264"/>
      <c r="AN16" s="264"/>
      <c r="AO16" s="264"/>
      <c r="AP16" s="264"/>
      <c r="AQ16" s="263"/>
      <c r="AR16" s="263"/>
      <c r="AS16" s="27"/>
      <c r="AT16" s="264"/>
      <c r="AU16" s="264"/>
      <c r="AV16" s="264"/>
      <c r="AW16" s="264"/>
      <c r="AX16" s="263"/>
      <c r="AY16" s="263"/>
      <c r="AZ16" s="263"/>
      <c r="BA16" s="263"/>
      <c r="BB16" s="265"/>
      <c r="BC16" s="264"/>
      <c r="BD16" s="265"/>
      <c r="BE16" s="264"/>
      <c r="BF16" s="263"/>
      <c r="BG16" s="27"/>
      <c r="BH16" s="262"/>
      <c r="BI16" s="262"/>
      <c r="BJ16" s="262"/>
      <c r="BK16" s="262"/>
      <c r="BL16" s="262"/>
      <c r="BM16" s="262"/>
      <c r="BN16" s="262"/>
      <c r="BO16" s="262"/>
      <c r="BP16" s="262"/>
      <c r="BQ16" s="262"/>
      <c r="BR16" s="262"/>
      <c r="BS16" s="200"/>
      <c r="BT16" s="200"/>
      <c r="BU16" s="200"/>
      <c r="BV16" s="200"/>
      <c r="BW16" s="200"/>
      <c r="BX16" s="242"/>
      <c r="BY16" s="242"/>
      <c r="BZ16" s="242"/>
      <c r="CA16" s="242"/>
      <c r="CB16" s="242"/>
      <c r="CC16" s="242"/>
      <c r="CD16" s="242"/>
      <c r="CE16" s="242"/>
      <c r="CF16" s="6"/>
      <c r="CG16" s="216"/>
      <c r="CH16" s="216"/>
      <c r="CI16" s="216"/>
      <c r="CJ16" s="216"/>
      <c r="CK16" s="6"/>
      <c r="CL16" s="250"/>
      <c r="CM16" s="216"/>
      <c r="CN16" s="216"/>
      <c r="CO16" s="203"/>
      <c r="CP16" s="216"/>
      <c r="CQ16" s="216"/>
      <c r="CR16" s="203"/>
      <c r="CS16" s="203"/>
      <c r="CT16" s="203"/>
    </row>
    <row r="17" spans="1:98" ht="30.95" customHeight="1">
      <c r="A17" s="503">
        <v>2</v>
      </c>
      <c r="B17" s="303"/>
      <c r="C17" s="303"/>
      <c r="D17" s="303"/>
      <c r="E17" s="303"/>
      <c r="F17" s="303"/>
      <c r="G17" s="303"/>
      <c r="H17" s="303"/>
      <c r="I17" s="303"/>
      <c r="J17" s="392"/>
      <c r="K17" s="574"/>
      <c r="L17" s="636"/>
      <c r="M17" s="305"/>
      <c r="N17" s="27"/>
      <c r="O17" s="261"/>
      <c r="P17" s="262"/>
      <c r="Q17" s="261"/>
      <c r="R17" s="262"/>
      <c r="S17" s="261"/>
      <c r="T17" s="262"/>
      <c r="U17" s="261"/>
      <c r="V17" s="262"/>
      <c r="W17" s="261"/>
      <c r="X17" s="262"/>
      <c r="Y17" s="261"/>
      <c r="Z17" s="262"/>
      <c r="AA17" s="261"/>
      <c r="AB17" s="262"/>
      <c r="AC17" s="27"/>
      <c r="AD17" s="263"/>
      <c r="AE17" s="263"/>
      <c r="AF17" s="263"/>
      <c r="AG17" s="262"/>
      <c r="AH17" s="262"/>
      <c r="AI17" s="262"/>
      <c r="AJ17" s="262"/>
      <c r="AK17" s="264"/>
      <c r="AL17" s="264"/>
      <c r="AM17" s="264"/>
      <c r="AN17" s="264"/>
      <c r="AO17" s="264"/>
      <c r="AP17" s="264"/>
      <c r="AQ17" s="263"/>
      <c r="AR17" s="263"/>
      <c r="AS17" s="27"/>
      <c r="AT17" s="264"/>
      <c r="AU17" s="264"/>
      <c r="AV17" s="264"/>
      <c r="AW17" s="264"/>
      <c r="AX17" s="263"/>
      <c r="AY17" s="263"/>
      <c r="AZ17" s="263"/>
      <c r="BA17" s="263"/>
      <c r="BB17" s="265"/>
      <c r="BC17" s="264"/>
      <c r="BD17" s="265"/>
      <c r="BE17" s="264"/>
      <c r="BF17" s="263"/>
      <c r="BG17" s="27"/>
      <c r="BH17" s="262"/>
      <c r="BI17" s="262"/>
      <c r="BJ17" s="262"/>
      <c r="BK17" s="262"/>
      <c r="BL17" s="262"/>
      <c r="BM17" s="262"/>
      <c r="BN17" s="262"/>
      <c r="BO17" s="262"/>
      <c r="BP17" s="262"/>
      <c r="BQ17" s="262"/>
      <c r="BR17" s="262"/>
      <c r="BS17" s="27"/>
      <c r="BT17" s="231"/>
      <c r="BU17" s="231"/>
      <c r="BV17" s="231"/>
      <c r="BW17" s="231"/>
      <c r="BX17" s="231"/>
      <c r="BY17" s="231"/>
      <c r="BZ17" s="231"/>
      <c r="CA17" s="231"/>
      <c r="CB17" s="231"/>
      <c r="CC17" s="231"/>
      <c r="CD17" s="231"/>
      <c r="CE17" s="231"/>
      <c r="CF17" s="6"/>
      <c r="CG17" s="203"/>
      <c r="CH17" s="268"/>
      <c r="CI17" s="268"/>
      <c r="CJ17" s="203"/>
      <c r="CK17" s="8"/>
      <c r="CL17" s="251"/>
      <c r="CM17" s="216"/>
      <c r="CN17" s="216"/>
      <c r="CO17" s="203"/>
      <c r="CP17" s="216"/>
      <c r="CQ17" s="216"/>
      <c r="CR17" s="203"/>
      <c r="CS17" s="203"/>
      <c r="CT17" s="203"/>
    </row>
    <row r="18" spans="1:98" ht="30.95" customHeight="1">
      <c r="A18" s="503">
        <v>3</v>
      </c>
      <c r="B18" s="303"/>
      <c r="C18" s="303"/>
      <c r="D18" s="303"/>
      <c r="E18" s="303"/>
      <c r="F18" s="303"/>
      <c r="G18" s="303"/>
      <c r="H18" s="303"/>
      <c r="I18" s="303"/>
      <c r="J18" s="392"/>
      <c r="K18" s="574"/>
      <c r="L18" s="636"/>
      <c r="M18" s="305"/>
      <c r="N18" s="27"/>
      <c r="O18" s="261"/>
      <c r="P18" s="262"/>
      <c r="Q18" s="261"/>
      <c r="R18" s="262"/>
      <c r="S18" s="261"/>
      <c r="T18" s="262"/>
      <c r="U18" s="261"/>
      <c r="V18" s="262"/>
      <c r="W18" s="261"/>
      <c r="X18" s="262"/>
      <c r="Y18" s="261"/>
      <c r="Z18" s="262"/>
      <c r="AA18" s="261"/>
      <c r="AB18" s="262"/>
      <c r="AC18" s="27"/>
      <c r="AD18" s="263"/>
      <c r="AE18" s="263"/>
      <c r="AF18" s="263"/>
      <c r="AG18" s="262"/>
      <c r="AH18" s="262"/>
      <c r="AI18" s="262"/>
      <c r="AJ18" s="262"/>
      <c r="AK18" s="264"/>
      <c r="AL18" s="264"/>
      <c r="AM18" s="264"/>
      <c r="AN18" s="264"/>
      <c r="AO18" s="264"/>
      <c r="AP18" s="264"/>
      <c r="AQ18" s="263"/>
      <c r="AR18" s="263"/>
      <c r="AS18" s="27"/>
      <c r="AT18" s="264"/>
      <c r="AU18" s="264"/>
      <c r="AV18" s="264"/>
      <c r="AW18" s="264"/>
      <c r="AX18" s="263"/>
      <c r="AY18" s="263"/>
      <c r="AZ18" s="263"/>
      <c r="BA18" s="263"/>
      <c r="BB18" s="265"/>
      <c r="BC18" s="264"/>
      <c r="BD18" s="265"/>
      <c r="BE18" s="264"/>
      <c r="BF18" s="263"/>
      <c r="BG18" s="27"/>
      <c r="BH18" s="262"/>
      <c r="BI18" s="262"/>
      <c r="BJ18" s="262"/>
      <c r="BK18" s="262"/>
      <c r="BL18" s="262"/>
      <c r="BM18" s="262"/>
      <c r="BN18" s="262"/>
      <c r="BO18" s="262"/>
      <c r="BP18" s="262"/>
      <c r="BQ18" s="262"/>
      <c r="BR18" s="262"/>
      <c r="BS18" s="27"/>
      <c r="BT18" s="263"/>
      <c r="BU18" s="263"/>
      <c r="BV18" s="263"/>
      <c r="BW18" s="263"/>
      <c r="BX18" s="264"/>
      <c r="BY18" s="264"/>
      <c r="BZ18" s="264"/>
      <c r="CA18" s="264"/>
      <c r="CB18" s="264"/>
      <c r="CC18" s="264"/>
      <c r="CD18" s="264"/>
      <c r="CE18" s="264"/>
      <c r="CF18" s="9"/>
      <c r="CG18" s="216"/>
      <c r="CH18" s="269"/>
      <c r="CI18" s="269"/>
      <c r="CJ18" s="216"/>
      <c r="CK18" s="8"/>
      <c r="CL18" s="251"/>
      <c r="CM18" s="216"/>
      <c r="CN18" s="216"/>
      <c r="CO18" s="203"/>
      <c r="CP18" s="216"/>
      <c r="CQ18" s="216"/>
      <c r="CR18" s="203"/>
      <c r="CS18" s="203"/>
      <c r="CT18" s="203"/>
    </row>
    <row r="19" spans="1:98" ht="30.95" customHeight="1">
      <c r="A19" s="503">
        <v>4</v>
      </c>
      <c r="B19" s="303"/>
      <c r="C19" s="303"/>
      <c r="D19" s="303"/>
      <c r="E19" s="303"/>
      <c r="F19" s="303"/>
      <c r="G19" s="303"/>
      <c r="H19" s="303"/>
      <c r="I19" s="303"/>
      <c r="J19" s="392"/>
      <c r="K19" s="574"/>
      <c r="L19" s="636"/>
      <c r="M19" s="305"/>
      <c r="N19" s="27"/>
      <c r="O19" s="261"/>
      <c r="P19" s="262"/>
      <c r="Q19" s="261"/>
      <c r="R19" s="262"/>
      <c r="S19" s="261"/>
      <c r="T19" s="262"/>
      <c r="U19" s="261"/>
      <c r="V19" s="262"/>
      <c r="W19" s="261"/>
      <c r="X19" s="262"/>
      <c r="Y19" s="261"/>
      <c r="Z19" s="262"/>
      <c r="AA19" s="261"/>
      <c r="AB19" s="262"/>
      <c r="AC19" s="27"/>
      <c r="AD19" s="263"/>
      <c r="AE19" s="263"/>
      <c r="AF19" s="263"/>
      <c r="AG19" s="262"/>
      <c r="AH19" s="262"/>
      <c r="AI19" s="262"/>
      <c r="AJ19" s="262"/>
      <c r="AK19" s="264"/>
      <c r="AL19" s="264"/>
      <c r="AM19" s="264"/>
      <c r="AN19" s="264"/>
      <c r="AO19" s="264"/>
      <c r="AP19" s="264"/>
      <c r="AQ19" s="263"/>
      <c r="AR19" s="263"/>
      <c r="AS19" s="27"/>
      <c r="AT19" s="264"/>
      <c r="AU19" s="264"/>
      <c r="AV19" s="264"/>
      <c r="AW19" s="264"/>
      <c r="AX19" s="263"/>
      <c r="AY19" s="263"/>
      <c r="AZ19" s="263"/>
      <c r="BA19" s="263"/>
      <c r="BB19" s="265"/>
      <c r="BC19" s="264"/>
      <c r="BD19" s="265"/>
      <c r="BE19" s="264"/>
      <c r="BF19" s="263"/>
      <c r="BG19" s="27"/>
      <c r="BH19" s="262"/>
      <c r="BI19" s="262"/>
      <c r="BJ19" s="262"/>
      <c r="BK19" s="262"/>
      <c r="BL19" s="262"/>
      <c r="BM19" s="262"/>
      <c r="BN19" s="262"/>
      <c r="BO19" s="262"/>
      <c r="BP19" s="262"/>
      <c r="BQ19" s="262"/>
      <c r="BR19" s="262"/>
      <c r="BS19" s="27"/>
      <c r="BT19" s="263"/>
      <c r="BU19" s="263"/>
      <c r="BV19" s="263"/>
      <c r="BW19" s="263"/>
      <c r="BX19" s="264"/>
      <c r="BY19" s="264"/>
      <c r="BZ19" s="264"/>
      <c r="CA19" s="264"/>
      <c r="CB19" s="264"/>
      <c r="CC19" s="264"/>
      <c r="CD19" s="264"/>
      <c r="CE19" s="264"/>
      <c r="CF19" s="9"/>
      <c r="CG19" s="216"/>
      <c r="CH19" s="269"/>
      <c r="CI19" s="269"/>
      <c r="CJ19" s="216"/>
      <c r="CK19" s="8"/>
      <c r="CL19" s="251"/>
      <c r="CM19" s="216"/>
      <c r="CN19" s="216"/>
      <c r="CO19" s="203"/>
      <c r="CP19" s="216"/>
      <c r="CQ19" s="216"/>
      <c r="CR19" s="203"/>
      <c r="CS19" s="203"/>
      <c r="CT19" s="203"/>
    </row>
    <row r="20" spans="1:98" ht="30.95" customHeight="1">
      <c r="A20" s="503">
        <v>5</v>
      </c>
      <c r="B20" s="303"/>
      <c r="C20" s="303"/>
      <c r="D20" s="303"/>
      <c r="E20" s="303"/>
      <c r="F20" s="303"/>
      <c r="G20" s="303"/>
      <c r="H20" s="303"/>
      <c r="I20" s="303"/>
      <c r="J20" s="392"/>
      <c r="K20" s="574"/>
      <c r="L20" s="636"/>
      <c r="M20" s="305"/>
      <c r="N20" s="27"/>
      <c r="O20" s="261"/>
      <c r="P20" s="262"/>
      <c r="Q20" s="261"/>
      <c r="R20" s="262"/>
      <c r="S20" s="261"/>
      <c r="T20" s="262"/>
      <c r="U20" s="261"/>
      <c r="V20" s="262"/>
      <c r="W20" s="261"/>
      <c r="X20" s="262"/>
      <c r="Y20" s="261"/>
      <c r="Z20" s="262"/>
      <c r="AA20" s="261"/>
      <c r="AB20" s="262"/>
      <c r="AC20" s="27"/>
      <c r="AD20" s="263"/>
      <c r="AE20" s="263"/>
      <c r="AF20" s="263"/>
      <c r="AG20" s="262"/>
      <c r="AH20" s="262"/>
      <c r="AI20" s="262"/>
      <c r="AJ20" s="262"/>
      <c r="AK20" s="264"/>
      <c r="AL20" s="264"/>
      <c r="AM20" s="264"/>
      <c r="AN20" s="264"/>
      <c r="AO20" s="264"/>
      <c r="AP20" s="264"/>
      <c r="AQ20" s="263"/>
      <c r="AR20" s="263"/>
      <c r="AS20" s="27"/>
      <c r="AT20" s="264"/>
      <c r="AU20" s="264"/>
      <c r="AV20" s="264"/>
      <c r="AW20" s="264"/>
      <c r="AX20" s="263"/>
      <c r="AY20" s="263"/>
      <c r="AZ20" s="263"/>
      <c r="BA20" s="263"/>
      <c r="BB20" s="265"/>
      <c r="BC20" s="264"/>
      <c r="BD20" s="265"/>
      <c r="BE20" s="264"/>
      <c r="BF20" s="263"/>
      <c r="BG20" s="27"/>
      <c r="BH20" s="262"/>
      <c r="BI20" s="262"/>
      <c r="BJ20" s="262"/>
      <c r="BK20" s="262"/>
      <c r="BL20" s="262"/>
      <c r="BM20" s="262"/>
      <c r="BN20" s="262"/>
      <c r="BO20" s="262"/>
      <c r="BP20" s="262"/>
      <c r="BQ20" s="262"/>
      <c r="BR20" s="262"/>
      <c r="BS20" s="27"/>
      <c r="BT20" s="263"/>
      <c r="BU20" s="263"/>
      <c r="BV20" s="263"/>
      <c r="BW20" s="263"/>
      <c r="BX20" s="264"/>
      <c r="BY20" s="264"/>
      <c r="BZ20" s="264"/>
      <c r="CA20" s="264"/>
      <c r="CB20" s="264"/>
      <c r="CC20" s="264"/>
      <c r="CD20" s="264"/>
      <c r="CE20" s="264"/>
      <c r="CF20" s="9"/>
      <c r="CG20" s="216"/>
      <c r="CH20" s="269"/>
      <c r="CI20" s="269"/>
      <c r="CJ20" s="216"/>
      <c r="CK20" s="8"/>
      <c r="CL20" s="251"/>
      <c r="CM20" s="216"/>
      <c r="CN20" s="216"/>
      <c r="CO20" s="216"/>
      <c r="CP20" s="216"/>
      <c r="CQ20" s="216"/>
      <c r="CR20" s="203"/>
      <c r="CS20" s="8"/>
      <c r="CT20" s="216"/>
    </row>
    <row r="21" spans="1:98" ht="30.95" customHeight="1">
      <c r="A21" s="503">
        <v>6</v>
      </c>
      <c r="B21" s="303"/>
      <c r="C21" s="303"/>
      <c r="D21" s="303"/>
      <c r="E21" s="303"/>
      <c r="F21" s="303"/>
      <c r="G21" s="303"/>
      <c r="H21" s="303"/>
      <c r="I21" s="303"/>
      <c r="J21" s="392"/>
      <c r="K21" s="574"/>
      <c r="L21" s="636"/>
      <c r="M21" s="305"/>
      <c r="N21" s="27"/>
      <c r="O21" s="261"/>
      <c r="P21" s="262"/>
      <c r="Q21" s="261"/>
      <c r="R21" s="262"/>
      <c r="S21" s="261"/>
      <c r="T21" s="262"/>
      <c r="U21" s="261"/>
      <c r="V21" s="262"/>
      <c r="W21" s="261"/>
      <c r="X21" s="262"/>
      <c r="Y21" s="261"/>
      <c r="Z21" s="262"/>
      <c r="AA21" s="261"/>
      <c r="AB21" s="262"/>
      <c r="AC21" s="27"/>
      <c r="AD21" s="263"/>
      <c r="AE21" s="263"/>
      <c r="AF21" s="263"/>
      <c r="AG21" s="262"/>
      <c r="AH21" s="262"/>
      <c r="AI21" s="262"/>
      <c r="AJ21" s="262"/>
      <c r="AK21" s="264"/>
      <c r="AL21" s="264"/>
      <c r="AM21" s="264"/>
      <c r="AN21" s="264"/>
      <c r="AO21" s="264"/>
      <c r="AP21" s="264"/>
      <c r="AQ21" s="263"/>
      <c r="AR21" s="263"/>
      <c r="AS21" s="27"/>
      <c r="AT21" s="264"/>
      <c r="AU21" s="264"/>
      <c r="AV21" s="264"/>
      <c r="AW21" s="264"/>
      <c r="AX21" s="263"/>
      <c r="AY21" s="263"/>
      <c r="AZ21" s="263"/>
      <c r="BA21" s="263"/>
      <c r="BB21" s="265"/>
      <c r="BC21" s="264"/>
      <c r="BD21" s="265"/>
      <c r="BE21" s="264"/>
      <c r="BF21" s="263"/>
      <c r="BG21" s="27"/>
      <c r="BH21" s="262"/>
      <c r="BI21" s="262"/>
      <c r="BJ21" s="262"/>
      <c r="BK21" s="262"/>
      <c r="BL21" s="262"/>
      <c r="BM21" s="262"/>
      <c r="BN21" s="262"/>
      <c r="BO21" s="262"/>
      <c r="BP21" s="262"/>
      <c r="BQ21" s="262"/>
      <c r="BR21" s="262"/>
      <c r="BS21" s="27"/>
      <c r="BT21" s="263"/>
      <c r="BU21" s="263"/>
      <c r="BV21" s="263"/>
      <c r="BW21" s="263"/>
      <c r="BX21" s="264"/>
      <c r="BY21" s="264"/>
      <c r="BZ21" s="264"/>
      <c r="CA21" s="264"/>
      <c r="CB21" s="264"/>
      <c r="CC21" s="264"/>
      <c r="CD21" s="264"/>
      <c r="CE21" s="264"/>
      <c r="CF21" s="270"/>
      <c r="CG21" s="216"/>
      <c r="CH21" s="216"/>
      <c r="CI21" s="216"/>
      <c r="CJ21" s="216"/>
      <c r="CK21" s="216"/>
      <c r="CL21" s="216"/>
      <c r="CM21" s="216"/>
      <c r="CN21" s="216"/>
      <c r="CO21" s="216"/>
      <c r="CP21" s="216"/>
      <c r="CQ21" s="216"/>
      <c r="CR21" s="203"/>
      <c r="CS21" s="8"/>
      <c r="CT21" s="216"/>
    </row>
    <row r="22" spans="1:98" ht="30.95" customHeight="1">
      <c r="A22" s="503">
        <v>7</v>
      </c>
      <c r="B22" s="303"/>
      <c r="C22" s="303"/>
      <c r="D22" s="303"/>
      <c r="E22" s="303"/>
      <c r="F22" s="303"/>
      <c r="G22" s="303"/>
      <c r="H22" s="303"/>
      <c r="I22" s="303"/>
      <c r="J22" s="392"/>
      <c r="K22" s="574"/>
      <c r="L22" s="636"/>
      <c r="M22" s="305"/>
      <c r="N22" s="27"/>
      <c r="O22" s="261"/>
      <c r="P22" s="262"/>
      <c r="Q22" s="261"/>
      <c r="R22" s="262"/>
      <c r="S22" s="261"/>
      <c r="T22" s="262"/>
      <c r="U22" s="261"/>
      <c r="V22" s="262"/>
      <c r="W22" s="261"/>
      <c r="X22" s="262"/>
      <c r="Y22" s="261"/>
      <c r="Z22" s="262"/>
      <c r="AA22" s="261"/>
      <c r="AB22" s="262"/>
      <c r="AC22" s="27"/>
      <c r="AD22" s="263"/>
      <c r="AE22" s="263"/>
      <c r="AF22" s="263"/>
      <c r="AG22" s="262"/>
      <c r="AH22" s="262"/>
      <c r="AI22" s="262"/>
      <c r="AJ22" s="262"/>
      <c r="AK22" s="264"/>
      <c r="AL22" s="264"/>
      <c r="AM22" s="264"/>
      <c r="AN22" s="264"/>
      <c r="AO22" s="264"/>
      <c r="AP22" s="264"/>
      <c r="AQ22" s="263"/>
      <c r="AR22" s="263"/>
      <c r="AS22" s="27"/>
      <c r="AT22" s="264"/>
      <c r="AU22" s="264"/>
      <c r="AV22" s="264"/>
      <c r="AW22" s="264"/>
      <c r="AX22" s="263"/>
      <c r="AY22" s="263"/>
      <c r="AZ22" s="263"/>
      <c r="BA22" s="263"/>
      <c r="BB22" s="265"/>
      <c r="BC22" s="264"/>
      <c r="BD22" s="265"/>
      <c r="BE22" s="264"/>
      <c r="BF22" s="263"/>
      <c r="BG22" s="27"/>
      <c r="BH22" s="262"/>
      <c r="BI22" s="262"/>
      <c r="BJ22" s="262"/>
      <c r="BK22" s="262"/>
      <c r="BL22" s="262"/>
      <c r="BM22" s="262"/>
      <c r="BN22" s="262"/>
      <c r="BO22" s="262"/>
      <c r="BP22" s="262"/>
      <c r="BQ22" s="262"/>
      <c r="BR22" s="262"/>
      <c r="BS22" s="27"/>
      <c r="BT22" s="263"/>
      <c r="BU22" s="263"/>
      <c r="BV22" s="263"/>
      <c r="BW22" s="263"/>
      <c r="BX22" s="264"/>
      <c r="BY22" s="264"/>
      <c r="BZ22" s="264"/>
      <c r="CA22" s="264"/>
      <c r="CB22" s="264"/>
      <c r="CC22" s="264"/>
      <c r="CD22" s="264"/>
      <c r="CE22" s="264"/>
      <c r="CF22" s="271"/>
      <c r="CG22" s="216"/>
      <c r="CH22" s="216"/>
      <c r="CI22" s="216"/>
      <c r="CJ22" s="216"/>
      <c r="CK22" s="216"/>
      <c r="CL22" s="216"/>
      <c r="CM22" s="216"/>
      <c r="CN22" s="216"/>
      <c r="CO22" s="216"/>
      <c r="CP22" s="216"/>
      <c r="CQ22" s="216"/>
      <c r="CR22" s="203"/>
      <c r="CS22" s="216"/>
      <c r="CT22" s="216"/>
    </row>
    <row r="23" spans="1:98" ht="30.95" customHeight="1">
      <c r="A23" s="503">
        <v>8</v>
      </c>
      <c r="B23" s="303"/>
      <c r="C23" s="303"/>
      <c r="D23" s="303"/>
      <c r="E23" s="303"/>
      <c r="F23" s="303"/>
      <c r="G23" s="303"/>
      <c r="H23" s="303"/>
      <c r="I23" s="303"/>
      <c r="J23" s="392"/>
      <c r="K23" s="574"/>
      <c r="L23" s="636"/>
      <c r="M23" s="305"/>
      <c r="N23" s="27"/>
      <c r="O23" s="261"/>
      <c r="P23" s="262"/>
      <c r="Q23" s="261"/>
      <c r="R23" s="262"/>
      <c r="S23" s="261"/>
      <c r="T23" s="262"/>
      <c r="U23" s="261"/>
      <c r="V23" s="262"/>
      <c r="W23" s="261"/>
      <c r="X23" s="262"/>
      <c r="Y23" s="261"/>
      <c r="Z23" s="262"/>
      <c r="AA23" s="261"/>
      <c r="AB23" s="262"/>
      <c r="AC23" s="27"/>
      <c r="AD23" s="263"/>
      <c r="AE23" s="263"/>
      <c r="AF23" s="263"/>
      <c r="AG23" s="262"/>
      <c r="AH23" s="262"/>
      <c r="AI23" s="262"/>
      <c r="AJ23" s="262"/>
      <c r="AK23" s="264"/>
      <c r="AL23" s="264"/>
      <c r="AM23" s="264"/>
      <c r="AN23" s="264"/>
      <c r="AO23" s="264"/>
      <c r="AP23" s="264"/>
      <c r="AQ23" s="263"/>
      <c r="AR23" s="263"/>
      <c r="AS23" s="27"/>
      <c r="AT23" s="264"/>
      <c r="AU23" s="264"/>
      <c r="AV23" s="264"/>
      <c r="AW23" s="264"/>
      <c r="AX23" s="263"/>
      <c r="AY23" s="263"/>
      <c r="AZ23" s="263"/>
      <c r="BA23" s="263"/>
      <c r="BB23" s="265"/>
      <c r="BC23" s="264"/>
      <c r="BD23" s="265"/>
      <c r="BE23" s="264"/>
      <c r="BF23" s="263"/>
      <c r="BG23" s="27"/>
      <c r="BH23" s="262"/>
      <c r="BI23" s="262"/>
      <c r="BJ23" s="262"/>
      <c r="BK23" s="262"/>
      <c r="BL23" s="262"/>
      <c r="BM23" s="262"/>
      <c r="BN23" s="262"/>
      <c r="BO23" s="262"/>
      <c r="BP23" s="262"/>
      <c r="BQ23" s="262"/>
      <c r="BR23" s="262"/>
      <c r="BS23" s="27"/>
      <c r="BT23" s="263"/>
      <c r="BU23" s="263"/>
      <c r="BV23" s="263"/>
      <c r="BW23" s="263"/>
      <c r="BX23" s="264"/>
      <c r="BY23" s="264"/>
      <c r="BZ23" s="264"/>
      <c r="CA23" s="264"/>
      <c r="CB23" s="264"/>
      <c r="CC23" s="264"/>
      <c r="CD23" s="264"/>
      <c r="CE23" s="264"/>
      <c r="CF23" s="6"/>
      <c r="CG23" s="216"/>
      <c r="CH23" s="216"/>
      <c r="CI23" s="216"/>
      <c r="CJ23" s="232"/>
      <c r="CK23" s="232"/>
      <c r="CL23" s="232"/>
      <c r="CM23" s="216"/>
      <c r="CN23" s="216"/>
      <c r="CO23" s="216"/>
      <c r="CP23" s="203"/>
      <c r="CQ23" s="203"/>
      <c r="CR23" s="203"/>
      <c r="CS23" s="8"/>
      <c r="CT23" s="216"/>
    </row>
    <row r="24" spans="1:98" ht="30.95" customHeight="1">
      <c r="A24" s="503">
        <v>9</v>
      </c>
      <c r="B24" s="303"/>
      <c r="C24" s="303"/>
      <c r="D24" s="303"/>
      <c r="E24" s="303"/>
      <c r="F24" s="303"/>
      <c r="G24" s="303"/>
      <c r="H24" s="303"/>
      <c r="I24" s="303"/>
      <c r="J24" s="392"/>
      <c r="K24" s="574"/>
      <c r="L24" s="636"/>
      <c r="M24" s="305"/>
      <c r="N24" s="27"/>
      <c r="O24" s="261"/>
      <c r="P24" s="262"/>
      <c r="Q24" s="261"/>
      <c r="R24" s="262"/>
      <c r="S24" s="261"/>
      <c r="T24" s="262"/>
      <c r="U24" s="261"/>
      <c r="V24" s="262"/>
      <c r="W24" s="261"/>
      <c r="X24" s="262"/>
      <c r="Y24" s="261"/>
      <c r="Z24" s="262"/>
      <c r="AA24" s="261"/>
      <c r="AB24" s="262"/>
      <c r="AC24" s="27"/>
      <c r="AD24" s="263"/>
      <c r="AE24" s="263"/>
      <c r="AF24" s="263"/>
      <c r="AG24" s="262"/>
      <c r="AH24" s="262"/>
      <c r="AI24" s="262"/>
      <c r="AJ24" s="262"/>
      <c r="AK24" s="264"/>
      <c r="AL24" s="264"/>
      <c r="AM24" s="264"/>
      <c r="AN24" s="264"/>
      <c r="AO24" s="264"/>
      <c r="AP24" s="264"/>
      <c r="AQ24" s="263"/>
      <c r="AR24" s="263"/>
      <c r="AS24" s="27"/>
      <c r="AT24" s="264"/>
      <c r="AU24" s="264"/>
      <c r="AV24" s="264"/>
      <c r="AW24" s="264"/>
      <c r="AX24" s="263"/>
      <c r="AY24" s="263"/>
      <c r="AZ24" s="263"/>
      <c r="BA24" s="263"/>
      <c r="BB24" s="265"/>
      <c r="BC24" s="264"/>
      <c r="BD24" s="265"/>
      <c r="BE24" s="264"/>
      <c r="BF24" s="263"/>
      <c r="BG24" s="27"/>
      <c r="BH24" s="262"/>
      <c r="BI24" s="262"/>
      <c r="BJ24" s="262"/>
      <c r="BK24" s="262"/>
      <c r="BL24" s="262"/>
      <c r="BM24" s="262"/>
      <c r="BN24" s="262"/>
      <c r="BO24" s="262"/>
      <c r="BP24" s="262"/>
      <c r="BQ24" s="262"/>
      <c r="BR24" s="262"/>
      <c r="BS24" s="27"/>
      <c r="BT24" s="263"/>
      <c r="BU24" s="263"/>
      <c r="BV24" s="263"/>
      <c r="BW24" s="263"/>
      <c r="BX24" s="264"/>
      <c r="BY24" s="264"/>
      <c r="BZ24" s="264"/>
      <c r="CA24" s="264"/>
      <c r="CB24" s="264"/>
      <c r="CC24" s="264"/>
      <c r="CD24" s="264"/>
      <c r="CE24" s="264"/>
      <c r="CF24" s="6"/>
      <c r="CG24" s="216"/>
      <c r="CH24" s="216"/>
      <c r="CI24" s="216"/>
      <c r="CJ24" s="232"/>
      <c r="CK24" s="232"/>
      <c r="CL24" s="232"/>
      <c r="CM24" s="216"/>
      <c r="CN24" s="216"/>
      <c r="CO24" s="216"/>
      <c r="CP24" s="203"/>
      <c r="CQ24" s="203"/>
      <c r="CR24" s="203"/>
      <c r="CS24" s="8"/>
      <c r="CT24" s="216"/>
    </row>
    <row r="25" spans="1:98" ht="30.95" customHeight="1">
      <c r="A25" s="503">
        <v>10</v>
      </c>
      <c r="B25" s="303"/>
      <c r="C25" s="303"/>
      <c r="D25" s="303"/>
      <c r="E25" s="303"/>
      <c r="F25" s="303"/>
      <c r="G25" s="303"/>
      <c r="H25" s="303"/>
      <c r="I25" s="303"/>
      <c r="J25" s="392"/>
      <c r="K25" s="574"/>
      <c r="L25" s="636"/>
      <c r="M25" s="305"/>
      <c r="N25" s="27"/>
      <c r="O25" s="261"/>
      <c r="P25" s="262"/>
      <c r="Q25" s="261"/>
      <c r="R25" s="262"/>
      <c r="S25" s="261"/>
      <c r="T25" s="262"/>
      <c r="U25" s="261"/>
      <c r="V25" s="262"/>
      <c r="W25" s="261"/>
      <c r="X25" s="262"/>
      <c r="Y25" s="261"/>
      <c r="Z25" s="262"/>
      <c r="AA25" s="261"/>
      <c r="AB25" s="262"/>
      <c r="AC25" s="27"/>
      <c r="AD25" s="263"/>
      <c r="AE25" s="263"/>
      <c r="AF25" s="263"/>
      <c r="AG25" s="262"/>
      <c r="AH25" s="262"/>
      <c r="AI25" s="262"/>
      <c r="AJ25" s="262"/>
      <c r="AK25" s="264"/>
      <c r="AL25" s="264"/>
      <c r="AM25" s="264"/>
      <c r="AN25" s="264"/>
      <c r="AO25" s="264"/>
      <c r="AP25" s="264"/>
      <c r="AQ25" s="263"/>
      <c r="AR25" s="263"/>
      <c r="AS25" s="27"/>
      <c r="AT25" s="264"/>
      <c r="AU25" s="264"/>
      <c r="AV25" s="264"/>
      <c r="AW25" s="264"/>
      <c r="AX25" s="263"/>
      <c r="AY25" s="263"/>
      <c r="AZ25" s="263"/>
      <c r="BA25" s="263"/>
      <c r="BB25" s="265"/>
      <c r="BC25" s="264"/>
      <c r="BD25" s="265"/>
      <c r="BE25" s="264"/>
      <c r="BF25" s="263"/>
      <c r="BG25" s="27"/>
      <c r="BH25" s="262"/>
      <c r="BI25" s="262"/>
      <c r="BJ25" s="262"/>
      <c r="BK25" s="262"/>
      <c r="BL25" s="262"/>
      <c r="BM25" s="262"/>
      <c r="BN25" s="262"/>
      <c r="BO25" s="262"/>
      <c r="BP25" s="262"/>
      <c r="BQ25" s="262"/>
      <c r="BR25" s="262"/>
      <c r="BS25" s="27"/>
      <c r="BT25" s="263"/>
      <c r="BU25" s="263"/>
      <c r="BV25" s="263"/>
      <c r="BW25" s="263"/>
      <c r="BX25" s="264"/>
      <c r="BY25" s="264"/>
      <c r="BZ25" s="264"/>
      <c r="CA25" s="264"/>
      <c r="CB25" s="264"/>
      <c r="CC25" s="264"/>
      <c r="CD25" s="264"/>
      <c r="CE25" s="264"/>
      <c r="CF25" s="6"/>
      <c r="CG25" s="216"/>
      <c r="CH25" s="216"/>
      <c r="CI25" s="216"/>
      <c r="CJ25" s="232"/>
      <c r="CK25" s="232"/>
      <c r="CL25" s="232"/>
      <c r="CM25" s="216"/>
      <c r="CN25" s="216"/>
      <c r="CO25" s="216"/>
      <c r="CP25" s="203"/>
      <c r="CQ25" s="203"/>
      <c r="CR25" s="203"/>
      <c r="CS25" s="8"/>
      <c r="CT25" s="216"/>
    </row>
    <row r="26" spans="1:98" ht="30.95" customHeight="1">
      <c r="A26" s="503">
        <v>11</v>
      </c>
      <c r="B26" s="303"/>
      <c r="C26" s="303"/>
      <c r="D26" s="303"/>
      <c r="E26" s="303"/>
      <c r="F26" s="303"/>
      <c r="G26" s="303"/>
      <c r="H26" s="303"/>
      <c r="I26" s="303"/>
      <c r="J26" s="392"/>
      <c r="K26" s="574"/>
      <c r="L26" s="636"/>
      <c r="M26" s="305"/>
      <c r="N26" s="27"/>
      <c r="O26" s="261"/>
      <c r="P26" s="262"/>
      <c r="Q26" s="261"/>
      <c r="R26" s="262"/>
      <c r="S26" s="261"/>
      <c r="T26" s="262"/>
      <c r="U26" s="261"/>
      <c r="V26" s="262"/>
      <c r="W26" s="261"/>
      <c r="X26" s="262"/>
      <c r="Y26" s="261"/>
      <c r="Z26" s="262"/>
      <c r="AA26" s="261"/>
      <c r="AB26" s="262"/>
      <c r="AC26" s="27"/>
      <c r="AD26" s="263"/>
      <c r="AE26" s="263"/>
      <c r="AF26" s="263"/>
      <c r="AG26" s="262"/>
      <c r="AH26" s="262"/>
      <c r="AI26" s="262"/>
      <c r="AJ26" s="262"/>
      <c r="AK26" s="264"/>
      <c r="AL26" s="264"/>
      <c r="AM26" s="264"/>
      <c r="AN26" s="264"/>
      <c r="AO26" s="264"/>
      <c r="AP26" s="264"/>
      <c r="AQ26" s="263"/>
      <c r="AR26" s="263"/>
      <c r="AS26" s="27"/>
      <c r="AT26" s="264"/>
      <c r="AU26" s="264"/>
      <c r="AV26" s="264"/>
      <c r="AW26" s="264"/>
      <c r="AX26" s="263"/>
      <c r="AY26" s="263"/>
      <c r="AZ26" s="263"/>
      <c r="BA26" s="263"/>
      <c r="BB26" s="265"/>
      <c r="BC26" s="264"/>
      <c r="BD26" s="265"/>
      <c r="BE26" s="264"/>
      <c r="BF26" s="263"/>
      <c r="BG26" s="27"/>
      <c r="BH26" s="262"/>
      <c r="BI26" s="262"/>
      <c r="BJ26" s="262"/>
      <c r="BK26" s="262"/>
      <c r="BL26" s="262"/>
      <c r="BM26" s="262"/>
      <c r="BN26" s="262"/>
      <c r="BO26" s="262"/>
      <c r="BP26" s="262"/>
      <c r="BQ26" s="262"/>
      <c r="BR26" s="262"/>
      <c r="BS26" s="27"/>
      <c r="BT26" s="263"/>
      <c r="BU26" s="263"/>
      <c r="BV26" s="263"/>
      <c r="BW26" s="263"/>
      <c r="BX26" s="264"/>
      <c r="BY26" s="264"/>
      <c r="BZ26" s="264"/>
      <c r="CA26" s="264"/>
      <c r="CB26" s="264"/>
      <c r="CC26" s="264"/>
      <c r="CD26" s="264"/>
      <c r="CE26" s="264"/>
      <c r="CF26" s="6"/>
      <c r="CG26" s="216"/>
      <c r="CH26" s="216"/>
      <c r="CI26" s="216"/>
      <c r="CJ26" s="232"/>
      <c r="CK26" s="232"/>
      <c r="CL26" s="232"/>
      <c r="CM26" s="216"/>
      <c r="CN26" s="216"/>
      <c r="CO26" s="216"/>
      <c r="CP26" s="203"/>
      <c r="CQ26" s="203"/>
      <c r="CR26" s="203"/>
      <c r="CS26" s="8"/>
      <c r="CT26" s="216"/>
    </row>
    <row r="27" spans="1:98" ht="30.95" customHeight="1">
      <c r="A27" s="503">
        <v>12</v>
      </c>
      <c r="B27" s="303"/>
      <c r="C27" s="303"/>
      <c r="D27" s="303"/>
      <c r="E27" s="303"/>
      <c r="F27" s="303"/>
      <c r="G27" s="303"/>
      <c r="H27" s="303"/>
      <c r="I27" s="303"/>
      <c r="J27" s="392"/>
      <c r="K27" s="574"/>
      <c r="L27" s="636"/>
      <c r="M27" s="305"/>
      <c r="N27" s="27"/>
      <c r="O27" s="261"/>
      <c r="P27" s="262"/>
      <c r="Q27" s="261"/>
      <c r="R27" s="262"/>
      <c r="S27" s="261"/>
      <c r="T27" s="262"/>
      <c r="U27" s="261"/>
      <c r="V27" s="262"/>
      <c r="W27" s="261"/>
      <c r="X27" s="262"/>
      <c r="Y27" s="261"/>
      <c r="Z27" s="262"/>
      <c r="AA27" s="261"/>
      <c r="AB27" s="262"/>
      <c r="AC27" s="27"/>
      <c r="AD27" s="263"/>
      <c r="AE27" s="263"/>
      <c r="AF27" s="263"/>
      <c r="AG27" s="262"/>
      <c r="AH27" s="262"/>
      <c r="AI27" s="262"/>
      <c r="AJ27" s="262"/>
      <c r="AK27" s="264"/>
      <c r="AL27" s="264"/>
      <c r="AM27" s="264"/>
      <c r="AN27" s="264"/>
      <c r="AO27" s="264"/>
      <c r="AP27" s="264"/>
      <c r="AQ27" s="263"/>
      <c r="AR27" s="263"/>
      <c r="AS27" s="27"/>
      <c r="AT27" s="264"/>
      <c r="AU27" s="264"/>
      <c r="AV27" s="264"/>
      <c r="AW27" s="264"/>
      <c r="AX27" s="263"/>
      <c r="AY27" s="263"/>
      <c r="AZ27" s="263"/>
      <c r="BA27" s="263"/>
      <c r="BB27" s="265"/>
      <c r="BC27" s="264"/>
      <c r="BD27" s="265"/>
      <c r="BE27" s="264"/>
      <c r="BF27" s="263"/>
      <c r="BG27" s="27"/>
      <c r="BH27" s="262"/>
      <c r="BI27" s="262"/>
      <c r="BJ27" s="262"/>
      <c r="BK27" s="262"/>
      <c r="BL27" s="262"/>
      <c r="BM27" s="262"/>
      <c r="BN27" s="262"/>
      <c r="BO27" s="262"/>
      <c r="BP27" s="262"/>
      <c r="BQ27" s="262"/>
      <c r="BR27" s="262"/>
      <c r="BS27" s="27"/>
      <c r="BT27" s="263"/>
      <c r="BU27" s="263"/>
      <c r="BV27" s="263"/>
      <c r="BW27" s="263"/>
      <c r="BX27" s="264"/>
      <c r="BY27" s="264"/>
      <c r="BZ27" s="264"/>
      <c r="CA27" s="264"/>
      <c r="CB27" s="264"/>
      <c r="CC27" s="264"/>
      <c r="CD27" s="264"/>
      <c r="CE27" s="264"/>
      <c r="CF27" s="6"/>
      <c r="CG27" s="216"/>
      <c r="CH27" s="216"/>
      <c r="CI27" s="216"/>
      <c r="CJ27" s="232"/>
      <c r="CK27" s="232"/>
      <c r="CL27" s="232"/>
      <c r="CM27" s="216"/>
      <c r="CN27" s="216"/>
      <c r="CO27" s="216"/>
      <c r="CP27" s="203"/>
      <c r="CQ27" s="203"/>
      <c r="CR27" s="203"/>
      <c r="CS27" s="8"/>
      <c r="CT27" s="216"/>
    </row>
    <row r="28" spans="1:98" ht="30.95" customHeight="1">
      <c r="A28" s="503">
        <v>13</v>
      </c>
      <c r="B28" s="303"/>
      <c r="C28" s="303"/>
      <c r="D28" s="303"/>
      <c r="E28" s="303"/>
      <c r="F28" s="303"/>
      <c r="G28" s="303"/>
      <c r="H28" s="303"/>
      <c r="I28" s="303"/>
      <c r="J28" s="392"/>
      <c r="K28" s="574"/>
      <c r="L28" s="636"/>
      <c r="M28" s="305"/>
      <c r="N28" s="27"/>
      <c r="O28" s="261"/>
      <c r="P28" s="262"/>
      <c r="Q28" s="261"/>
      <c r="R28" s="262"/>
      <c r="S28" s="261"/>
      <c r="T28" s="262"/>
      <c r="U28" s="261"/>
      <c r="V28" s="262"/>
      <c r="W28" s="261"/>
      <c r="X28" s="262"/>
      <c r="Y28" s="261"/>
      <c r="Z28" s="262"/>
      <c r="AA28" s="261"/>
      <c r="AB28" s="262"/>
      <c r="AC28" s="27"/>
      <c r="AD28" s="263"/>
      <c r="AE28" s="263"/>
      <c r="AF28" s="263"/>
      <c r="AG28" s="262"/>
      <c r="AH28" s="262"/>
      <c r="AI28" s="262"/>
      <c r="AJ28" s="262"/>
      <c r="AK28" s="264"/>
      <c r="AL28" s="264"/>
      <c r="AM28" s="264"/>
      <c r="AN28" s="264"/>
      <c r="AO28" s="264"/>
      <c r="AP28" s="264"/>
      <c r="AQ28" s="263"/>
      <c r="AR28" s="263"/>
      <c r="AS28" s="27"/>
      <c r="AT28" s="264"/>
      <c r="AU28" s="264"/>
      <c r="AV28" s="264"/>
      <c r="AW28" s="264"/>
      <c r="AX28" s="263"/>
      <c r="AY28" s="263"/>
      <c r="AZ28" s="263"/>
      <c r="BA28" s="263"/>
      <c r="BB28" s="265"/>
      <c r="BC28" s="264"/>
      <c r="BD28" s="265"/>
      <c r="BE28" s="264"/>
      <c r="BF28" s="263"/>
      <c r="BG28" s="27"/>
      <c r="BH28" s="262"/>
      <c r="BI28" s="262"/>
      <c r="BJ28" s="262"/>
      <c r="BK28" s="262"/>
      <c r="BL28" s="262"/>
      <c r="BM28" s="262"/>
      <c r="BN28" s="262"/>
      <c r="BO28" s="262"/>
      <c r="BP28" s="262"/>
      <c r="BQ28" s="262"/>
      <c r="BR28" s="262"/>
      <c r="BS28" s="27"/>
      <c r="BT28" s="263"/>
      <c r="BU28" s="263"/>
      <c r="BV28" s="263"/>
      <c r="BW28" s="263"/>
      <c r="BX28" s="264"/>
      <c r="BY28" s="264"/>
      <c r="BZ28" s="264"/>
      <c r="CA28" s="264"/>
      <c r="CB28" s="264"/>
      <c r="CC28" s="264"/>
      <c r="CD28" s="264"/>
      <c r="CE28" s="264"/>
      <c r="CF28" s="216"/>
      <c r="CG28" s="216"/>
      <c r="CH28" s="216"/>
      <c r="CI28" s="216"/>
      <c r="CJ28" s="232"/>
      <c r="CK28" s="232"/>
      <c r="CL28" s="232"/>
      <c r="CM28" s="216"/>
      <c r="CN28" s="216"/>
      <c r="CO28" s="216"/>
      <c r="CP28" s="203"/>
      <c r="CQ28" s="203"/>
      <c r="CR28" s="203"/>
      <c r="CS28" s="8"/>
      <c r="CT28" s="216"/>
    </row>
    <row r="29" spans="1:98" ht="30.95" customHeight="1">
      <c r="A29" s="503">
        <v>14</v>
      </c>
      <c r="B29" s="303"/>
      <c r="C29" s="303"/>
      <c r="D29" s="303"/>
      <c r="E29" s="303"/>
      <c r="F29" s="303"/>
      <c r="G29" s="303"/>
      <c r="H29" s="303"/>
      <c r="I29" s="303"/>
      <c r="J29" s="392"/>
      <c r="K29" s="574"/>
      <c r="L29" s="636"/>
      <c r="M29" s="305"/>
      <c r="N29" s="27"/>
      <c r="O29" s="261"/>
      <c r="P29" s="262"/>
      <c r="Q29" s="261"/>
      <c r="R29" s="262"/>
      <c r="S29" s="261"/>
      <c r="T29" s="262"/>
      <c r="U29" s="261"/>
      <c r="V29" s="262"/>
      <c r="W29" s="261"/>
      <c r="X29" s="262"/>
      <c r="Y29" s="261"/>
      <c r="Z29" s="262"/>
      <c r="AA29" s="261"/>
      <c r="AB29" s="262"/>
      <c r="AC29" s="27"/>
      <c r="AD29" s="263"/>
      <c r="AE29" s="263"/>
      <c r="AF29" s="263"/>
      <c r="AG29" s="262"/>
      <c r="AH29" s="262"/>
      <c r="AI29" s="262"/>
      <c r="AJ29" s="262"/>
      <c r="AK29" s="264"/>
      <c r="AL29" s="264"/>
      <c r="AM29" s="264"/>
      <c r="AN29" s="264"/>
      <c r="AO29" s="264"/>
      <c r="AP29" s="264"/>
      <c r="AQ29" s="263"/>
      <c r="AR29" s="263"/>
      <c r="AS29" s="27"/>
      <c r="AT29" s="264"/>
      <c r="AU29" s="264"/>
      <c r="AV29" s="264"/>
      <c r="AW29" s="264"/>
      <c r="AX29" s="263"/>
      <c r="AY29" s="263"/>
      <c r="AZ29" s="263"/>
      <c r="BA29" s="263"/>
      <c r="BB29" s="265"/>
      <c r="BC29" s="264"/>
      <c r="BD29" s="265"/>
      <c r="BE29" s="264"/>
      <c r="BF29" s="263"/>
      <c r="BG29" s="27"/>
      <c r="BH29" s="262"/>
      <c r="BI29" s="262"/>
      <c r="BJ29" s="262"/>
      <c r="BK29" s="262"/>
      <c r="BL29" s="262"/>
      <c r="BM29" s="262"/>
      <c r="BN29" s="262"/>
      <c r="BO29" s="262"/>
      <c r="BP29" s="262"/>
      <c r="BQ29" s="262"/>
      <c r="BR29" s="262"/>
      <c r="BS29" s="27"/>
      <c r="BT29" s="263"/>
      <c r="BU29" s="263"/>
      <c r="BV29" s="263"/>
      <c r="BW29" s="263"/>
      <c r="BX29" s="264"/>
      <c r="BY29" s="264"/>
      <c r="BZ29" s="264"/>
      <c r="CA29" s="264"/>
      <c r="CB29" s="264"/>
      <c r="CC29" s="264"/>
      <c r="CD29" s="264"/>
      <c r="CE29" s="264"/>
      <c r="CF29" s="250"/>
      <c r="CG29" s="216"/>
      <c r="CH29" s="216"/>
      <c r="CI29" s="216"/>
      <c r="CJ29" s="232"/>
      <c r="CK29" s="232"/>
      <c r="CL29" s="232"/>
      <c r="CM29" s="216"/>
      <c r="CN29" s="216"/>
      <c r="CO29" s="216"/>
      <c r="CP29" s="203"/>
      <c r="CQ29" s="203"/>
      <c r="CR29" s="203"/>
      <c r="CS29" s="8"/>
      <c r="CT29" s="216"/>
    </row>
    <row r="30" spans="1:98" ht="30.95" customHeight="1">
      <c r="A30" s="503">
        <v>15</v>
      </c>
      <c r="B30" s="303"/>
      <c r="C30" s="303"/>
      <c r="D30" s="303"/>
      <c r="E30" s="303"/>
      <c r="F30" s="303"/>
      <c r="G30" s="303"/>
      <c r="H30" s="303"/>
      <c r="I30" s="303"/>
      <c r="J30" s="392"/>
      <c r="K30" s="574"/>
      <c r="L30" s="636"/>
      <c r="M30" s="305"/>
      <c r="N30" s="27"/>
      <c r="O30" s="261"/>
      <c r="P30" s="262"/>
      <c r="Q30" s="261"/>
      <c r="R30" s="262"/>
      <c r="S30" s="261"/>
      <c r="T30" s="262"/>
      <c r="U30" s="261"/>
      <c r="V30" s="262"/>
      <c r="W30" s="261"/>
      <c r="X30" s="262"/>
      <c r="Y30" s="261"/>
      <c r="Z30" s="262"/>
      <c r="AA30" s="261"/>
      <c r="AB30" s="262"/>
      <c r="AC30" s="27"/>
      <c r="AD30" s="263"/>
      <c r="AE30" s="263"/>
      <c r="AF30" s="263"/>
      <c r="AG30" s="262"/>
      <c r="AH30" s="262"/>
      <c r="AI30" s="262"/>
      <c r="AJ30" s="262"/>
      <c r="AK30" s="264"/>
      <c r="AL30" s="264"/>
      <c r="AM30" s="264"/>
      <c r="AN30" s="264"/>
      <c r="AO30" s="264"/>
      <c r="AP30" s="264"/>
      <c r="AQ30" s="263"/>
      <c r="AR30" s="263"/>
      <c r="AS30" s="27"/>
      <c r="AT30" s="264"/>
      <c r="AU30" s="264"/>
      <c r="AV30" s="264"/>
      <c r="AW30" s="264"/>
      <c r="AX30" s="263"/>
      <c r="AY30" s="263"/>
      <c r="AZ30" s="263"/>
      <c r="BA30" s="263"/>
      <c r="BB30" s="265"/>
      <c r="BC30" s="264"/>
      <c r="BD30" s="265"/>
      <c r="BE30" s="264"/>
      <c r="BF30" s="263"/>
      <c r="BG30" s="27"/>
      <c r="BH30" s="262"/>
      <c r="BI30" s="262"/>
      <c r="BJ30" s="262"/>
      <c r="BK30" s="262"/>
      <c r="BL30" s="262"/>
      <c r="BM30" s="262"/>
      <c r="BN30" s="262"/>
      <c r="BO30" s="262"/>
      <c r="BP30" s="262"/>
      <c r="BQ30" s="262"/>
      <c r="BR30" s="262"/>
      <c r="BS30" s="27"/>
      <c r="BT30" s="263"/>
      <c r="BU30" s="263"/>
      <c r="BV30" s="263"/>
      <c r="BW30" s="263"/>
      <c r="BX30" s="264"/>
      <c r="BY30" s="264"/>
      <c r="BZ30" s="264"/>
      <c r="CA30" s="264"/>
      <c r="CB30" s="264"/>
      <c r="CC30" s="264"/>
      <c r="CD30" s="264"/>
      <c r="CE30" s="264"/>
      <c r="CF30" s="216"/>
      <c r="CG30" s="216"/>
      <c r="CH30" s="216"/>
      <c r="CI30" s="216"/>
      <c r="CJ30" s="232"/>
      <c r="CK30" s="232"/>
      <c r="CL30" s="232"/>
      <c r="CM30" s="216"/>
      <c r="CN30" s="216"/>
      <c r="CO30" s="216"/>
      <c r="CP30" s="203"/>
      <c r="CQ30" s="203"/>
      <c r="CR30" s="203"/>
      <c r="CS30" s="8"/>
      <c r="CT30" s="216"/>
    </row>
    <row r="31" spans="1:98" ht="30.95" customHeight="1">
      <c r="A31" s="503">
        <v>16</v>
      </c>
      <c r="B31" s="303"/>
      <c r="C31" s="303"/>
      <c r="D31" s="303"/>
      <c r="E31" s="303"/>
      <c r="F31" s="303"/>
      <c r="G31" s="303"/>
      <c r="H31" s="303"/>
      <c r="I31" s="303"/>
      <c r="J31" s="392"/>
      <c r="K31" s="574"/>
      <c r="L31" s="636"/>
      <c r="M31" s="305"/>
      <c r="N31" s="27"/>
      <c r="O31" s="261"/>
      <c r="P31" s="262"/>
      <c r="Q31" s="261"/>
      <c r="R31" s="262"/>
      <c r="S31" s="261"/>
      <c r="T31" s="262"/>
      <c r="U31" s="261"/>
      <c r="V31" s="262"/>
      <c r="W31" s="261"/>
      <c r="X31" s="262"/>
      <c r="Y31" s="261"/>
      <c r="Z31" s="262"/>
      <c r="AA31" s="261"/>
      <c r="AB31" s="262"/>
      <c r="AC31" s="27"/>
      <c r="AD31" s="263"/>
      <c r="AE31" s="263"/>
      <c r="AF31" s="263"/>
      <c r="AG31" s="262"/>
      <c r="AH31" s="262"/>
      <c r="AI31" s="262"/>
      <c r="AJ31" s="262"/>
      <c r="AK31" s="264"/>
      <c r="AL31" s="264"/>
      <c r="AM31" s="264"/>
      <c r="AN31" s="264"/>
      <c r="AO31" s="264"/>
      <c r="AP31" s="264"/>
      <c r="AQ31" s="263"/>
      <c r="AR31" s="263"/>
      <c r="AS31" s="27"/>
      <c r="AT31" s="264"/>
      <c r="AU31" s="264"/>
      <c r="AV31" s="264"/>
      <c r="AW31" s="264"/>
      <c r="AX31" s="263"/>
      <c r="AY31" s="263"/>
      <c r="AZ31" s="263"/>
      <c r="BA31" s="263"/>
      <c r="BB31" s="265"/>
      <c r="BC31" s="264"/>
      <c r="BD31" s="265"/>
      <c r="BE31" s="264"/>
      <c r="BF31" s="263"/>
      <c r="BG31" s="27"/>
      <c r="BH31" s="262"/>
      <c r="BI31" s="262"/>
      <c r="BJ31" s="262"/>
      <c r="BK31" s="262"/>
      <c r="BL31" s="262"/>
      <c r="BM31" s="262"/>
      <c r="BN31" s="262"/>
      <c r="BO31" s="262"/>
      <c r="BP31" s="262"/>
      <c r="BQ31" s="262"/>
      <c r="BR31" s="262"/>
      <c r="BS31" s="27"/>
      <c r="BT31" s="263"/>
      <c r="BU31" s="263"/>
      <c r="BV31" s="263"/>
      <c r="BW31" s="263"/>
      <c r="BX31" s="264"/>
      <c r="BY31" s="264"/>
      <c r="BZ31" s="264"/>
      <c r="CA31" s="264"/>
      <c r="CB31" s="264"/>
      <c r="CC31" s="264"/>
      <c r="CD31" s="264"/>
      <c r="CE31" s="264"/>
      <c r="CF31" s="216"/>
      <c r="CG31" s="216"/>
      <c r="CH31" s="216"/>
      <c r="CI31" s="216"/>
      <c r="CJ31" s="216"/>
      <c r="CK31" s="216"/>
      <c r="CL31" s="203"/>
      <c r="CM31" s="216"/>
      <c r="CN31" s="216"/>
      <c r="CO31" s="216"/>
      <c r="CP31" s="216"/>
      <c r="CQ31" s="216"/>
      <c r="CR31" s="203"/>
      <c r="CS31" s="8"/>
      <c r="CT31" s="216"/>
    </row>
    <row r="32" spans="1:98" ht="30.95" customHeight="1">
      <c r="A32" s="503">
        <v>17</v>
      </c>
      <c r="B32" s="303"/>
      <c r="C32" s="303"/>
      <c r="D32" s="303"/>
      <c r="E32" s="303"/>
      <c r="F32" s="303"/>
      <c r="G32" s="303"/>
      <c r="H32" s="303"/>
      <c r="I32" s="303"/>
      <c r="J32" s="392"/>
      <c r="K32" s="574"/>
      <c r="L32" s="636"/>
      <c r="M32" s="305"/>
      <c r="N32" s="27"/>
      <c r="O32" s="261"/>
      <c r="P32" s="262"/>
      <c r="Q32" s="261"/>
      <c r="R32" s="262"/>
      <c r="S32" s="261"/>
      <c r="T32" s="262"/>
      <c r="U32" s="261"/>
      <c r="V32" s="262"/>
      <c r="W32" s="261"/>
      <c r="X32" s="262"/>
      <c r="Y32" s="261"/>
      <c r="Z32" s="262"/>
      <c r="AA32" s="261"/>
      <c r="AB32" s="262"/>
      <c r="AC32" s="27"/>
      <c r="AD32" s="263"/>
      <c r="AE32" s="263"/>
      <c r="AF32" s="263"/>
      <c r="AG32" s="262"/>
      <c r="AH32" s="262"/>
      <c r="AI32" s="262"/>
      <c r="AJ32" s="262"/>
      <c r="AK32" s="264"/>
      <c r="AL32" s="264"/>
      <c r="AM32" s="264"/>
      <c r="AN32" s="264"/>
      <c r="AO32" s="264"/>
      <c r="AP32" s="264"/>
      <c r="AQ32" s="263"/>
      <c r="AR32" s="263"/>
      <c r="AS32" s="27"/>
      <c r="AT32" s="264"/>
      <c r="AU32" s="264"/>
      <c r="AV32" s="264"/>
      <c r="AW32" s="264"/>
      <c r="AX32" s="263"/>
      <c r="AY32" s="263"/>
      <c r="AZ32" s="263"/>
      <c r="BA32" s="263"/>
      <c r="BB32" s="265"/>
      <c r="BC32" s="264"/>
      <c r="BD32" s="265"/>
      <c r="BE32" s="264"/>
      <c r="BF32" s="263"/>
      <c r="BG32" s="27"/>
      <c r="BH32" s="262"/>
      <c r="BI32" s="262"/>
      <c r="BJ32" s="262"/>
      <c r="BK32" s="262"/>
      <c r="BL32" s="262"/>
      <c r="BM32" s="262"/>
      <c r="BN32" s="262"/>
      <c r="BO32" s="262"/>
      <c r="BP32" s="262"/>
      <c r="BQ32" s="262"/>
      <c r="BR32" s="262"/>
      <c r="BS32" s="27"/>
      <c r="BT32" s="263"/>
      <c r="BU32" s="263"/>
      <c r="BV32" s="263"/>
      <c r="BW32" s="263"/>
      <c r="BX32" s="264"/>
      <c r="BY32" s="264"/>
      <c r="BZ32" s="264"/>
      <c r="CA32" s="264"/>
      <c r="CB32" s="264"/>
      <c r="CC32" s="264"/>
      <c r="CD32" s="264"/>
      <c r="CE32" s="264"/>
      <c r="CF32" s="272"/>
      <c r="CG32" s="273"/>
      <c r="CH32" s="273"/>
      <c r="CI32" s="273"/>
      <c r="CJ32" s="273"/>
      <c r="CK32" s="273"/>
      <c r="CL32" s="274"/>
      <c r="CM32" s="273"/>
      <c r="CN32" s="273"/>
      <c r="CO32" s="216"/>
      <c r="CP32" s="216"/>
      <c r="CQ32" s="216"/>
      <c r="CR32" s="203"/>
      <c r="CS32" s="8"/>
      <c r="CT32" s="216"/>
    </row>
    <row r="33" spans="1:98" ht="30.95" customHeight="1">
      <c r="A33" s="503">
        <v>18</v>
      </c>
      <c r="B33" s="303"/>
      <c r="C33" s="303"/>
      <c r="D33" s="303"/>
      <c r="E33" s="303"/>
      <c r="F33" s="303"/>
      <c r="G33" s="303"/>
      <c r="H33" s="303"/>
      <c r="I33" s="303"/>
      <c r="J33" s="392"/>
      <c r="K33" s="574"/>
      <c r="L33" s="636"/>
      <c r="M33" s="305"/>
      <c r="N33" s="27"/>
      <c r="O33" s="261"/>
      <c r="P33" s="262"/>
      <c r="Q33" s="261"/>
      <c r="R33" s="262"/>
      <c r="S33" s="261"/>
      <c r="T33" s="262"/>
      <c r="U33" s="261"/>
      <c r="V33" s="262"/>
      <c r="W33" s="261"/>
      <c r="X33" s="262"/>
      <c r="Y33" s="261"/>
      <c r="Z33" s="262"/>
      <c r="AA33" s="261"/>
      <c r="AB33" s="262"/>
      <c r="AC33" s="27"/>
      <c r="AD33" s="263"/>
      <c r="AE33" s="263"/>
      <c r="AF33" s="263"/>
      <c r="AG33" s="262"/>
      <c r="AH33" s="262"/>
      <c r="AI33" s="262"/>
      <c r="AJ33" s="262"/>
      <c r="AK33" s="264"/>
      <c r="AL33" s="264"/>
      <c r="AM33" s="264"/>
      <c r="AN33" s="264"/>
      <c r="AO33" s="264"/>
      <c r="AP33" s="264"/>
      <c r="AQ33" s="263"/>
      <c r="AR33" s="263"/>
      <c r="AS33" s="27"/>
      <c r="AT33" s="264"/>
      <c r="AU33" s="264"/>
      <c r="AV33" s="264"/>
      <c r="AW33" s="264"/>
      <c r="AX33" s="263"/>
      <c r="AY33" s="263"/>
      <c r="AZ33" s="263"/>
      <c r="BA33" s="263"/>
      <c r="BB33" s="265"/>
      <c r="BC33" s="264"/>
      <c r="BD33" s="265"/>
      <c r="BE33" s="264"/>
      <c r="BF33" s="263"/>
      <c r="BG33" s="27"/>
      <c r="BH33" s="262"/>
      <c r="BI33" s="262"/>
      <c r="BJ33" s="262"/>
      <c r="BK33" s="262"/>
      <c r="BL33" s="262"/>
      <c r="BM33" s="262"/>
      <c r="BN33" s="262"/>
      <c r="BO33" s="262"/>
      <c r="BP33" s="262"/>
      <c r="BQ33" s="262"/>
      <c r="BR33" s="262"/>
      <c r="BS33" s="27"/>
      <c r="BT33" s="263"/>
      <c r="BU33" s="263"/>
      <c r="BV33" s="263"/>
      <c r="BW33" s="263"/>
      <c r="BX33" s="264"/>
      <c r="BY33" s="264"/>
      <c r="BZ33" s="264"/>
      <c r="CA33" s="264"/>
      <c r="CB33" s="264"/>
      <c r="CC33" s="264"/>
      <c r="CD33" s="264"/>
      <c r="CE33" s="264"/>
      <c r="CF33" s="10"/>
      <c r="CG33" s="273"/>
      <c r="CH33" s="273"/>
      <c r="CI33" s="273"/>
      <c r="CJ33" s="273"/>
      <c r="CK33" s="273"/>
      <c r="CL33" s="274"/>
      <c r="CM33" s="273"/>
      <c r="CN33" s="273"/>
      <c r="CO33" s="203"/>
      <c r="CP33" s="203"/>
      <c r="CQ33" s="216"/>
      <c r="CR33" s="216"/>
      <c r="CS33" s="216"/>
      <c r="CT33" s="216"/>
    </row>
    <row r="34" spans="1:98" ht="30.95" customHeight="1">
      <c r="A34" s="503">
        <v>19</v>
      </c>
      <c r="B34" s="303"/>
      <c r="C34" s="303"/>
      <c r="D34" s="303"/>
      <c r="E34" s="303"/>
      <c r="F34" s="303"/>
      <c r="G34" s="303"/>
      <c r="H34" s="303"/>
      <c r="I34" s="303"/>
      <c r="J34" s="392"/>
      <c r="K34" s="574"/>
      <c r="L34" s="636"/>
      <c r="M34" s="305"/>
      <c r="N34" s="27"/>
      <c r="O34" s="261"/>
      <c r="P34" s="262"/>
      <c r="Q34" s="261"/>
      <c r="R34" s="262"/>
      <c r="S34" s="261"/>
      <c r="T34" s="262"/>
      <c r="U34" s="261"/>
      <c r="V34" s="262"/>
      <c r="W34" s="261"/>
      <c r="X34" s="262"/>
      <c r="Y34" s="261"/>
      <c r="Z34" s="262"/>
      <c r="AA34" s="261"/>
      <c r="AB34" s="262"/>
      <c r="AC34" s="27"/>
      <c r="AD34" s="263"/>
      <c r="AE34" s="263"/>
      <c r="AF34" s="263"/>
      <c r="AG34" s="262"/>
      <c r="AH34" s="262"/>
      <c r="AI34" s="262"/>
      <c r="AJ34" s="262"/>
      <c r="AK34" s="264"/>
      <c r="AL34" s="264"/>
      <c r="AM34" s="264"/>
      <c r="AN34" s="264"/>
      <c r="AO34" s="264"/>
      <c r="AP34" s="264"/>
      <c r="AQ34" s="263"/>
      <c r="AR34" s="263"/>
      <c r="AS34" s="27"/>
      <c r="AT34" s="264"/>
      <c r="AU34" s="264"/>
      <c r="AV34" s="264"/>
      <c r="AW34" s="264"/>
      <c r="AX34" s="263"/>
      <c r="AY34" s="263"/>
      <c r="AZ34" s="263"/>
      <c r="BA34" s="263"/>
      <c r="BB34" s="265"/>
      <c r="BC34" s="264"/>
      <c r="BD34" s="265"/>
      <c r="BE34" s="264"/>
      <c r="BF34" s="263"/>
      <c r="BG34" s="27"/>
      <c r="BH34" s="262"/>
      <c r="BI34" s="262"/>
      <c r="BJ34" s="262"/>
      <c r="BK34" s="262"/>
      <c r="BL34" s="262"/>
      <c r="BM34" s="262"/>
      <c r="BN34" s="262"/>
      <c r="BO34" s="262"/>
      <c r="BP34" s="262"/>
      <c r="BQ34" s="262"/>
      <c r="BR34" s="262"/>
      <c r="BS34" s="27"/>
      <c r="BT34" s="263"/>
      <c r="BU34" s="263"/>
      <c r="BV34" s="263"/>
      <c r="BW34" s="263"/>
      <c r="BX34" s="264"/>
      <c r="BY34" s="264"/>
      <c r="BZ34" s="264"/>
      <c r="CA34" s="264"/>
      <c r="CB34" s="264"/>
      <c r="CC34" s="264"/>
      <c r="CD34" s="264"/>
      <c r="CE34" s="264"/>
      <c r="CF34" s="273"/>
      <c r="CG34" s="273"/>
      <c r="CH34" s="275"/>
      <c r="CI34" s="274"/>
      <c r="CJ34" s="273"/>
      <c r="CK34" s="273"/>
      <c r="CL34" s="274"/>
      <c r="CM34" s="274"/>
      <c r="CN34" s="274"/>
      <c r="CO34" s="216"/>
      <c r="CP34" s="203"/>
      <c r="CQ34" s="216"/>
      <c r="CR34" s="216"/>
      <c r="CS34" s="216"/>
      <c r="CT34" s="216"/>
    </row>
    <row r="35" spans="1:98" ht="30.95" customHeight="1">
      <c r="A35" s="503">
        <v>20</v>
      </c>
      <c r="B35" s="303"/>
      <c r="C35" s="303"/>
      <c r="D35" s="303"/>
      <c r="E35" s="303"/>
      <c r="F35" s="303"/>
      <c r="G35" s="303"/>
      <c r="H35" s="303"/>
      <c r="I35" s="303"/>
      <c r="J35" s="392"/>
      <c r="K35" s="574"/>
      <c r="L35" s="636"/>
      <c r="M35" s="305"/>
      <c r="N35" s="27"/>
      <c r="O35" s="261"/>
      <c r="P35" s="262"/>
      <c r="Q35" s="261"/>
      <c r="R35" s="262"/>
      <c r="S35" s="261"/>
      <c r="T35" s="262"/>
      <c r="U35" s="261"/>
      <c r="V35" s="262"/>
      <c r="W35" s="261"/>
      <c r="X35" s="262"/>
      <c r="Y35" s="261"/>
      <c r="Z35" s="262"/>
      <c r="AA35" s="261"/>
      <c r="AB35" s="262"/>
      <c r="AC35" s="27"/>
      <c r="AD35" s="263"/>
      <c r="AE35" s="263"/>
      <c r="AF35" s="263"/>
      <c r="AG35" s="262"/>
      <c r="AH35" s="262"/>
      <c r="AI35" s="262"/>
      <c r="AJ35" s="262"/>
      <c r="AK35" s="264"/>
      <c r="AL35" s="264"/>
      <c r="AM35" s="264"/>
      <c r="AN35" s="264"/>
      <c r="AO35" s="264"/>
      <c r="AP35" s="264"/>
      <c r="AQ35" s="263"/>
      <c r="AR35" s="263"/>
      <c r="AS35" s="27"/>
      <c r="AT35" s="264"/>
      <c r="AU35" s="264"/>
      <c r="AV35" s="264"/>
      <c r="AW35" s="264"/>
      <c r="AX35" s="263"/>
      <c r="AY35" s="263"/>
      <c r="AZ35" s="263"/>
      <c r="BA35" s="263"/>
      <c r="BB35" s="265"/>
      <c r="BC35" s="264"/>
      <c r="BD35" s="265"/>
      <c r="BE35" s="264"/>
      <c r="BF35" s="263"/>
      <c r="BG35" s="27"/>
      <c r="BH35" s="262"/>
      <c r="BI35" s="262"/>
      <c r="BJ35" s="262"/>
      <c r="BK35" s="262"/>
      <c r="BL35" s="262"/>
      <c r="BM35" s="262"/>
      <c r="BN35" s="262"/>
      <c r="BO35" s="262"/>
      <c r="BP35" s="262"/>
      <c r="BQ35" s="262"/>
      <c r="BR35" s="262"/>
      <c r="BS35" s="27"/>
      <c r="BT35" s="263"/>
      <c r="BU35" s="263"/>
      <c r="BV35" s="263"/>
      <c r="BW35" s="263"/>
      <c r="BX35" s="264"/>
      <c r="BY35" s="264"/>
      <c r="BZ35" s="264"/>
      <c r="CA35" s="264"/>
      <c r="CB35" s="264"/>
      <c r="CC35" s="264"/>
      <c r="CD35" s="264"/>
      <c r="CE35" s="264"/>
      <c r="CF35" s="276"/>
      <c r="CG35" s="276"/>
      <c r="CH35" s="276"/>
      <c r="CI35" s="276"/>
      <c r="CJ35" s="276"/>
      <c r="CK35" s="276"/>
      <c r="CL35" s="277"/>
      <c r="CM35" s="276"/>
      <c r="CN35" s="276"/>
      <c r="CO35" s="203"/>
      <c r="CP35" s="203"/>
      <c r="CQ35" s="203"/>
      <c r="CR35" s="203"/>
      <c r="CS35" s="216"/>
      <c r="CT35" s="216"/>
    </row>
    <row r="36" spans="1:98" ht="30.95" customHeight="1">
      <c r="A36" s="503">
        <v>21</v>
      </c>
      <c r="B36" s="303"/>
      <c r="C36" s="303"/>
      <c r="D36" s="303"/>
      <c r="E36" s="303"/>
      <c r="F36" s="303"/>
      <c r="G36" s="303"/>
      <c r="H36" s="303"/>
      <c r="I36" s="303"/>
      <c r="J36" s="392"/>
      <c r="K36" s="574"/>
      <c r="L36" s="636"/>
      <c r="M36" s="305"/>
      <c r="N36" s="27"/>
      <c r="O36" s="261"/>
      <c r="P36" s="262"/>
      <c r="Q36" s="261"/>
      <c r="R36" s="262"/>
      <c r="S36" s="261"/>
      <c r="T36" s="262"/>
      <c r="U36" s="261"/>
      <c r="V36" s="262"/>
      <c r="W36" s="261"/>
      <c r="X36" s="262"/>
      <c r="Y36" s="261"/>
      <c r="Z36" s="262"/>
      <c r="AA36" s="261"/>
      <c r="AB36" s="262"/>
      <c r="AC36" s="27"/>
      <c r="AD36" s="263"/>
      <c r="AE36" s="263"/>
      <c r="AF36" s="263"/>
      <c r="AG36" s="262"/>
      <c r="AH36" s="262"/>
      <c r="AI36" s="262"/>
      <c r="AJ36" s="262"/>
      <c r="AK36" s="264"/>
      <c r="AL36" s="264"/>
      <c r="AM36" s="264"/>
      <c r="AN36" s="264"/>
      <c r="AO36" s="264"/>
      <c r="AP36" s="264"/>
      <c r="AQ36" s="263"/>
      <c r="AR36" s="263"/>
      <c r="AS36" s="27"/>
      <c r="AT36" s="264"/>
      <c r="AU36" s="264"/>
      <c r="AV36" s="264"/>
      <c r="AW36" s="264"/>
      <c r="AX36" s="263"/>
      <c r="AY36" s="263"/>
      <c r="AZ36" s="263"/>
      <c r="BA36" s="263"/>
      <c r="BB36" s="265"/>
      <c r="BC36" s="264"/>
      <c r="BD36" s="265"/>
      <c r="BE36" s="264"/>
      <c r="BF36" s="263"/>
      <c r="BG36" s="27"/>
      <c r="BH36" s="262"/>
      <c r="BI36" s="262"/>
      <c r="BJ36" s="262"/>
      <c r="BK36" s="262"/>
      <c r="BL36" s="262"/>
      <c r="BM36" s="262"/>
      <c r="BN36" s="262"/>
      <c r="BO36" s="262"/>
      <c r="BP36" s="262"/>
      <c r="BQ36" s="262"/>
      <c r="BR36" s="262"/>
      <c r="BS36" s="27"/>
      <c r="BT36" s="263"/>
      <c r="BU36" s="263"/>
      <c r="BV36" s="263"/>
      <c r="BW36" s="263"/>
      <c r="BX36" s="264"/>
      <c r="BY36" s="264"/>
      <c r="BZ36" s="264"/>
      <c r="CA36" s="264"/>
      <c r="CB36" s="264"/>
      <c r="CC36" s="264"/>
      <c r="CD36" s="264"/>
      <c r="CE36" s="264"/>
      <c r="CF36" s="8"/>
      <c r="CG36" s="216"/>
      <c r="CH36" s="216"/>
      <c r="CI36" s="216"/>
      <c r="CJ36" s="216"/>
      <c r="CK36" s="216"/>
      <c r="CL36" s="216"/>
      <c r="CM36" s="216"/>
      <c r="CN36" s="216"/>
      <c r="CO36" s="216"/>
      <c r="CP36" s="216"/>
      <c r="CQ36" s="216"/>
      <c r="CR36" s="216"/>
      <c r="CS36" s="216"/>
      <c r="CT36" s="216"/>
    </row>
    <row r="37" spans="1:98" ht="30.95" customHeight="1">
      <c r="A37" s="503">
        <v>22</v>
      </c>
      <c r="B37" s="303"/>
      <c r="C37" s="303"/>
      <c r="D37" s="303"/>
      <c r="E37" s="303"/>
      <c r="F37" s="303"/>
      <c r="G37" s="303"/>
      <c r="H37" s="303"/>
      <c r="I37" s="303"/>
      <c r="J37" s="392"/>
      <c r="K37" s="574"/>
      <c r="L37" s="636"/>
      <c r="M37" s="305"/>
      <c r="N37" s="27"/>
      <c r="O37" s="261"/>
      <c r="P37" s="262"/>
      <c r="Q37" s="261"/>
      <c r="R37" s="262"/>
      <c r="S37" s="261"/>
      <c r="T37" s="262"/>
      <c r="U37" s="261"/>
      <c r="V37" s="262"/>
      <c r="W37" s="261"/>
      <c r="X37" s="262"/>
      <c r="Y37" s="261"/>
      <c r="Z37" s="262"/>
      <c r="AA37" s="261"/>
      <c r="AB37" s="262"/>
      <c r="AC37" s="27"/>
      <c r="AD37" s="263"/>
      <c r="AE37" s="263"/>
      <c r="AF37" s="263"/>
      <c r="AG37" s="262"/>
      <c r="AH37" s="262"/>
      <c r="AI37" s="262"/>
      <c r="AJ37" s="262"/>
      <c r="AK37" s="264"/>
      <c r="AL37" s="264"/>
      <c r="AM37" s="264"/>
      <c r="AN37" s="264"/>
      <c r="AO37" s="264"/>
      <c r="AP37" s="264"/>
      <c r="AQ37" s="263"/>
      <c r="AR37" s="263"/>
      <c r="AS37" s="27"/>
      <c r="AT37" s="264"/>
      <c r="AU37" s="264"/>
      <c r="AV37" s="264"/>
      <c r="AW37" s="264"/>
      <c r="AX37" s="263"/>
      <c r="AY37" s="263"/>
      <c r="AZ37" s="263"/>
      <c r="BA37" s="263"/>
      <c r="BB37" s="265"/>
      <c r="BC37" s="264"/>
      <c r="BD37" s="265"/>
      <c r="BE37" s="264"/>
      <c r="BF37" s="263"/>
      <c r="BG37" s="27"/>
      <c r="BH37" s="262"/>
      <c r="BI37" s="262"/>
      <c r="BJ37" s="262"/>
      <c r="BK37" s="262"/>
      <c r="BL37" s="262"/>
      <c r="BM37" s="262"/>
      <c r="BN37" s="262"/>
      <c r="BO37" s="262"/>
      <c r="BP37" s="262"/>
      <c r="BQ37" s="262"/>
      <c r="BR37" s="262"/>
      <c r="BS37" s="27"/>
      <c r="BT37" s="263"/>
      <c r="BU37" s="263"/>
      <c r="BV37" s="263"/>
      <c r="BW37" s="263"/>
      <c r="BX37" s="264"/>
      <c r="BY37" s="264"/>
      <c r="BZ37" s="264"/>
      <c r="CA37" s="264"/>
      <c r="CB37" s="264"/>
      <c r="CC37" s="264"/>
      <c r="CD37" s="264"/>
      <c r="CE37" s="264"/>
      <c r="CF37" s="272"/>
      <c r="CG37" s="273"/>
      <c r="CH37" s="273"/>
      <c r="CI37" s="273"/>
      <c r="CJ37" s="273"/>
      <c r="CK37" s="271"/>
      <c r="CL37" s="273"/>
      <c r="CM37" s="273"/>
      <c r="CN37" s="273"/>
      <c r="CO37" s="273"/>
      <c r="CP37" s="274"/>
      <c r="CQ37" s="274"/>
      <c r="CR37" s="274"/>
      <c r="CS37" s="203"/>
      <c r="CT37" s="203"/>
    </row>
    <row r="38" spans="1:98" ht="30.95" customHeight="1">
      <c r="A38" s="503">
        <v>23</v>
      </c>
      <c r="B38" s="303"/>
      <c r="C38" s="303"/>
      <c r="D38" s="303"/>
      <c r="E38" s="303"/>
      <c r="F38" s="303"/>
      <c r="G38" s="303"/>
      <c r="H38" s="303"/>
      <c r="I38" s="303"/>
      <c r="J38" s="392"/>
      <c r="K38" s="574"/>
      <c r="L38" s="636"/>
      <c r="M38" s="305"/>
      <c r="N38" s="27"/>
      <c r="O38" s="261"/>
      <c r="P38" s="262"/>
      <c r="Q38" s="261"/>
      <c r="R38" s="262"/>
      <c r="S38" s="261"/>
      <c r="T38" s="262"/>
      <c r="U38" s="261"/>
      <c r="V38" s="262"/>
      <c r="W38" s="261"/>
      <c r="X38" s="262"/>
      <c r="Y38" s="261"/>
      <c r="Z38" s="262"/>
      <c r="AA38" s="261"/>
      <c r="AB38" s="262"/>
      <c r="AC38" s="27"/>
      <c r="AD38" s="263"/>
      <c r="AE38" s="263"/>
      <c r="AF38" s="263"/>
      <c r="AG38" s="262"/>
      <c r="AH38" s="262"/>
      <c r="AI38" s="262"/>
      <c r="AJ38" s="262"/>
      <c r="AK38" s="264"/>
      <c r="AL38" s="264"/>
      <c r="AM38" s="264"/>
      <c r="AN38" s="264"/>
      <c r="AO38" s="264"/>
      <c r="AP38" s="264"/>
      <c r="AQ38" s="263"/>
      <c r="AR38" s="263"/>
      <c r="AS38" s="27"/>
      <c r="AT38" s="264"/>
      <c r="AU38" s="264"/>
      <c r="AV38" s="264"/>
      <c r="AW38" s="264"/>
      <c r="AX38" s="263"/>
      <c r="AY38" s="263"/>
      <c r="AZ38" s="263"/>
      <c r="BA38" s="263"/>
      <c r="BB38" s="265"/>
      <c r="BC38" s="264"/>
      <c r="BD38" s="265"/>
      <c r="BE38" s="264"/>
      <c r="BF38" s="263"/>
      <c r="BG38" s="27"/>
      <c r="BH38" s="262"/>
      <c r="BI38" s="262"/>
      <c r="BJ38" s="262"/>
      <c r="BK38" s="262"/>
      <c r="BL38" s="262"/>
      <c r="BM38" s="262"/>
      <c r="BN38" s="262"/>
      <c r="BO38" s="262"/>
      <c r="BP38" s="262"/>
      <c r="BQ38" s="262"/>
      <c r="BR38" s="262"/>
      <c r="BS38" s="27"/>
      <c r="BT38" s="263"/>
      <c r="BU38" s="263"/>
      <c r="BV38" s="263"/>
      <c r="BW38" s="263"/>
      <c r="BX38" s="264"/>
      <c r="BY38" s="264"/>
      <c r="BZ38" s="264"/>
      <c r="CA38" s="264"/>
      <c r="CB38" s="264"/>
      <c r="CC38" s="264"/>
      <c r="CD38" s="264"/>
      <c r="CE38" s="264"/>
      <c r="CF38" s="10"/>
      <c r="CG38" s="273"/>
      <c r="CH38" s="273"/>
      <c r="CI38" s="278"/>
      <c r="CJ38" s="273"/>
      <c r="CK38" s="14"/>
      <c r="CL38" s="273"/>
      <c r="CM38" s="273"/>
      <c r="CN38" s="274"/>
      <c r="CO38" s="273"/>
      <c r="CP38" s="273"/>
      <c r="CQ38" s="273"/>
      <c r="CR38" s="273"/>
      <c r="CS38" s="216"/>
      <c r="CT38" s="216"/>
    </row>
    <row r="39" spans="1:98" ht="30.95" customHeight="1">
      <c r="A39" s="503">
        <v>24</v>
      </c>
      <c r="B39" s="303"/>
      <c r="C39" s="303"/>
      <c r="D39" s="303"/>
      <c r="E39" s="303"/>
      <c r="F39" s="303"/>
      <c r="G39" s="303"/>
      <c r="H39" s="303"/>
      <c r="I39" s="303"/>
      <c r="J39" s="392"/>
      <c r="K39" s="574"/>
      <c r="L39" s="636"/>
      <c r="M39" s="305"/>
      <c r="N39" s="27"/>
      <c r="O39" s="261"/>
      <c r="P39" s="262"/>
      <c r="Q39" s="261"/>
      <c r="R39" s="262"/>
      <c r="S39" s="261"/>
      <c r="T39" s="262"/>
      <c r="U39" s="261"/>
      <c r="V39" s="262"/>
      <c r="W39" s="261"/>
      <c r="X39" s="262"/>
      <c r="Y39" s="261"/>
      <c r="Z39" s="262"/>
      <c r="AA39" s="261"/>
      <c r="AB39" s="262"/>
      <c r="AC39" s="27"/>
      <c r="AD39" s="263"/>
      <c r="AE39" s="263"/>
      <c r="AF39" s="263"/>
      <c r="AG39" s="262"/>
      <c r="AH39" s="262"/>
      <c r="AI39" s="262"/>
      <c r="AJ39" s="262"/>
      <c r="AK39" s="264"/>
      <c r="AL39" s="264"/>
      <c r="AM39" s="264"/>
      <c r="AN39" s="264"/>
      <c r="AO39" s="264"/>
      <c r="AP39" s="264"/>
      <c r="AQ39" s="263"/>
      <c r="AR39" s="263"/>
      <c r="AS39" s="27"/>
      <c r="AT39" s="264"/>
      <c r="AU39" s="264"/>
      <c r="AV39" s="264"/>
      <c r="AW39" s="264"/>
      <c r="AX39" s="263"/>
      <c r="AY39" s="263"/>
      <c r="AZ39" s="263"/>
      <c r="BA39" s="263"/>
      <c r="BB39" s="265"/>
      <c r="BC39" s="264"/>
      <c r="BD39" s="265"/>
      <c r="BE39" s="264"/>
      <c r="BF39" s="263"/>
      <c r="BG39" s="27"/>
      <c r="BH39" s="262"/>
      <c r="BI39" s="262"/>
      <c r="BJ39" s="262"/>
      <c r="BK39" s="262"/>
      <c r="BL39" s="262"/>
      <c r="BM39" s="262"/>
      <c r="BN39" s="262"/>
      <c r="BO39" s="262"/>
      <c r="BP39" s="262"/>
      <c r="BQ39" s="262"/>
      <c r="BR39" s="262"/>
      <c r="BS39" s="27"/>
      <c r="BT39" s="263"/>
      <c r="BU39" s="263"/>
      <c r="BV39" s="263"/>
      <c r="BW39" s="263"/>
      <c r="BX39" s="264"/>
      <c r="BY39" s="264"/>
      <c r="BZ39" s="264"/>
      <c r="CA39" s="264"/>
      <c r="CB39" s="264"/>
      <c r="CC39" s="264"/>
      <c r="CD39" s="264"/>
      <c r="CE39" s="264"/>
      <c r="CF39" s="273"/>
      <c r="CG39" s="273"/>
      <c r="CH39" s="273"/>
      <c r="CI39" s="275"/>
      <c r="CJ39" s="274"/>
      <c r="CK39" s="279"/>
      <c r="CL39" s="273"/>
      <c r="CM39" s="273"/>
      <c r="CN39" s="274"/>
      <c r="CO39" s="274"/>
      <c r="CP39" s="279"/>
      <c r="CQ39" s="11"/>
      <c r="CR39" s="273"/>
      <c r="CS39" s="216"/>
      <c r="CT39" s="8"/>
    </row>
    <row r="40" spans="1:98" ht="30.95" customHeight="1">
      <c r="A40" s="503">
        <v>25</v>
      </c>
      <c r="B40" s="303"/>
      <c r="C40" s="303"/>
      <c r="D40" s="303"/>
      <c r="E40" s="303"/>
      <c r="F40" s="303"/>
      <c r="G40" s="303"/>
      <c r="H40" s="303"/>
      <c r="I40" s="303"/>
      <c r="J40" s="392"/>
      <c r="K40" s="574"/>
      <c r="L40" s="636"/>
      <c r="M40" s="305"/>
      <c r="N40" s="27"/>
      <c r="O40" s="261"/>
      <c r="P40" s="262"/>
      <c r="Q40" s="261"/>
      <c r="R40" s="262"/>
      <c r="S40" s="261"/>
      <c r="T40" s="262"/>
      <c r="U40" s="261"/>
      <c r="V40" s="262"/>
      <c r="W40" s="261"/>
      <c r="X40" s="262"/>
      <c r="Y40" s="261"/>
      <c r="Z40" s="262"/>
      <c r="AA40" s="261"/>
      <c r="AB40" s="262"/>
      <c r="AC40" s="27"/>
      <c r="AD40" s="263"/>
      <c r="AE40" s="263"/>
      <c r="AF40" s="263"/>
      <c r="AG40" s="262"/>
      <c r="AH40" s="262"/>
      <c r="AI40" s="262"/>
      <c r="AJ40" s="262"/>
      <c r="AK40" s="264"/>
      <c r="AL40" s="264"/>
      <c r="AM40" s="264"/>
      <c r="AN40" s="264"/>
      <c r="AO40" s="264"/>
      <c r="AP40" s="264"/>
      <c r="AQ40" s="263"/>
      <c r="AR40" s="263"/>
      <c r="AS40" s="27"/>
      <c r="AT40" s="264"/>
      <c r="AU40" s="264"/>
      <c r="AV40" s="264"/>
      <c r="AW40" s="264"/>
      <c r="AX40" s="263"/>
      <c r="AY40" s="263"/>
      <c r="AZ40" s="263"/>
      <c r="BA40" s="263"/>
      <c r="BB40" s="265"/>
      <c r="BC40" s="264"/>
      <c r="BD40" s="265"/>
      <c r="BE40" s="264"/>
      <c r="BF40" s="263"/>
      <c r="BG40" s="27"/>
      <c r="BH40" s="262"/>
      <c r="BI40" s="262"/>
      <c r="BJ40" s="262"/>
      <c r="BK40" s="262"/>
      <c r="BL40" s="262"/>
      <c r="BM40" s="262"/>
      <c r="BN40" s="262"/>
      <c r="BO40" s="262"/>
      <c r="BP40" s="262"/>
      <c r="BQ40" s="262"/>
      <c r="BR40" s="262"/>
      <c r="BS40" s="27"/>
      <c r="BT40" s="263"/>
      <c r="BU40" s="263"/>
      <c r="BV40" s="263"/>
      <c r="BW40" s="263"/>
      <c r="BX40" s="264"/>
      <c r="BY40" s="264"/>
      <c r="BZ40" s="264"/>
      <c r="CA40" s="264"/>
      <c r="CB40" s="264"/>
      <c r="CC40" s="264"/>
      <c r="CD40" s="264"/>
      <c r="CE40" s="264"/>
      <c r="CF40" s="216"/>
      <c r="CG40" s="216"/>
      <c r="CH40" s="280"/>
      <c r="CI40" s="216"/>
      <c r="CJ40" s="216"/>
      <c r="CK40" s="281"/>
      <c r="CL40" s="216"/>
      <c r="CM40" s="216"/>
      <c r="CN40" s="216"/>
      <c r="CO40" s="216"/>
      <c r="CP40" s="216"/>
      <c r="CQ40" s="216"/>
      <c r="CR40" s="216"/>
      <c r="CS40" s="216"/>
      <c r="CT40" s="216"/>
    </row>
    <row r="41" spans="1:98" ht="30.95" customHeight="1">
      <c r="A41" s="503">
        <v>26</v>
      </c>
      <c r="B41" s="303"/>
      <c r="C41" s="303"/>
      <c r="D41" s="303"/>
      <c r="E41" s="303"/>
      <c r="F41" s="303"/>
      <c r="G41" s="303"/>
      <c r="H41" s="303"/>
      <c r="I41" s="303"/>
      <c r="J41" s="392"/>
      <c r="K41" s="574"/>
      <c r="L41" s="636"/>
      <c r="M41" s="305"/>
      <c r="N41" s="27"/>
      <c r="O41" s="261"/>
      <c r="P41" s="262"/>
      <c r="Q41" s="261"/>
      <c r="R41" s="262"/>
      <c r="S41" s="261"/>
      <c r="T41" s="262"/>
      <c r="U41" s="261"/>
      <c r="V41" s="262"/>
      <c r="W41" s="261"/>
      <c r="X41" s="262"/>
      <c r="Y41" s="261"/>
      <c r="Z41" s="262"/>
      <c r="AA41" s="261"/>
      <c r="AB41" s="262"/>
      <c r="AC41" s="27"/>
      <c r="AD41" s="263"/>
      <c r="AE41" s="263"/>
      <c r="AF41" s="263"/>
      <c r="AG41" s="262"/>
      <c r="AH41" s="262"/>
      <c r="AI41" s="262"/>
      <c r="AJ41" s="262"/>
      <c r="AK41" s="264"/>
      <c r="AL41" s="264"/>
      <c r="AM41" s="264"/>
      <c r="AN41" s="264"/>
      <c r="AO41" s="264"/>
      <c r="AP41" s="264"/>
      <c r="AQ41" s="263"/>
      <c r="AR41" s="263"/>
      <c r="AS41" s="27"/>
      <c r="AT41" s="264"/>
      <c r="AU41" s="264"/>
      <c r="AV41" s="264"/>
      <c r="AW41" s="264"/>
      <c r="AX41" s="263"/>
      <c r="AY41" s="263"/>
      <c r="AZ41" s="263"/>
      <c r="BA41" s="263"/>
      <c r="BB41" s="265"/>
      <c r="BC41" s="264"/>
      <c r="BD41" s="265"/>
      <c r="BE41" s="264"/>
      <c r="BF41" s="263"/>
      <c r="BG41" s="27"/>
      <c r="BH41" s="262"/>
      <c r="BI41" s="262"/>
      <c r="BJ41" s="262"/>
      <c r="BK41" s="262"/>
      <c r="BL41" s="262"/>
      <c r="BM41" s="262"/>
      <c r="BN41" s="262"/>
      <c r="BO41" s="262"/>
      <c r="BP41" s="262"/>
      <c r="BQ41" s="262"/>
      <c r="BR41" s="262"/>
      <c r="BS41" s="27"/>
      <c r="BT41" s="263"/>
      <c r="BU41" s="263"/>
      <c r="BV41" s="263"/>
      <c r="BW41" s="263"/>
      <c r="BX41" s="264"/>
      <c r="BY41" s="264"/>
      <c r="BZ41" s="264"/>
      <c r="CA41" s="264"/>
      <c r="CB41" s="264"/>
      <c r="CC41" s="264"/>
      <c r="CD41" s="264"/>
      <c r="CE41" s="264"/>
      <c r="CF41" s="277"/>
      <c r="CG41" s="277"/>
      <c r="CH41" s="276"/>
      <c r="CI41" s="277"/>
      <c r="CJ41" s="276"/>
      <c r="CK41" s="277"/>
      <c r="CL41" s="277"/>
      <c r="CM41" s="276"/>
      <c r="CN41" s="277"/>
      <c r="CO41" s="276"/>
      <c r="CP41" s="276"/>
      <c r="CQ41" s="276"/>
      <c r="CR41" s="216"/>
      <c r="CS41" s="216"/>
      <c r="CT41" s="216"/>
    </row>
    <row r="42" spans="1:98" ht="30.95" customHeight="1">
      <c r="A42" s="503">
        <v>27</v>
      </c>
      <c r="B42" s="303"/>
      <c r="C42" s="303"/>
      <c r="D42" s="303"/>
      <c r="E42" s="303"/>
      <c r="F42" s="303"/>
      <c r="G42" s="303"/>
      <c r="H42" s="303"/>
      <c r="I42" s="303"/>
      <c r="J42" s="392"/>
      <c r="K42" s="574"/>
      <c r="L42" s="636"/>
      <c r="M42" s="305"/>
      <c r="N42" s="27"/>
      <c r="O42" s="261"/>
      <c r="P42" s="262"/>
      <c r="Q42" s="261"/>
      <c r="R42" s="262"/>
      <c r="S42" s="261"/>
      <c r="T42" s="262"/>
      <c r="U42" s="261"/>
      <c r="V42" s="262"/>
      <c r="W42" s="261"/>
      <c r="X42" s="262"/>
      <c r="Y42" s="261"/>
      <c r="Z42" s="262"/>
      <c r="AA42" s="261"/>
      <c r="AB42" s="262"/>
      <c r="AC42" s="27"/>
      <c r="AD42" s="263"/>
      <c r="AE42" s="263"/>
      <c r="AF42" s="263"/>
      <c r="AG42" s="262"/>
      <c r="AH42" s="262"/>
      <c r="AI42" s="262"/>
      <c r="AJ42" s="262"/>
      <c r="AK42" s="264"/>
      <c r="AL42" s="264"/>
      <c r="AM42" s="264"/>
      <c r="AN42" s="264"/>
      <c r="AO42" s="264"/>
      <c r="AP42" s="264"/>
      <c r="AQ42" s="263"/>
      <c r="AR42" s="263"/>
      <c r="AS42" s="27"/>
      <c r="AT42" s="264"/>
      <c r="AU42" s="264"/>
      <c r="AV42" s="264"/>
      <c r="AW42" s="264"/>
      <c r="AX42" s="263"/>
      <c r="AY42" s="263"/>
      <c r="AZ42" s="263"/>
      <c r="BA42" s="263"/>
      <c r="BB42" s="265"/>
      <c r="BC42" s="264"/>
      <c r="BD42" s="265"/>
      <c r="BE42" s="264"/>
      <c r="BF42" s="263"/>
      <c r="BG42" s="27"/>
      <c r="BH42" s="262"/>
      <c r="BI42" s="262"/>
      <c r="BJ42" s="262"/>
      <c r="BK42" s="262"/>
      <c r="BL42" s="262"/>
      <c r="BM42" s="262"/>
      <c r="BN42" s="262"/>
      <c r="BO42" s="262"/>
      <c r="BP42" s="262"/>
      <c r="BQ42" s="262"/>
      <c r="BR42" s="262"/>
      <c r="BS42" s="27"/>
      <c r="BT42" s="263"/>
      <c r="BU42" s="263"/>
      <c r="BV42" s="263"/>
      <c r="BW42" s="263"/>
      <c r="BX42" s="264"/>
      <c r="BY42" s="264"/>
      <c r="BZ42" s="264"/>
      <c r="CA42" s="264"/>
      <c r="CB42" s="264"/>
      <c r="CC42" s="264"/>
      <c r="CD42" s="264"/>
      <c r="CE42" s="264"/>
      <c r="CF42" s="277"/>
      <c r="CG42" s="277"/>
      <c r="CH42" s="276"/>
      <c r="CI42" s="277"/>
      <c r="CJ42" s="276"/>
      <c r="CK42" s="277"/>
      <c r="CL42" s="277"/>
      <c r="CM42" s="276"/>
      <c r="CN42" s="277"/>
      <c r="CO42" s="276"/>
      <c r="CP42" s="276"/>
      <c r="CQ42" s="276"/>
      <c r="CR42" s="216"/>
      <c r="CS42" s="216"/>
      <c r="CT42" s="216"/>
    </row>
    <row r="43" spans="1:98" ht="30.95" customHeight="1">
      <c r="A43" s="503">
        <v>28</v>
      </c>
      <c r="B43" s="303"/>
      <c r="C43" s="303"/>
      <c r="D43" s="303"/>
      <c r="E43" s="303"/>
      <c r="F43" s="303"/>
      <c r="G43" s="303"/>
      <c r="H43" s="303"/>
      <c r="I43" s="303"/>
      <c r="J43" s="392"/>
      <c r="K43" s="574"/>
      <c r="L43" s="636"/>
      <c r="M43" s="305"/>
      <c r="N43" s="27"/>
      <c r="O43" s="261"/>
      <c r="P43" s="262"/>
      <c r="Q43" s="261"/>
      <c r="R43" s="262"/>
      <c r="S43" s="261"/>
      <c r="T43" s="262"/>
      <c r="U43" s="261"/>
      <c r="V43" s="262"/>
      <c r="W43" s="261"/>
      <c r="X43" s="262"/>
      <c r="Y43" s="261"/>
      <c r="Z43" s="262"/>
      <c r="AA43" s="261"/>
      <c r="AB43" s="262"/>
      <c r="AC43" s="27"/>
      <c r="AD43" s="263"/>
      <c r="AE43" s="263"/>
      <c r="AF43" s="263"/>
      <c r="AG43" s="262"/>
      <c r="AH43" s="262"/>
      <c r="AI43" s="262"/>
      <c r="AJ43" s="262"/>
      <c r="AK43" s="264"/>
      <c r="AL43" s="264"/>
      <c r="AM43" s="264"/>
      <c r="AN43" s="264"/>
      <c r="AO43" s="264"/>
      <c r="AP43" s="264"/>
      <c r="AQ43" s="263"/>
      <c r="AR43" s="263"/>
      <c r="AS43" s="27"/>
      <c r="AT43" s="264"/>
      <c r="AU43" s="264"/>
      <c r="AV43" s="264"/>
      <c r="AW43" s="264"/>
      <c r="AX43" s="263"/>
      <c r="AY43" s="263"/>
      <c r="AZ43" s="263"/>
      <c r="BA43" s="263"/>
      <c r="BB43" s="265"/>
      <c r="BC43" s="264"/>
      <c r="BD43" s="265"/>
      <c r="BE43" s="264"/>
      <c r="BF43" s="263"/>
      <c r="BG43" s="27"/>
      <c r="BH43" s="262"/>
      <c r="BI43" s="262"/>
      <c r="BJ43" s="262"/>
      <c r="BK43" s="262"/>
      <c r="BL43" s="262"/>
      <c r="BM43" s="262"/>
      <c r="BN43" s="262"/>
      <c r="BO43" s="262"/>
      <c r="BP43" s="262"/>
      <c r="BQ43" s="262"/>
      <c r="BR43" s="262"/>
      <c r="BS43" s="27"/>
      <c r="BT43" s="263"/>
      <c r="BU43" s="263"/>
      <c r="BV43" s="263"/>
      <c r="BW43" s="263"/>
      <c r="BX43" s="264"/>
      <c r="BY43" s="264"/>
      <c r="BZ43" s="264"/>
      <c r="CA43" s="264"/>
      <c r="CB43" s="264"/>
      <c r="CC43" s="264"/>
      <c r="CD43" s="264"/>
      <c r="CE43" s="264"/>
      <c r="CF43" s="12"/>
      <c r="CG43" s="276"/>
      <c r="CH43" s="276"/>
      <c r="CI43" s="276"/>
      <c r="CJ43" s="276"/>
      <c r="CK43" s="12"/>
      <c r="CL43" s="276"/>
      <c r="CM43" s="276"/>
      <c r="CN43" s="276"/>
      <c r="CO43" s="276"/>
      <c r="CP43" s="276"/>
      <c r="CQ43" s="276"/>
      <c r="CR43" s="216"/>
      <c r="CS43" s="216"/>
      <c r="CT43" s="216"/>
    </row>
    <row r="44" spans="1:98" ht="30.95" customHeight="1">
      <c r="A44" s="503">
        <v>29</v>
      </c>
      <c r="B44" s="303"/>
      <c r="C44" s="303"/>
      <c r="D44" s="303"/>
      <c r="E44" s="303"/>
      <c r="F44" s="303"/>
      <c r="G44" s="303"/>
      <c r="H44" s="303"/>
      <c r="I44" s="303"/>
      <c r="J44" s="392"/>
      <c r="K44" s="574"/>
      <c r="L44" s="636"/>
      <c r="M44" s="305"/>
      <c r="N44" s="27"/>
      <c r="O44" s="261"/>
      <c r="P44" s="262"/>
      <c r="Q44" s="261"/>
      <c r="R44" s="262"/>
      <c r="S44" s="261"/>
      <c r="T44" s="262"/>
      <c r="U44" s="261"/>
      <c r="V44" s="262"/>
      <c r="W44" s="261"/>
      <c r="X44" s="262"/>
      <c r="Y44" s="261"/>
      <c r="Z44" s="262"/>
      <c r="AA44" s="261"/>
      <c r="AB44" s="262"/>
      <c r="AC44" s="27"/>
      <c r="AD44" s="263"/>
      <c r="AE44" s="263"/>
      <c r="AF44" s="263"/>
      <c r="AG44" s="262"/>
      <c r="AH44" s="262"/>
      <c r="AI44" s="262"/>
      <c r="AJ44" s="262"/>
      <c r="AK44" s="264"/>
      <c r="AL44" s="264"/>
      <c r="AM44" s="264"/>
      <c r="AN44" s="264"/>
      <c r="AO44" s="264"/>
      <c r="AP44" s="264"/>
      <c r="AQ44" s="263"/>
      <c r="AR44" s="263"/>
      <c r="AS44" s="27"/>
      <c r="AT44" s="264"/>
      <c r="AU44" s="264"/>
      <c r="AV44" s="264"/>
      <c r="AW44" s="264"/>
      <c r="AX44" s="263"/>
      <c r="AY44" s="263"/>
      <c r="AZ44" s="263"/>
      <c r="BA44" s="263"/>
      <c r="BB44" s="265"/>
      <c r="BC44" s="264"/>
      <c r="BD44" s="265"/>
      <c r="BE44" s="264"/>
      <c r="BF44" s="263"/>
      <c r="BG44" s="27"/>
      <c r="BH44" s="262"/>
      <c r="BI44" s="262"/>
      <c r="BJ44" s="262"/>
      <c r="BK44" s="262"/>
      <c r="BL44" s="262"/>
      <c r="BM44" s="262"/>
      <c r="BN44" s="262"/>
      <c r="BO44" s="262"/>
      <c r="BP44" s="262"/>
      <c r="BQ44" s="262"/>
      <c r="BR44" s="262"/>
      <c r="BS44" s="27"/>
      <c r="BT44" s="263"/>
      <c r="BU44" s="263"/>
      <c r="BV44" s="263"/>
      <c r="BW44" s="263"/>
      <c r="BX44" s="264"/>
      <c r="BY44" s="264"/>
      <c r="BZ44" s="264"/>
      <c r="CA44" s="264"/>
      <c r="CB44" s="264"/>
      <c r="CC44" s="264"/>
      <c r="CD44" s="264"/>
      <c r="CE44" s="264"/>
      <c r="CF44" s="277"/>
      <c r="CG44" s="277"/>
      <c r="CH44" s="277"/>
      <c r="CI44" s="277"/>
      <c r="CJ44" s="277"/>
      <c r="CK44" s="277"/>
      <c r="CL44" s="277"/>
      <c r="CM44" s="277"/>
      <c r="CN44" s="277"/>
      <c r="CO44" s="277"/>
      <c r="CP44" s="276"/>
      <c r="CQ44" s="276"/>
      <c r="CR44" s="216"/>
      <c r="CS44" s="216"/>
      <c r="CT44" s="216"/>
    </row>
    <row r="45" spans="1:98" ht="30.95" customHeight="1">
      <c r="A45" s="503">
        <v>30</v>
      </c>
      <c r="B45" s="303"/>
      <c r="C45" s="303"/>
      <c r="D45" s="303"/>
      <c r="E45" s="303"/>
      <c r="F45" s="303"/>
      <c r="G45" s="303"/>
      <c r="H45" s="303"/>
      <c r="I45" s="303"/>
      <c r="J45" s="392"/>
      <c r="K45" s="574"/>
      <c r="L45" s="636"/>
      <c r="M45" s="305"/>
      <c r="N45" s="27"/>
      <c r="O45" s="261"/>
      <c r="P45" s="262"/>
      <c r="Q45" s="261"/>
      <c r="R45" s="262"/>
      <c r="S45" s="261"/>
      <c r="T45" s="262"/>
      <c r="U45" s="261"/>
      <c r="V45" s="262"/>
      <c r="W45" s="261"/>
      <c r="X45" s="262"/>
      <c r="Y45" s="261"/>
      <c r="Z45" s="262"/>
      <c r="AA45" s="261"/>
      <c r="AB45" s="262"/>
      <c r="AC45" s="27"/>
      <c r="AD45" s="263"/>
      <c r="AE45" s="263"/>
      <c r="AF45" s="263"/>
      <c r="AG45" s="262"/>
      <c r="AH45" s="262"/>
      <c r="AI45" s="262"/>
      <c r="AJ45" s="262"/>
      <c r="AK45" s="264"/>
      <c r="AL45" s="264"/>
      <c r="AM45" s="264"/>
      <c r="AN45" s="264"/>
      <c r="AO45" s="264"/>
      <c r="AP45" s="264"/>
      <c r="AQ45" s="263"/>
      <c r="AR45" s="263"/>
      <c r="AS45" s="27"/>
      <c r="AT45" s="264"/>
      <c r="AU45" s="264"/>
      <c r="AV45" s="264"/>
      <c r="AW45" s="264"/>
      <c r="AX45" s="263"/>
      <c r="AY45" s="263"/>
      <c r="AZ45" s="263"/>
      <c r="BA45" s="263"/>
      <c r="BB45" s="265"/>
      <c r="BC45" s="264"/>
      <c r="BD45" s="265"/>
      <c r="BE45" s="264"/>
      <c r="BF45" s="263"/>
      <c r="BG45" s="27"/>
      <c r="BH45" s="262"/>
      <c r="BI45" s="262"/>
      <c r="BJ45" s="262"/>
      <c r="BK45" s="262"/>
      <c r="BL45" s="262"/>
      <c r="BM45" s="262"/>
      <c r="BN45" s="262"/>
      <c r="BO45" s="262"/>
      <c r="BP45" s="262"/>
      <c r="BQ45" s="262"/>
      <c r="BR45" s="262"/>
      <c r="BS45" s="27"/>
      <c r="BT45" s="263"/>
      <c r="BU45" s="263"/>
      <c r="BV45" s="263"/>
      <c r="BW45" s="263"/>
      <c r="BX45" s="264"/>
      <c r="BY45" s="264"/>
      <c r="BZ45" s="264"/>
      <c r="CA45" s="264"/>
      <c r="CB45" s="264"/>
      <c r="CC45" s="264"/>
      <c r="CD45" s="264"/>
      <c r="CE45" s="264"/>
      <c r="CF45" s="8"/>
      <c r="CG45" s="216"/>
      <c r="CH45" s="216"/>
      <c r="CI45" s="216"/>
      <c r="CJ45" s="216"/>
      <c r="CK45" s="216"/>
      <c r="CL45" s="216"/>
      <c r="CM45" s="216"/>
      <c r="CN45" s="216"/>
      <c r="CO45" s="216"/>
      <c r="CP45" s="216"/>
      <c r="CQ45" s="216"/>
      <c r="CR45" s="216"/>
      <c r="CS45" s="216"/>
      <c r="CT45" s="216"/>
    </row>
    <row r="46" spans="1:98" ht="30.95" customHeight="1" thickBot="1">
      <c r="A46" s="513">
        <v>31</v>
      </c>
      <c r="B46" s="306"/>
      <c r="C46" s="306"/>
      <c r="D46" s="306"/>
      <c r="E46" s="306"/>
      <c r="F46" s="306"/>
      <c r="G46" s="434"/>
      <c r="H46" s="306"/>
      <c r="I46" s="306"/>
      <c r="J46" s="567"/>
      <c r="K46" s="574"/>
      <c r="L46" s="637"/>
      <c r="M46" s="308"/>
      <c r="N46" s="27"/>
      <c r="O46" s="261"/>
      <c r="P46" s="262"/>
      <c r="Q46" s="261"/>
      <c r="R46" s="262"/>
      <c r="S46" s="261"/>
      <c r="T46" s="262"/>
      <c r="U46" s="261"/>
      <c r="V46" s="262"/>
      <c r="W46" s="261"/>
      <c r="X46" s="262"/>
      <c r="Y46" s="261"/>
      <c r="Z46" s="262"/>
      <c r="AA46" s="261"/>
      <c r="AB46" s="262"/>
      <c r="AC46" s="27"/>
      <c r="AD46" s="263"/>
      <c r="AE46" s="263"/>
      <c r="AF46" s="263"/>
      <c r="AG46" s="262"/>
      <c r="AH46" s="262"/>
      <c r="AI46" s="262"/>
      <c r="AJ46" s="262"/>
      <c r="AK46" s="264"/>
      <c r="AL46" s="264"/>
      <c r="AM46" s="264"/>
      <c r="AN46" s="264"/>
      <c r="AO46" s="264"/>
      <c r="AP46" s="264"/>
      <c r="AQ46" s="263"/>
      <c r="AR46" s="263"/>
      <c r="AS46" s="27"/>
      <c r="AT46" s="264"/>
      <c r="AU46" s="264"/>
      <c r="AV46" s="264"/>
      <c r="AW46" s="264"/>
      <c r="AX46" s="263"/>
      <c r="AY46" s="263"/>
      <c r="AZ46" s="263"/>
      <c r="BA46" s="263"/>
      <c r="BB46" s="265"/>
      <c r="BC46" s="264"/>
      <c r="BD46" s="265"/>
      <c r="BE46" s="264"/>
      <c r="BF46" s="263"/>
      <c r="BG46" s="27"/>
      <c r="BH46" s="262"/>
      <c r="BI46" s="262"/>
      <c r="BJ46" s="262"/>
      <c r="BK46" s="262"/>
      <c r="BL46" s="262"/>
      <c r="BM46" s="262"/>
      <c r="BN46" s="262"/>
      <c r="BO46" s="262"/>
      <c r="BP46" s="262"/>
      <c r="BQ46" s="262"/>
      <c r="BR46" s="262"/>
      <c r="BS46" s="27"/>
      <c r="BT46" s="263"/>
      <c r="BU46" s="263"/>
      <c r="BV46" s="263"/>
      <c r="BW46" s="263"/>
      <c r="BX46" s="264"/>
      <c r="BY46" s="264"/>
      <c r="BZ46" s="264"/>
      <c r="CA46" s="264"/>
      <c r="CB46" s="264"/>
      <c r="CC46" s="264"/>
      <c r="CD46" s="264"/>
      <c r="CE46" s="264"/>
      <c r="CF46" s="6"/>
      <c r="CG46" s="216"/>
      <c r="CH46" s="216"/>
      <c r="CI46" s="216"/>
      <c r="CJ46" s="216"/>
      <c r="CK46" s="216"/>
      <c r="CL46" s="216"/>
      <c r="CM46" s="216"/>
      <c r="CN46" s="216"/>
      <c r="CO46" s="216"/>
      <c r="CP46" s="203"/>
      <c r="CQ46" s="203"/>
      <c r="CR46" s="203"/>
      <c r="CS46" s="216"/>
      <c r="CT46" s="216"/>
    </row>
    <row r="47" spans="1:98" ht="43.15" customHeight="1" thickBot="1">
      <c r="A47" s="653" t="s">
        <v>62</v>
      </c>
      <c r="B47" s="707" t="str">
        <f>IFERROR(AVERAGE(B16:B46), " ")</f>
        <v xml:space="preserve"> </v>
      </c>
      <c r="C47" s="707" t="str">
        <f t="shared" ref="C47:I47" si="0">IFERROR(AVERAGE(C16:C46), " ")</f>
        <v xml:space="preserve"> </v>
      </c>
      <c r="D47" s="707" t="str">
        <f t="shared" si="0"/>
        <v xml:space="preserve"> </v>
      </c>
      <c r="E47" s="707" t="str">
        <f>IFERROR(AVERAGE(E16:E46), " ")</f>
        <v xml:space="preserve"> </v>
      </c>
      <c r="F47" s="707" t="str">
        <f t="shared" si="0"/>
        <v xml:space="preserve"> </v>
      </c>
      <c r="G47" s="768" t="str">
        <f t="shared" si="0"/>
        <v xml:space="preserve"> </v>
      </c>
      <c r="H47" s="707" t="str">
        <f t="shared" si="0"/>
        <v xml:space="preserve"> </v>
      </c>
      <c r="I47" s="707" t="str">
        <f t="shared" si="0"/>
        <v xml:space="preserve"> </v>
      </c>
      <c r="J47" s="568" t="s">
        <v>240</v>
      </c>
      <c r="K47" s="575"/>
      <c r="L47" s="570" t="s">
        <v>252</v>
      </c>
      <c r="M47" s="570" t="s">
        <v>360</v>
      </c>
      <c r="N47" s="27"/>
      <c r="O47" s="261"/>
      <c r="P47" s="282"/>
      <c r="Q47" s="261"/>
      <c r="R47" s="282"/>
      <c r="S47" s="261"/>
      <c r="T47" s="282"/>
      <c r="U47" s="261"/>
      <c r="V47" s="282"/>
      <c r="W47" s="261"/>
      <c r="X47" s="282"/>
      <c r="Y47" s="261"/>
      <c r="Z47" s="282"/>
      <c r="AA47" s="261"/>
      <c r="AB47" s="265"/>
      <c r="AC47" s="27"/>
      <c r="AD47" s="263"/>
      <c r="AE47" s="263"/>
      <c r="AF47" s="263"/>
      <c r="AG47" s="262"/>
      <c r="AH47" s="262"/>
      <c r="AI47" s="262"/>
      <c r="AJ47" s="262"/>
      <c r="AK47" s="264"/>
      <c r="AL47" s="264"/>
      <c r="AM47" s="264"/>
      <c r="AN47" s="264"/>
      <c r="AO47" s="264"/>
      <c r="AP47" s="264"/>
      <c r="AQ47" s="263"/>
      <c r="AR47" s="263"/>
      <c r="AS47" s="27"/>
      <c r="AT47" s="264"/>
      <c r="AU47" s="264"/>
      <c r="AV47" s="264"/>
      <c r="AW47" s="264"/>
      <c r="AX47" s="263"/>
      <c r="AY47" s="263"/>
      <c r="AZ47" s="263"/>
      <c r="BA47" s="263"/>
      <c r="BB47" s="283"/>
      <c r="BC47" s="264"/>
      <c r="BD47" s="284"/>
      <c r="BE47" s="264"/>
      <c r="BF47" s="263"/>
      <c r="BG47" s="27"/>
      <c r="BH47" s="262"/>
      <c r="BI47" s="262"/>
      <c r="BJ47" s="262"/>
      <c r="BK47" s="262"/>
      <c r="BL47" s="262"/>
      <c r="BM47" s="262"/>
      <c r="BN47" s="262"/>
      <c r="BO47" s="262"/>
      <c r="BP47" s="262"/>
      <c r="BQ47" s="262"/>
      <c r="BR47" s="262"/>
      <c r="BS47" s="27"/>
      <c r="BT47" s="263"/>
      <c r="BU47" s="263"/>
      <c r="BV47" s="263"/>
      <c r="BW47" s="263"/>
      <c r="BX47" s="264"/>
      <c r="BY47" s="264"/>
      <c r="BZ47" s="264"/>
      <c r="CA47" s="264"/>
      <c r="CB47" s="264"/>
      <c r="CC47" s="264"/>
      <c r="CD47" s="264"/>
      <c r="CE47" s="264"/>
      <c r="CF47" s="250"/>
      <c r="CG47" s="216"/>
      <c r="CH47" s="216"/>
      <c r="CI47" s="216"/>
      <c r="CJ47" s="216"/>
      <c r="CK47" s="216"/>
      <c r="CL47" s="216"/>
      <c r="CM47" s="216"/>
      <c r="CN47" s="216"/>
      <c r="CO47" s="216"/>
      <c r="CP47" s="203"/>
      <c r="CQ47" s="203"/>
      <c r="CR47" s="203"/>
      <c r="CS47" s="216"/>
      <c r="CT47" s="216"/>
    </row>
    <row r="48" spans="1:98" ht="35.25" customHeight="1" thickBot="1">
      <c r="A48" s="654"/>
      <c r="B48" s="655"/>
      <c r="C48" s="655"/>
      <c r="D48" s="655"/>
      <c r="E48" s="655"/>
      <c r="F48" s="655"/>
      <c r="G48" s="655"/>
      <c r="H48" s="285"/>
      <c r="I48" s="285"/>
      <c r="J48" s="286">
        <f>MIN(J16:J46)</f>
        <v>0</v>
      </c>
      <c r="K48" s="287"/>
      <c r="L48" s="288"/>
      <c r="M48" s="288"/>
      <c r="N48" s="27"/>
      <c r="O48" s="282" t="str">
        <f>IF(COUNTA(J16:J46)=0," ", (MIN(J16:J46)))</f>
        <v xml:space="preserve"> </v>
      </c>
      <c r="Q48" s="261"/>
      <c r="R48" s="282"/>
      <c r="S48" s="261"/>
      <c r="T48" s="282"/>
      <c r="U48" s="261"/>
      <c r="V48" s="282"/>
      <c r="W48" s="261"/>
      <c r="X48" s="282"/>
      <c r="Y48" s="261"/>
      <c r="Z48" s="282"/>
      <c r="AA48" s="261"/>
      <c r="AB48" s="265"/>
      <c r="AC48" s="27"/>
      <c r="AD48" s="263"/>
      <c r="AE48" s="263"/>
      <c r="AF48" s="263"/>
      <c r="AG48" s="262"/>
      <c r="AH48" s="262"/>
      <c r="AI48" s="262"/>
      <c r="AJ48" s="262"/>
      <c r="AK48" s="264"/>
      <c r="AL48" s="264"/>
      <c r="AM48" s="264"/>
      <c r="AN48" s="264"/>
      <c r="AO48" s="264"/>
      <c r="AP48" s="264"/>
      <c r="AQ48" s="263"/>
      <c r="AR48" s="263"/>
      <c r="AS48" s="27"/>
      <c r="AT48" s="264"/>
      <c r="AU48" s="264"/>
      <c r="AV48" s="264"/>
      <c r="AW48" s="264"/>
      <c r="AX48" s="263"/>
      <c r="AY48" s="263"/>
      <c r="AZ48" s="263"/>
      <c r="BA48" s="263"/>
      <c r="BB48" s="283"/>
      <c r="BC48" s="264"/>
      <c r="BD48" s="284"/>
      <c r="BE48" s="264"/>
      <c r="BF48" s="263"/>
      <c r="BG48" s="27"/>
      <c r="BH48" s="262"/>
      <c r="BI48" s="262"/>
      <c r="BJ48" s="262"/>
      <c r="BK48" s="262"/>
      <c r="BL48" s="262"/>
      <c r="BM48" s="262"/>
      <c r="BN48" s="262"/>
      <c r="BO48" s="262"/>
      <c r="BP48" s="262"/>
      <c r="BQ48" s="262"/>
      <c r="BR48" s="262"/>
      <c r="BS48" s="27"/>
      <c r="BT48" s="263"/>
      <c r="BU48" s="263"/>
      <c r="BV48" s="263"/>
      <c r="BW48" s="263"/>
      <c r="BX48" s="264"/>
      <c r="BY48" s="264"/>
      <c r="BZ48" s="264"/>
      <c r="CA48" s="264"/>
      <c r="CB48" s="264"/>
      <c r="CC48" s="264"/>
      <c r="CD48" s="264"/>
      <c r="CE48" s="264"/>
      <c r="CF48" s="250"/>
      <c r="CG48" s="216"/>
      <c r="CH48" s="216"/>
      <c r="CI48" s="216"/>
      <c r="CJ48" s="216"/>
      <c r="CK48" s="216"/>
      <c r="CL48" s="216"/>
      <c r="CM48" s="216"/>
      <c r="CN48" s="216"/>
      <c r="CO48" s="216"/>
      <c r="CP48" s="203"/>
      <c r="CQ48" s="203"/>
      <c r="CR48" s="203"/>
      <c r="CS48" s="216"/>
      <c r="CT48" s="216"/>
    </row>
    <row r="49" spans="1:98" ht="31.5" customHeight="1" thickBot="1">
      <c r="A49" s="485"/>
      <c r="B49" s="931"/>
      <c r="C49" s="931"/>
      <c r="D49" s="931"/>
      <c r="E49" s="931"/>
      <c r="F49" s="931"/>
      <c r="G49" s="649"/>
      <c r="H49" s="922" t="s">
        <v>253</v>
      </c>
      <c r="I49" s="923"/>
      <c r="J49" s="289">
        <f>COUNTIF(J15:J46, "&gt;0")</f>
        <v>0</v>
      </c>
      <c r="K49" s="290"/>
      <c r="L49" s="291">
        <f>SUM(L16:L46)</f>
        <v>0</v>
      </c>
      <c r="M49" s="724" t="str">
        <f>IFERROR(AVERAGE(M16:M46), " ")</f>
        <v xml:space="preserve"> </v>
      </c>
      <c r="N49" s="27"/>
      <c r="O49" s="261"/>
      <c r="P49" s="263"/>
      <c r="Q49" s="261"/>
      <c r="R49" s="262"/>
      <c r="S49" s="261"/>
      <c r="T49" s="262"/>
      <c r="U49" s="261"/>
      <c r="V49" s="262"/>
      <c r="W49" s="261"/>
      <c r="X49" s="262"/>
      <c r="Y49" s="261"/>
      <c r="Z49" s="262"/>
      <c r="AA49" s="261"/>
      <c r="AB49" s="262"/>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92"/>
      <c r="BC49" s="264"/>
      <c r="BD49" s="292"/>
      <c r="BE49" s="293"/>
      <c r="BF49" s="294"/>
      <c r="BG49" s="242"/>
      <c r="BH49" s="262"/>
      <c r="BI49" s="262"/>
      <c r="BJ49" s="262"/>
      <c r="BK49" s="262"/>
      <c r="BL49" s="262"/>
      <c r="BM49" s="262"/>
      <c r="BN49" s="262"/>
      <c r="BO49" s="262"/>
      <c r="BP49" s="262"/>
      <c r="BQ49" s="262"/>
      <c r="BR49" s="262"/>
      <c r="BS49" s="27"/>
      <c r="BT49" s="263"/>
      <c r="BU49" s="263"/>
      <c r="BV49" s="263"/>
      <c r="BW49" s="263"/>
      <c r="BX49" s="264"/>
      <c r="BY49" s="264"/>
      <c r="BZ49" s="264"/>
      <c r="CA49" s="264"/>
      <c r="CB49" s="264"/>
      <c r="CC49" s="264"/>
      <c r="CD49" s="264"/>
      <c r="CE49" s="264"/>
      <c r="CF49" s="6"/>
      <c r="CG49" s="216"/>
      <c r="CH49" s="216"/>
      <c r="CI49" s="216"/>
      <c r="CJ49" s="216"/>
      <c r="CK49" s="216"/>
      <c r="CL49" s="216"/>
      <c r="CM49" s="216"/>
      <c r="CN49" s="216"/>
      <c r="CO49" s="216"/>
      <c r="CP49" s="8"/>
      <c r="CQ49" s="216"/>
      <c r="CR49" s="216"/>
      <c r="CS49" s="216"/>
      <c r="CT49" s="216"/>
    </row>
    <row r="50" spans="1:98" ht="36" customHeight="1" thickBot="1">
      <c r="D50" s="295"/>
      <c r="H50" s="920" t="s">
        <v>243</v>
      </c>
      <c r="I50" s="921"/>
      <c r="J50" s="186" t="str">
        <f>IF(E51="N",COUNTIF(J16:J46, "&lt;0.2"),"")</f>
        <v/>
      </c>
      <c r="K50" s="296"/>
      <c r="L50" s="195" t="s">
        <v>269</v>
      </c>
      <c r="N50" s="297"/>
      <c r="O50" s="201"/>
      <c r="P50" s="715" t="b">
        <f>IF($E$51="N",IF(AND($O$48&lt;0.2),"Free CL2 Residual Below Limit"," "))</f>
        <v>0</v>
      </c>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97"/>
      <c r="AW50" s="201"/>
      <c r="AX50" s="201"/>
      <c r="AY50" s="201"/>
      <c r="AZ50" s="201"/>
      <c r="BA50" s="201"/>
      <c r="BB50" s="201"/>
      <c r="BC50" s="298"/>
      <c r="BD50" s="201"/>
      <c r="BE50" s="201"/>
      <c r="BF50" s="201"/>
      <c r="BG50" s="201"/>
      <c r="BH50" s="201"/>
      <c r="BI50" s="201"/>
      <c r="BJ50" s="201"/>
      <c r="BK50" s="299"/>
      <c r="BL50" s="201"/>
      <c r="BM50" s="201"/>
      <c r="BN50" s="201"/>
      <c r="BO50" s="201"/>
      <c r="BP50" s="201"/>
      <c r="BQ50" s="201"/>
      <c r="BR50" s="201"/>
      <c r="BS50" s="31"/>
      <c r="BT50" s="263"/>
      <c r="BU50" s="263"/>
      <c r="BV50" s="263"/>
      <c r="BW50" s="263"/>
      <c r="BX50" s="264"/>
      <c r="BY50" s="264"/>
      <c r="BZ50" s="264"/>
      <c r="CA50" s="264"/>
      <c r="CB50" s="264"/>
      <c r="CC50" s="264"/>
      <c r="CD50" s="264"/>
      <c r="CE50" s="264"/>
      <c r="CF50" s="6"/>
      <c r="CG50" s="216"/>
      <c r="CH50" s="216"/>
      <c r="CI50" s="216"/>
      <c r="CJ50" s="216"/>
      <c r="CK50" s="216"/>
      <c r="CL50" s="216"/>
      <c r="CM50" s="216"/>
      <c r="CN50" s="216"/>
      <c r="CO50" s="216"/>
      <c r="CP50" s="216"/>
      <c r="CQ50" s="8"/>
      <c r="CR50" s="216"/>
      <c r="CS50" s="216"/>
      <c r="CT50" s="216"/>
    </row>
    <row r="51" spans="1:98" ht="37.15" customHeight="1" thickBot="1">
      <c r="B51" s="656" t="s">
        <v>278</v>
      </c>
      <c r="C51" s="460"/>
      <c r="D51" s="629"/>
      <c r="E51" s="627"/>
      <c r="H51" s="920" t="s">
        <v>244</v>
      </c>
      <c r="I51" s="921"/>
      <c r="J51" s="186" t="str">
        <f>IF(E51="Y",COUNTIF(J16:J46, "&lt;0.5"),"")</f>
        <v/>
      </c>
      <c r="K51" s="300"/>
      <c r="L51" s="195" t="s">
        <v>274</v>
      </c>
      <c r="N51" s="187"/>
      <c r="P51" s="716" t="b">
        <f>IF($E$51="Y",IF(AND($O$48&lt;0.5),"Total CL2 Residual Below Limit"," "))</f>
        <v>0</v>
      </c>
      <c r="AV51" s="295"/>
      <c r="BS51" s="301"/>
      <c r="BT51" s="302"/>
      <c r="BU51" s="302"/>
      <c r="BV51" s="302"/>
      <c r="BW51" s="302"/>
      <c r="BX51" s="302"/>
      <c r="BY51" s="302"/>
      <c r="BZ51" s="302"/>
      <c r="CA51" s="302"/>
      <c r="CB51" s="302"/>
      <c r="CC51" s="302"/>
      <c r="CD51" s="302"/>
      <c r="CE51" s="302"/>
      <c r="CF51" s="203"/>
      <c r="CG51" s="216"/>
      <c r="CH51" s="216"/>
      <c r="CI51" s="216"/>
      <c r="CJ51" s="216"/>
      <c r="CK51" s="216"/>
      <c r="CL51" s="216"/>
      <c r="CM51" s="216"/>
      <c r="CN51" s="216"/>
      <c r="CO51" s="216"/>
      <c r="CP51" s="203"/>
      <c r="CQ51" s="203"/>
      <c r="CR51" s="203"/>
      <c r="CS51" s="203"/>
      <c r="CT51" s="216"/>
    </row>
    <row r="52" spans="1:98">
      <c r="D52" s="295"/>
    </row>
    <row r="53" spans="1:98">
      <c r="D53" s="295"/>
    </row>
  </sheetData>
  <sheetProtection algorithmName="SHA-512" hashValue="0KXLIaJD6GGmMTsJDc3XayBqq3x5Vwl7JXwltUjFviHThtN1qR6lXvdqAh70ztr4fF5TQxLA3S4qlt98eHcizA==" saltValue="dTNutTCm0XZ2bs5aQAxk4g==" spinCount="100000" sheet="1" selectLockedCells="1"/>
  <mergeCells count="21">
    <mergeCell ref="L5:M5"/>
    <mergeCell ref="F11:G11"/>
    <mergeCell ref="B49:F49"/>
    <mergeCell ref="I2:J2"/>
    <mergeCell ref="L2:M2"/>
    <mergeCell ref="L4:M4"/>
    <mergeCell ref="L11:L12"/>
    <mergeCell ref="L3:M3"/>
    <mergeCell ref="A10:M10"/>
    <mergeCell ref="B11:C11"/>
    <mergeCell ref="D11:E11"/>
    <mergeCell ref="I3:J3"/>
    <mergeCell ref="B4:E5"/>
    <mergeCell ref="B8:F8"/>
    <mergeCell ref="H51:I51"/>
    <mergeCell ref="H49:I49"/>
    <mergeCell ref="H50:I50"/>
    <mergeCell ref="J11:J14"/>
    <mergeCell ref="I4:K4"/>
    <mergeCell ref="I5:K5"/>
    <mergeCell ref="H11:I11"/>
  </mergeCells>
  <phoneticPr fontId="0" type="noConversion"/>
  <conditionalFormatting sqref="P51">
    <cfRule type="cellIs" dxfId="19" priority="12" operator="equal">
      <formula>FALSE</formula>
    </cfRule>
  </conditionalFormatting>
  <conditionalFormatting sqref="P50">
    <cfRule type="cellIs" dxfId="18" priority="11" operator="equal">
      <formula>FALSE</formula>
    </cfRule>
  </conditionalFormatting>
  <conditionalFormatting sqref="E16:E46">
    <cfRule type="cellIs" dxfId="17" priority="10" operator="greaterThan">
      <formula>0.3</formula>
    </cfRule>
  </conditionalFormatting>
  <conditionalFormatting sqref="G16:G46">
    <cfRule type="cellIs" dxfId="16" priority="9" operator="greaterThan">
      <formula>0.05</formula>
    </cfRule>
  </conditionalFormatting>
  <conditionalFormatting sqref="E47">
    <cfRule type="cellIs" dxfId="15" priority="8" operator="greaterThan">
      <formula>0.3</formula>
    </cfRule>
  </conditionalFormatting>
  <conditionalFormatting sqref="G47">
    <cfRule type="cellIs" dxfId="14" priority="7" operator="greaterThan">
      <formula>0.05</formula>
    </cfRule>
  </conditionalFormatting>
  <conditionalFormatting sqref="J16:J46">
    <cfRule type="expression" dxfId="13" priority="1">
      <formula>"IF($E$51=""Y"")"</formula>
    </cfRule>
  </conditionalFormatting>
  <dataValidations count="1">
    <dataValidation type="list" errorStyle="information" allowBlank="1" showInputMessage="1" showErrorMessage="1" errorTitle="Invalid Entry" error="You must either use Y or N ." promptTitle="Entry Information" prompt="Select Y or N" sqref="E51">
      <formula1>$L$50:$L$51</formula1>
    </dataValidation>
  </dataValidations>
  <printOptions horizontalCentered="1" verticalCentered="1"/>
  <pageMargins left="0.5" right="0.5" top="0.75" bottom="0.5" header="0.5" footer="0"/>
  <pageSetup scale="49" orientation="portrait" r:id="rId1"/>
  <headerFooter alignWithMargins="0">
    <oddHeader>&amp;L&amp;"Arial Rounded MT Bold,Regular"&amp;14&amp;UKENTUCKY DIVISION OF WATER - DRINKING WATER BRANCH&amp;"Arial,Regular"&amp;10&amp;U
&amp;14&amp;UWATER TREATMENT PLANT - MONTHLY OPERATING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K50"/>
  <sheetViews>
    <sheetView showGridLines="0" showWhiteSpace="0" view="pageLayout" zoomScale="80" zoomScaleNormal="50" zoomScalePageLayoutView="80" workbookViewId="0">
      <selection activeCell="C15" sqref="C15"/>
    </sheetView>
  </sheetViews>
  <sheetFormatPr defaultColWidth="9" defaultRowHeight="12.75"/>
  <cols>
    <col min="1" max="1" width="11" style="156" customWidth="1"/>
    <col min="2" max="3" width="20.7109375" style="156" customWidth="1"/>
    <col min="4" max="4" width="13.28515625" style="156" customWidth="1"/>
    <col min="5" max="5" width="20.7109375" style="156" customWidth="1"/>
    <col min="6" max="6" width="13.28515625" style="156" customWidth="1"/>
    <col min="7" max="7" width="20.7109375" style="156" customWidth="1"/>
    <col min="8" max="8" width="13.28515625" style="156" customWidth="1"/>
    <col min="9" max="9" width="20.7109375" style="156" customWidth="1"/>
    <col min="10" max="10" width="13" style="156" customWidth="1"/>
    <col min="11" max="11" width="20.7109375" style="156" customWidth="1"/>
    <col min="12" max="12" width="13.28515625" style="156" customWidth="1"/>
    <col min="13" max="13" width="10" style="156" customWidth="1"/>
    <col min="14" max="14" width="17.7109375" style="156" customWidth="1"/>
    <col min="15" max="16384" width="9" style="156"/>
  </cols>
  <sheetData>
    <row r="1" spans="1:115" ht="12.75" customHeight="1">
      <c r="A1" s="171"/>
      <c r="B1" s="171"/>
      <c r="C1" s="171"/>
      <c r="D1" s="171"/>
      <c r="E1" s="171"/>
      <c r="F1" s="171"/>
      <c r="G1" s="171"/>
      <c r="H1" s="171"/>
      <c r="I1" s="171"/>
      <c r="J1" s="171"/>
      <c r="K1" s="171"/>
      <c r="L1" s="171"/>
      <c r="M1" s="202"/>
      <c r="N1" s="202"/>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1"/>
      <c r="AY1" s="200"/>
      <c r="AZ1" s="200"/>
      <c r="BA1" s="200"/>
      <c r="BB1" s="200"/>
      <c r="BC1" s="200"/>
      <c r="BD1" s="200"/>
      <c r="BE1" s="200"/>
      <c r="BF1" s="200"/>
      <c r="BG1" s="200"/>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1"/>
      <c r="CH1" s="201"/>
      <c r="CI1" s="201"/>
      <c r="CJ1" s="201"/>
      <c r="CK1" s="201"/>
      <c r="CL1" s="201"/>
      <c r="CM1" s="201"/>
      <c r="CN1" s="201"/>
      <c r="CO1" s="201"/>
      <c r="CP1" s="201"/>
      <c r="CQ1" s="201"/>
      <c r="CR1" s="201"/>
      <c r="CS1" s="203"/>
      <c r="CT1" s="203"/>
      <c r="CU1" s="203"/>
      <c r="DJ1" s="203"/>
      <c r="DK1" s="203"/>
    </row>
    <row r="2" spans="1:115" ht="21" thickBot="1">
      <c r="A2" s="442"/>
      <c r="F2" s="167"/>
      <c r="G2" s="167"/>
      <c r="H2" s="205"/>
      <c r="I2" s="205"/>
      <c r="J2" s="579" t="s">
        <v>0</v>
      </c>
      <c r="K2" s="854">
        <f>'CoverSheet '!E10</f>
        <v>0</v>
      </c>
      <c r="L2" s="854"/>
      <c r="M2" s="211"/>
      <c r="N2" s="206"/>
      <c r="O2" s="206"/>
      <c r="P2" s="206"/>
      <c r="Q2" s="206"/>
      <c r="R2" s="206"/>
      <c r="S2" s="201"/>
      <c r="T2" s="206"/>
      <c r="U2" s="206"/>
      <c r="V2" s="206"/>
      <c r="W2" s="206"/>
      <c r="X2" s="206"/>
      <c r="Y2" s="207"/>
      <c r="Z2" s="16"/>
      <c r="AA2" s="207"/>
      <c r="AB2" s="208"/>
      <c r="AC2" s="208"/>
      <c r="AD2" s="201"/>
      <c r="AE2" s="201"/>
      <c r="AF2" s="201"/>
      <c r="AG2" s="201"/>
      <c r="AH2" s="201"/>
      <c r="AI2" s="201"/>
      <c r="AJ2" s="201"/>
      <c r="AK2" s="206"/>
      <c r="AL2" s="206"/>
      <c r="AM2" s="206"/>
      <c r="AN2" s="206"/>
      <c r="AO2" s="206"/>
      <c r="AP2" s="206"/>
      <c r="AQ2" s="16"/>
      <c r="AR2" s="209"/>
      <c r="AS2" s="209"/>
      <c r="AT2" s="201"/>
      <c r="AU2" s="206"/>
      <c r="AV2" s="201"/>
      <c r="AW2" s="201"/>
      <c r="AX2" s="201"/>
      <c r="AY2" s="201"/>
      <c r="AZ2" s="206"/>
      <c r="BA2" s="206"/>
      <c r="BB2" s="206"/>
      <c r="BC2" s="206"/>
      <c r="BD2" s="210"/>
      <c r="BE2" s="16"/>
      <c r="BF2" s="209"/>
      <c r="BG2" s="209"/>
      <c r="BH2" s="211"/>
      <c r="BI2" s="206"/>
      <c r="BJ2" s="206"/>
      <c r="BK2" s="206"/>
      <c r="BL2" s="206"/>
      <c r="BM2" s="206"/>
      <c r="BN2" s="206"/>
      <c r="BO2" s="206"/>
      <c r="BP2" s="206"/>
      <c r="BQ2" s="17"/>
      <c r="BR2" s="209"/>
      <c r="BS2" s="209"/>
      <c r="BT2" s="201"/>
      <c r="BU2" s="206"/>
      <c r="BV2" s="206"/>
      <c r="BW2" s="206"/>
      <c r="BX2" s="206"/>
      <c r="BY2" s="206"/>
      <c r="BZ2" s="206"/>
      <c r="CA2" s="206"/>
      <c r="CB2" s="206"/>
      <c r="CC2" s="201"/>
      <c r="CD2" s="16"/>
      <c r="CE2" s="209"/>
      <c r="CF2" s="212"/>
      <c r="CG2" s="201"/>
      <c r="CH2" s="201"/>
      <c r="CI2" s="201"/>
      <c r="CJ2" s="201"/>
      <c r="CK2" s="201"/>
      <c r="CL2" s="201"/>
      <c r="CM2" s="201"/>
      <c r="CN2" s="201"/>
      <c r="CO2" s="201"/>
      <c r="CP2" s="201"/>
      <c r="CQ2" s="201"/>
      <c r="CR2" s="201"/>
      <c r="CS2" s="203"/>
      <c r="CT2" s="203"/>
      <c r="CU2" s="203"/>
    </row>
    <row r="3" spans="1:115" ht="18.75" customHeight="1" thickBot="1">
      <c r="A3" s="194"/>
      <c r="B3" s="939" t="s">
        <v>266</v>
      </c>
      <c r="C3" s="946"/>
      <c r="D3" s="946"/>
      <c r="E3" s="947"/>
      <c r="F3" s="204"/>
      <c r="G3" s="204"/>
      <c r="H3" s="577"/>
      <c r="I3" s="871" t="s">
        <v>148</v>
      </c>
      <c r="J3" s="871"/>
      <c r="K3" s="856">
        <f>'CoverSheet '!I10</f>
        <v>0</v>
      </c>
      <c r="L3" s="856"/>
      <c r="M3" s="211"/>
      <c r="N3" s="213"/>
      <c r="O3" s="206"/>
      <c r="P3" s="213"/>
      <c r="Q3" s="214"/>
      <c r="R3" s="17"/>
      <c r="S3" s="201"/>
      <c r="T3" s="201"/>
      <c r="U3" s="206"/>
      <c r="V3" s="206"/>
      <c r="W3" s="206"/>
      <c r="X3" s="206"/>
      <c r="Y3" s="213"/>
      <c r="Z3" s="207"/>
      <c r="AA3" s="213"/>
      <c r="AB3" s="208"/>
      <c r="AC3" s="208"/>
      <c r="AD3" s="206"/>
      <c r="AE3" s="213"/>
      <c r="AF3" s="214"/>
      <c r="AG3" s="17"/>
      <c r="AH3" s="201"/>
      <c r="AI3" s="201"/>
      <c r="AJ3" s="201"/>
      <c r="AK3" s="206"/>
      <c r="AL3" s="206"/>
      <c r="AM3" s="206"/>
      <c r="AN3" s="206"/>
      <c r="AO3" s="206"/>
      <c r="AP3" s="206"/>
      <c r="AQ3" s="213"/>
      <c r="AR3" s="209"/>
      <c r="AS3" s="212"/>
      <c r="AT3" s="213"/>
      <c r="AU3" s="207"/>
      <c r="AV3" s="201"/>
      <c r="AW3" s="17"/>
      <c r="AX3" s="201"/>
      <c r="AY3" s="201"/>
      <c r="AZ3" s="206"/>
      <c r="BA3" s="206"/>
      <c r="BB3" s="206"/>
      <c r="BC3" s="206"/>
      <c r="BD3" s="210"/>
      <c r="BE3" s="213"/>
      <c r="BF3" s="209"/>
      <c r="BG3" s="212"/>
      <c r="BH3" s="211"/>
      <c r="BI3" s="213"/>
      <c r="BJ3" s="17"/>
      <c r="BK3" s="201"/>
      <c r="BL3" s="201"/>
      <c r="BM3" s="206"/>
      <c r="BN3" s="206"/>
      <c r="BO3" s="206"/>
      <c r="BP3" s="206"/>
      <c r="BQ3" s="210"/>
      <c r="BR3" s="215"/>
      <c r="BS3" s="212"/>
      <c r="BT3" s="211"/>
      <c r="BU3" s="213"/>
      <c r="BV3" s="214"/>
      <c r="BW3" s="17"/>
      <c r="BX3" s="201"/>
      <c r="BY3" s="206"/>
      <c r="BZ3" s="206"/>
      <c r="CA3" s="206"/>
      <c r="CB3" s="206"/>
      <c r="CC3" s="210"/>
      <c r="CD3" s="210"/>
      <c r="CE3" s="212"/>
      <c r="CF3" s="209"/>
      <c r="CG3" s="211"/>
      <c r="CH3" s="201"/>
      <c r="CI3" s="201"/>
      <c r="CJ3" s="201"/>
      <c r="CK3" s="201"/>
      <c r="CL3" s="201"/>
      <c r="CM3" s="201"/>
      <c r="CN3" s="201"/>
      <c r="CO3" s="201"/>
      <c r="CP3" s="201"/>
      <c r="CQ3" s="201"/>
      <c r="CR3" s="201"/>
      <c r="CS3" s="203"/>
      <c r="CT3" s="203"/>
      <c r="CU3" s="203"/>
    </row>
    <row r="4" spans="1:115" ht="10.5" customHeight="1" thickBot="1">
      <c r="A4" s="168"/>
      <c r="B4" s="948"/>
      <c r="C4" s="949"/>
      <c r="D4" s="949"/>
      <c r="E4" s="950"/>
      <c r="F4" s="204"/>
      <c r="G4" s="204"/>
      <c r="H4" s="577"/>
      <c r="I4" s="857"/>
      <c r="J4" s="857"/>
      <c r="K4" s="855"/>
      <c r="L4" s="855"/>
      <c r="M4" s="201"/>
      <c r="N4" s="213"/>
      <c r="O4" s="206"/>
      <c r="P4" s="213"/>
      <c r="Q4" s="214"/>
      <c r="R4" s="218"/>
      <c r="S4" s="201"/>
      <c r="T4" s="201"/>
      <c r="U4" s="206"/>
      <c r="V4" s="206"/>
      <c r="W4" s="206"/>
      <c r="X4" s="206"/>
      <c r="Y4" s="18"/>
      <c r="Z4" s="207"/>
      <c r="AA4" s="213"/>
      <c r="AB4" s="219"/>
      <c r="AC4" s="208"/>
      <c r="AD4" s="206"/>
      <c r="AE4" s="213"/>
      <c r="AF4" s="214"/>
      <c r="AG4" s="218"/>
      <c r="AH4" s="201"/>
      <c r="AI4" s="201"/>
      <c r="AJ4" s="201"/>
      <c r="AK4" s="206"/>
      <c r="AL4" s="206"/>
      <c r="AM4" s="206"/>
      <c r="AN4" s="18"/>
      <c r="AO4" s="201"/>
      <c r="AP4" s="201"/>
      <c r="AQ4" s="201"/>
      <c r="AR4" s="220"/>
      <c r="AS4" s="212"/>
      <c r="AT4" s="213"/>
      <c r="AU4" s="207"/>
      <c r="AV4" s="201"/>
      <c r="AW4" s="218"/>
      <c r="AX4" s="201"/>
      <c r="AY4" s="221"/>
      <c r="AZ4" s="206"/>
      <c r="BA4" s="206"/>
      <c r="BB4" s="18"/>
      <c r="BC4" s="201"/>
      <c r="BD4" s="207"/>
      <c r="BE4" s="213"/>
      <c r="BF4" s="222"/>
      <c r="BG4" s="209"/>
      <c r="BH4" s="201"/>
      <c r="BI4" s="213"/>
      <c r="BJ4" s="218"/>
      <c r="BK4" s="201"/>
      <c r="BL4" s="201"/>
      <c r="BM4" s="206"/>
      <c r="BN4" s="201"/>
      <c r="BO4" s="17"/>
      <c r="BP4" s="201"/>
      <c r="BQ4" s="201"/>
      <c r="BR4" s="220"/>
      <c r="BS4" s="212"/>
      <c r="BT4" s="201"/>
      <c r="BU4" s="213"/>
      <c r="BV4" s="214"/>
      <c r="BW4" s="218"/>
      <c r="BX4" s="201"/>
      <c r="BY4" s="206"/>
      <c r="BZ4" s="206"/>
      <c r="CA4" s="18"/>
      <c r="CB4" s="201"/>
      <c r="CC4" s="201"/>
      <c r="CD4" s="16"/>
      <c r="CE4" s="222"/>
      <c r="CF4" s="212"/>
      <c r="CG4" s="201"/>
      <c r="CH4" s="201"/>
      <c r="CI4" s="201"/>
      <c r="CJ4" s="201"/>
      <c r="CK4" s="201"/>
      <c r="CL4" s="201"/>
      <c r="CM4" s="201"/>
      <c r="CN4" s="201"/>
      <c r="CO4" s="201"/>
      <c r="CP4" s="201"/>
      <c r="CQ4" s="201"/>
      <c r="CR4" s="201"/>
      <c r="CS4" s="203"/>
      <c r="CT4" s="203"/>
      <c r="CU4" s="203"/>
    </row>
    <row r="5" spans="1:115" ht="18.75" thickBot="1">
      <c r="A5" s="167"/>
      <c r="B5" s="499"/>
      <c r="C5" s="499"/>
      <c r="D5" s="499"/>
      <c r="E5" s="499"/>
      <c r="F5" s="167"/>
      <c r="G5" s="167"/>
      <c r="H5" s="871" t="s">
        <v>4</v>
      </c>
      <c r="I5" s="871"/>
      <c r="J5" s="871"/>
      <c r="K5" s="847">
        <f>'CoverSheet '!G7</f>
        <v>0</v>
      </c>
      <c r="L5" s="847"/>
      <c r="M5" s="206"/>
      <c r="N5" s="19"/>
      <c r="O5" s="206"/>
      <c r="P5" s="19"/>
      <c r="Q5" s="207"/>
      <c r="R5" s="214"/>
      <c r="S5" s="201"/>
      <c r="T5" s="201"/>
      <c r="U5" s="206"/>
      <c r="V5" s="206"/>
      <c r="W5" s="206"/>
      <c r="X5" s="206"/>
      <c r="Y5" s="210"/>
      <c r="Z5" s="210"/>
      <c r="AA5" s="210"/>
      <c r="AB5" s="210"/>
      <c r="AC5" s="210"/>
      <c r="AD5" s="19"/>
      <c r="AE5" s="201"/>
      <c r="AF5" s="207"/>
      <c r="AG5" s="214"/>
      <c r="AH5" s="206"/>
      <c r="AI5" s="206"/>
      <c r="AJ5" s="206"/>
      <c r="AK5" s="206"/>
      <c r="AL5" s="206"/>
      <c r="AM5" s="206"/>
      <c r="AN5" s="206"/>
      <c r="AO5" s="206"/>
      <c r="AP5" s="206"/>
      <c r="AQ5" s="210"/>
      <c r="AR5" s="210"/>
      <c r="AS5" s="210"/>
      <c r="AT5" s="19"/>
      <c r="AU5" s="207"/>
      <c r="AV5" s="207"/>
      <c r="AW5" s="206"/>
      <c r="AX5" s="206"/>
      <c r="AY5" s="206"/>
      <c r="AZ5" s="206"/>
      <c r="BA5" s="206"/>
      <c r="BB5" s="206"/>
      <c r="BC5" s="206"/>
      <c r="BD5" s="210"/>
      <c r="BE5" s="210"/>
      <c r="BF5" s="210"/>
      <c r="BG5" s="210"/>
      <c r="BH5" s="206"/>
      <c r="BI5" s="19"/>
      <c r="BJ5" s="207"/>
      <c r="BK5" s="214"/>
      <c r="BL5" s="201"/>
      <c r="BM5" s="206"/>
      <c r="BN5" s="206"/>
      <c r="BO5" s="206"/>
      <c r="BP5" s="206"/>
      <c r="BQ5" s="210"/>
      <c r="BR5" s="210"/>
      <c r="BS5" s="210"/>
      <c r="BT5" s="206"/>
      <c r="BU5" s="19"/>
      <c r="BV5" s="207"/>
      <c r="BW5" s="214"/>
      <c r="BX5" s="201"/>
      <c r="BY5" s="206"/>
      <c r="BZ5" s="206"/>
      <c r="CA5" s="206"/>
      <c r="CB5" s="206"/>
      <c r="CC5" s="210"/>
      <c r="CD5" s="210"/>
      <c r="CE5" s="210"/>
      <c r="CF5" s="210"/>
      <c r="CG5" s="201"/>
      <c r="CH5" s="201"/>
      <c r="CI5" s="201"/>
      <c r="CJ5" s="201"/>
      <c r="CK5" s="201"/>
      <c r="CL5" s="201"/>
      <c r="CM5" s="201"/>
      <c r="CN5" s="201"/>
      <c r="CO5" s="201"/>
      <c r="CP5" s="201"/>
      <c r="CQ5" s="201"/>
      <c r="CR5" s="201"/>
      <c r="CS5" s="203"/>
      <c r="CT5" s="203"/>
      <c r="CU5" s="203"/>
    </row>
    <row r="6" spans="1:115" ht="5.45" customHeight="1">
      <c r="A6" s="171"/>
      <c r="B6" s="203"/>
      <c r="C6" s="203"/>
      <c r="D6" s="203"/>
      <c r="E6" s="203"/>
      <c r="F6" s="171"/>
      <c r="G6" s="171"/>
      <c r="H6" s="171"/>
      <c r="I6" s="171"/>
      <c r="J6" s="205"/>
      <c r="K6" s="205"/>
      <c r="L6" s="205"/>
      <c r="M6" s="202"/>
      <c r="N6" s="201"/>
      <c r="O6" s="202"/>
      <c r="P6" s="202"/>
      <c r="Q6" s="202"/>
      <c r="R6" s="202"/>
      <c r="S6" s="202"/>
      <c r="T6" s="202"/>
      <c r="U6" s="202"/>
      <c r="V6" s="202"/>
      <c r="W6" s="202"/>
      <c r="X6" s="202"/>
      <c r="Y6" s="210"/>
      <c r="Z6" s="210"/>
      <c r="AA6" s="210"/>
      <c r="AB6" s="210"/>
      <c r="AC6" s="210"/>
      <c r="AD6" s="202"/>
      <c r="AE6" s="202"/>
      <c r="AF6" s="202"/>
      <c r="AG6" s="202"/>
      <c r="AH6" s="202"/>
      <c r="AI6" s="202"/>
      <c r="AJ6" s="202"/>
      <c r="AK6" s="202"/>
      <c r="AL6" s="202"/>
      <c r="AM6" s="202"/>
      <c r="AN6" s="202"/>
      <c r="AO6" s="202"/>
      <c r="AP6" s="202"/>
      <c r="AQ6" s="210"/>
      <c r="AR6" s="210"/>
      <c r="AS6" s="210"/>
      <c r="AT6" s="202"/>
      <c r="AU6" s="202"/>
      <c r="AV6" s="202"/>
      <c r="AW6" s="202"/>
      <c r="AX6" s="202"/>
      <c r="AY6" s="202"/>
      <c r="AZ6" s="202"/>
      <c r="BA6" s="202"/>
      <c r="BB6" s="202"/>
      <c r="BC6" s="202"/>
      <c r="BD6" s="210"/>
      <c r="BE6" s="210"/>
      <c r="BF6" s="210"/>
      <c r="BG6" s="210"/>
      <c r="BH6" s="202"/>
      <c r="BI6" s="201"/>
      <c r="BJ6" s="201"/>
      <c r="BK6" s="201"/>
      <c r="BL6" s="202"/>
      <c r="BM6" s="202"/>
      <c r="BN6" s="202"/>
      <c r="BO6" s="202"/>
      <c r="BP6" s="202"/>
      <c r="BQ6" s="210"/>
      <c r="BR6" s="210"/>
      <c r="BS6" s="210"/>
      <c r="BT6" s="202"/>
      <c r="BU6" s="202"/>
      <c r="BV6" s="202"/>
      <c r="BW6" s="202"/>
      <c r="BX6" s="202"/>
      <c r="BY6" s="202"/>
      <c r="BZ6" s="202"/>
      <c r="CA6" s="202"/>
      <c r="CB6" s="202"/>
      <c r="CC6" s="210"/>
      <c r="CD6" s="210"/>
      <c r="CE6" s="210"/>
      <c r="CF6" s="210"/>
      <c r="CG6" s="211"/>
      <c r="CH6" s="211"/>
      <c r="CI6" s="211"/>
      <c r="CJ6" s="211"/>
      <c r="CK6" s="211"/>
      <c r="CL6" s="211"/>
      <c r="CM6" s="211"/>
      <c r="CN6" s="211"/>
      <c r="CO6" s="211"/>
      <c r="CP6" s="211"/>
      <c r="CQ6" s="211"/>
      <c r="CR6" s="211"/>
      <c r="CS6" s="216"/>
      <c r="CT6" s="216"/>
      <c r="CU6" s="216"/>
    </row>
    <row r="7" spans="1:115" ht="11.25" customHeight="1">
      <c r="A7" s="171"/>
      <c r="B7" s="203"/>
      <c r="C7" s="203"/>
      <c r="D7" s="203"/>
      <c r="E7" s="203"/>
      <c r="F7" s="171"/>
      <c r="G7" s="171"/>
      <c r="H7" s="171"/>
      <c r="I7" s="171"/>
      <c r="J7" s="205"/>
      <c r="K7" s="205"/>
      <c r="L7" s="205"/>
      <c r="M7" s="202"/>
      <c r="N7" s="202"/>
      <c r="O7" s="202"/>
      <c r="P7" s="202"/>
      <c r="Q7" s="202"/>
      <c r="R7" s="202"/>
      <c r="S7" s="202"/>
      <c r="T7" s="202"/>
      <c r="U7" s="202"/>
      <c r="V7" s="202"/>
      <c r="W7" s="202"/>
      <c r="X7" s="202"/>
      <c r="Y7" s="210"/>
      <c r="Z7" s="207"/>
      <c r="AA7" s="207"/>
      <c r="AB7" s="210"/>
      <c r="AC7" s="210"/>
      <c r="AD7" s="202"/>
      <c r="AE7" s="202"/>
      <c r="AF7" s="202"/>
      <c r="AG7" s="202"/>
      <c r="AH7" s="202"/>
      <c r="AI7" s="202"/>
      <c r="AJ7" s="202"/>
      <c r="AK7" s="202"/>
      <c r="AL7" s="202"/>
      <c r="AM7" s="202"/>
      <c r="AN7" s="202"/>
      <c r="AO7" s="202"/>
      <c r="AP7" s="202"/>
      <c r="AQ7" s="210"/>
      <c r="AR7" s="210"/>
      <c r="AS7" s="210"/>
      <c r="AT7" s="202"/>
      <c r="AU7" s="202"/>
      <c r="AV7" s="202"/>
      <c r="AW7" s="202"/>
      <c r="AX7" s="202"/>
      <c r="AY7" s="202"/>
      <c r="AZ7" s="202"/>
      <c r="BA7" s="202"/>
      <c r="BB7" s="202"/>
      <c r="BC7" s="202"/>
      <c r="BD7" s="210"/>
      <c r="BE7" s="210"/>
      <c r="BF7" s="210"/>
      <c r="BG7" s="210"/>
      <c r="BH7" s="202"/>
      <c r="BI7" s="202"/>
      <c r="BJ7" s="202"/>
      <c r="BK7" s="202"/>
      <c r="BL7" s="202"/>
      <c r="BM7" s="202"/>
      <c r="BN7" s="202"/>
      <c r="BO7" s="202"/>
      <c r="BP7" s="202"/>
      <c r="BQ7" s="210"/>
      <c r="BR7" s="210"/>
      <c r="BS7" s="210"/>
      <c r="BT7" s="202"/>
      <c r="BU7" s="202"/>
      <c r="BV7" s="202"/>
      <c r="BW7" s="202"/>
      <c r="BX7" s="202"/>
      <c r="BY7" s="202"/>
      <c r="BZ7" s="202"/>
      <c r="CA7" s="202"/>
      <c r="CB7" s="202"/>
      <c r="CC7" s="210"/>
      <c r="CD7" s="210"/>
      <c r="CE7" s="210"/>
      <c r="CF7" s="210"/>
      <c r="CG7" s="211"/>
      <c r="CH7" s="211"/>
      <c r="CI7" s="211"/>
      <c r="CJ7" s="211"/>
      <c r="CK7" s="211"/>
      <c r="CL7" s="211"/>
      <c r="CM7" s="211"/>
      <c r="CN7" s="211"/>
      <c r="CO7" s="211"/>
      <c r="CP7" s="211"/>
      <c r="CQ7" s="211"/>
      <c r="CR7" s="211"/>
      <c r="CS7" s="216"/>
      <c r="CT7" s="216"/>
      <c r="CU7" s="216"/>
    </row>
    <row r="8" spans="1:115" s="566" customFormat="1" ht="15.95" customHeight="1" thickBot="1">
      <c r="A8" s="193"/>
      <c r="B8" s="270"/>
      <c r="C8" s="270"/>
      <c r="D8" s="270"/>
      <c r="E8" s="270"/>
      <c r="F8" s="205"/>
      <c r="G8" s="205"/>
      <c r="H8" s="205"/>
      <c r="I8" s="63" t="s">
        <v>106</v>
      </c>
      <c r="J8" s="186">
        <v>6</v>
      </c>
      <c r="K8" s="187" t="s">
        <v>107</v>
      </c>
      <c r="L8" s="518">
        <v>11</v>
      </c>
      <c r="N8" s="560"/>
      <c r="O8" s="21"/>
      <c r="P8" s="210"/>
      <c r="Q8" s="210"/>
      <c r="R8" s="210"/>
      <c r="S8" s="560"/>
      <c r="T8" s="210"/>
      <c r="U8" s="210"/>
      <c r="V8" s="210"/>
      <c r="W8" s="210"/>
      <c r="X8" s="561"/>
      <c r="Y8" s="210"/>
      <c r="Z8" s="210"/>
      <c r="AA8" s="18"/>
      <c r="AB8" s="214"/>
      <c r="AC8" s="18"/>
      <c r="AD8" s="561"/>
      <c r="AE8" s="210"/>
      <c r="AF8" s="210"/>
      <c r="AG8" s="210"/>
      <c r="AH8" s="560"/>
      <c r="AI8" s="210"/>
      <c r="AJ8" s="210"/>
      <c r="AK8" s="210"/>
      <c r="AL8" s="210"/>
      <c r="AM8" s="210"/>
      <c r="AN8" s="210"/>
      <c r="AO8" s="210"/>
      <c r="AP8" s="210"/>
      <c r="AQ8" s="21"/>
      <c r="AR8" s="210"/>
      <c r="AS8" s="561"/>
      <c r="AT8" s="561"/>
      <c r="AU8" s="210"/>
      <c r="AV8" s="560"/>
      <c r="AW8" s="210"/>
      <c r="AX8" s="210"/>
      <c r="AY8" s="210"/>
      <c r="AZ8" s="210"/>
      <c r="BA8" s="210"/>
      <c r="BB8" s="210"/>
      <c r="BC8" s="210"/>
      <c r="BD8" s="210"/>
      <c r="BE8" s="21"/>
      <c r="BF8" s="561"/>
      <c r="BG8" s="210"/>
      <c r="BH8" s="561"/>
      <c r="BI8" s="560"/>
      <c r="BJ8" s="210"/>
      <c r="BK8" s="210"/>
      <c r="BL8" s="210"/>
      <c r="BM8" s="210"/>
      <c r="BN8" s="210"/>
      <c r="BO8" s="210"/>
      <c r="BP8" s="210"/>
      <c r="BQ8" s="561"/>
      <c r="BR8" s="21"/>
      <c r="BS8" s="561"/>
      <c r="BT8" s="561"/>
      <c r="BU8" s="561"/>
      <c r="BV8" s="210"/>
      <c r="BW8" s="210"/>
      <c r="BX8" s="210"/>
      <c r="BY8" s="210"/>
      <c r="BZ8" s="210"/>
      <c r="CA8" s="210"/>
      <c r="CB8" s="210"/>
      <c r="CC8" s="210"/>
      <c r="CD8" s="207"/>
      <c r="CE8" s="21"/>
      <c r="CF8" s="210"/>
      <c r="CG8" s="213"/>
      <c r="CH8" s="213"/>
      <c r="CI8" s="17"/>
      <c r="CJ8" s="561"/>
      <c r="CK8" s="213"/>
      <c r="CL8" s="561"/>
      <c r="CM8" s="17"/>
      <c r="CN8" s="578"/>
      <c r="CO8" s="578"/>
      <c r="CP8" s="578"/>
      <c r="CQ8" s="578"/>
      <c r="CR8" s="213"/>
      <c r="CS8" s="562"/>
      <c r="CT8" s="562"/>
      <c r="CU8" s="562"/>
    </row>
    <row r="9" spans="1:115" ht="3.75" customHeight="1">
      <c r="A9" s="171"/>
      <c r="B9" s="171"/>
      <c r="C9" s="171"/>
      <c r="E9" s="171"/>
      <c r="F9" s="171"/>
      <c r="G9" s="171"/>
      <c r="H9" s="171"/>
      <c r="I9" s="171"/>
      <c r="J9" s="205"/>
      <c r="K9" s="205"/>
      <c r="L9" s="205"/>
      <c r="M9" s="202"/>
      <c r="N9" s="202"/>
      <c r="O9" s="202"/>
      <c r="P9" s="202"/>
      <c r="Q9" s="202"/>
      <c r="R9" s="202"/>
      <c r="S9" s="202"/>
      <c r="T9" s="202"/>
      <c r="U9" s="202"/>
      <c r="V9" s="202"/>
      <c r="W9" s="202"/>
      <c r="X9" s="202"/>
      <c r="Y9" s="210"/>
      <c r="Z9" s="210"/>
      <c r="AA9" s="210"/>
      <c r="AB9" s="210"/>
      <c r="AC9" s="210"/>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10"/>
      <c r="BR9" s="210"/>
      <c r="BS9" s="210"/>
      <c r="BT9" s="200"/>
      <c r="BU9" s="200"/>
      <c r="BV9" s="200"/>
      <c r="BW9" s="200"/>
      <c r="BX9" s="200"/>
      <c r="BY9" s="200"/>
      <c r="BZ9" s="200"/>
      <c r="CA9" s="200"/>
      <c r="CB9" s="200"/>
      <c r="CC9" s="200"/>
      <c r="CD9" s="200"/>
      <c r="CE9" s="200"/>
      <c r="CF9" s="200"/>
      <c r="CG9" s="211"/>
      <c r="CH9" s="211"/>
      <c r="CI9" s="211"/>
      <c r="CJ9" s="201"/>
      <c r="CK9" s="211"/>
      <c r="CL9" s="211"/>
      <c r="CM9" s="211"/>
      <c r="CN9" s="211"/>
      <c r="CO9" s="211"/>
      <c r="CP9" s="211"/>
      <c r="CQ9" s="211"/>
      <c r="CR9" s="211"/>
      <c r="CS9" s="216"/>
      <c r="CT9" s="216"/>
      <c r="CU9" s="216"/>
    </row>
    <row r="10" spans="1:115" ht="18.75" customHeight="1">
      <c r="A10" s="322"/>
      <c r="B10" s="519"/>
      <c r="C10" s="519" t="s">
        <v>10</v>
      </c>
      <c r="D10" s="520"/>
      <c r="E10" s="520"/>
      <c r="F10" s="520"/>
      <c r="G10" s="521"/>
      <c r="H10" s="520"/>
      <c r="I10" s="520"/>
      <c r="J10" s="520"/>
      <c r="K10" s="520"/>
      <c r="L10" s="522"/>
      <c r="M10" s="200"/>
      <c r="N10" s="23"/>
      <c r="O10" s="200"/>
      <c r="P10" s="22"/>
      <c r="Q10" s="230"/>
      <c r="R10" s="230"/>
      <c r="S10" s="230"/>
      <c r="T10" s="230"/>
      <c r="U10" s="230"/>
      <c r="V10" s="230"/>
      <c r="W10" s="230"/>
      <c r="X10" s="230"/>
      <c r="Y10" s="230"/>
      <c r="Z10" s="230"/>
      <c r="AA10" s="230"/>
      <c r="AB10" s="230"/>
      <c r="AC10" s="230"/>
      <c r="AD10" s="200"/>
      <c r="AE10" s="23"/>
      <c r="AF10" s="230"/>
      <c r="AG10" s="230"/>
      <c r="AH10" s="230"/>
      <c r="AI10" s="230"/>
      <c r="AJ10" s="230"/>
      <c r="AK10" s="230"/>
      <c r="AL10" s="230"/>
      <c r="AM10" s="230"/>
      <c r="AN10" s="230"/>
      <c r="AO10" s="230"/>
      <c r="AP10" s="230"/>
      <c r="AQ10" s="230"/>
      <c r="AR10" s="230"/>
      <c r="AS10" s="230"/>
      <c r="AT10" s="200"/>
      <c r="AU10" s="23"/>
      <c r="AV10" s="230"/>
      <c r="AW10" s="230"/>
      <c r="AX10" s="230"/>
      <c r="AY10" s="230"/>
      <c r="AZ10" s="230"/>
      <c r="BA10" s="230"/>
      <c r="BB10" s="230"/>
      <c r="BC10" s="230"/>
      <c r="BD10" s="230"/>
      <c r="BE10" s="230"/>
      <c r="BF10" s="230"/>
      <c r="BG10" s="230"/>
      <c r="BH10" s="200"/>
      <c r="BI10" s="23"/>
      <c r="BJ10" s="23"/>
      <c r="BK10" s="230"/>
      <c r="BL10" s="230"/>
      <c r="BM10" s="230"/>
      <c r="BN10" s="230"/>
      <c r="BO10" s="230"/>
      <c r="BP10" s="230"/>
      <c r="BQ10" s="230"/>
      <c r="BR10" s="230"/>
      <c r="BS10" s="230"/>
      <c r="BT10" s="200"/>
      <c r="BU10" s="230"/>
      <c r="BV10" s="230"/>
      <c r="BW10" s="231"/>
      <c r="BX10" s="230"/>
      <c r="BY10" s="230"/>
      <c r="BZ10" s="230"/>
      <c r="CA10" s="230"/>
      <c r="CB10" s="230"/>
      <c r="CC10" s="230"/>
      <c r="CD10" s="230"/>
      <c r="CE10" s="230"/>
      <c r="CF10" s="230"/>
      <c r="CG10" s="211"/>
      <c r="CH10" s="211"/>
      <c r="CI10" s="211"/>
      <c r="CJ10" s="29"/>
      <c r="CK10" s="201"/>
      <c r="CL10" s="211"/>
      <c r="CM10" s="211"/>
      <c r="CN10" s="340"/>
      <c r="CO10" s="340"/>
      <c r="CP10" s="340"/>
      <c r="CQ10" s="211"/>
      <c r="CR10" s="201"/>
      <c r="CS10" s="203"/>
      <c r="CT10" s="203"/>
      <c r="CU10" s="203"/>
    </row>
    <row r="11" spans="1:115" ht="21" customHeight="1">
      <c r="A11" s="443"/>
      <c r="B11" s="73" t="s">
        <v>29</v>
      </c>
      <c r="C11" s="75" t="s">
        <v>22</v>
      </c>
      <c r="D11" s="580"/>
      <c r="E11" s="54" t="s">
        <v>22</v>
      </c>
      <c r="F11" s="581"/>
      <c r="G11" s="54" t="s">
        <v>22</v>
      </c>
      <c r="H11" s="581"/>
      <c r="I11" s="54" t="s">
        <v>22</v>
      </c>
      <c r="J11" s="581"/>
      <c r="K11" s="54" t="s">
        <v>22</v>
      </c>
      <c r="L11" s="582"/>
      <c r="M11" s="239"/>
      <c r="N11" s="27"/>
      <c r="O11" s="202"/>
      <c r="P11" s="24"/>
      <c r="Q11" s="237"/>
      <c r="R11" s="25"/>
      <c r="S11" s="237"/>
      <c r="T11" s="26"/>
      <c r="U11" s="237"/>
      <c r="V11" s="24"/>
      <c r="W11" s="237"/>
      <c r="X11" s="25"/>
      <c r="Y11" s="237"/>
      <c r="Z11" s="26"/>
      <c r="AA11" s="238"/>
      <c r="AB11" s="24"/>
      <c r="AC11" s="237"/>
      <c r="AD11" s="239"/>
      <c r="AE11" s="239"/>
      <c r="AF11" s="239"/>
      <c r="AG11" s="239"/>
      <c r="AH11" s="231"/>
      <c r="AI11" s="231"/>
      <c r="AJ11" s="23"/>
      <c r="AK11" s="231"/>
      <c r="AL11" s="231"/>
      <c r="AM11" s="231"/>
      <c r="AN11" s="231"/>
      <c r="AO11" s="231"/>
      <c r="AP11" s="23"/>
      <c r="AQ11" s="231"/>
      <c r="AR11" s="23"/>
      <c r="AS11" s="231"/>
      <c r="AT11" s="239"/>
      <c r="AU11" s="231"/>
      <c r="AV11" s="239"/>
      <c r="AW11" s="240"/>
      <c r="AX11" s="231"/>
      <c r="AY11" s="241"/>
      <c r="AZ11" s="231"/>
      <c r="BA11" s="231"/>
      <c r="BB11" s="231"/>
      <c r="BC11" s="231"/>
      <c r="BD11" s="242"/>
      <c r="BE11" s="242"/>
      <c r="BF11" s="242"/>
      <c r="BG11" s="242"/>
      <c r="BH11" s="239"/>
      <c r="BI11" s="27"/>
      <c r="BJ11" s="27"/>
      <c r="BK11" s="243"/>
      <c r="BL11" s="27"/>
      <c r="BM11" s="28"/>
      <c r="BN11" s="27"/>
      <c r="BO11" s="28"/>
      <c r="BP11" s="27"/>
      <c r="BQ11" s="28"/>
      <c r="BR11" s="27"/>
      <c r="BS11" s="28"/>
      <c r="BT11" s="200"/>
      <c r="BU11" s="231"/>
      <c r="BV11" s="231"/>
      <c r="BW11" s="231"/>
      <c r="BX11" s="230"/>
      <c r="BY11" s="231"/>
      <c r="BZ11" s="231"/>
      <c r="CA11" s="231"/>
      <c r="CB11" s="231"/>
      <c r="CC11" s="231"/>
      <c r="CD11" s="231"/>
      <c r="CE11" s="231"/>
      <c r="CF11" s="231"/>
      <c r="CG11" s="211"/>
      <c r="CH11" s="211"/>
      <c r="CI11" s="211"/>
      <c r="CJ11" s="211"/>
      <c r="CK11" s="211"/>
      <c r="CL11" s="211"/>
      <c r="CM11" s="211"/>
      <c r="CN11" s="211"/>
      <c r="CO11" s="211"/>
      <c r="CP11" s="211"/>
      <c r="CQ11" s="211"/>
      <c r="CR11" s="211"/>
      <c r="CS11" s="216"/>
      <c r="CT11" s="216"/>
      <c r="CU11" s="216"/>
    </row>
    <row r="12" spans="1:115" ht="18" customHeight="1">
      <c r="A12" s="443"/>
      <c r="B12" s="73" t="s">
        <v>33</v>
      </c>
      <c r="C12" s="638" t="s">
        <v>111</v>
      </c>
      <c r="D12" s="639"/>
      <c r="E12" s="638" t="s">
        <v>111</v>
      </c>
      <c r="F12" s="639"/>
      <c r="G12" s="638" t="s">
        <v>111</v>
      </c>
      <c r="H12" s="639"/>
      <c r="I12" s="638" t="s">
        <v>111</v>
      </c>
      <c r="J12" s="639"/>
      <c r="K12" s="638" t="s">
        <v>111</v>
      </c>
      <c r="L12" s="639"/>
      <c r="M12" s="239"/>
      <c r="N12" s="23"/>
      <c r="O12" s="202"/>
      <c r="P12" s="29"/>
      <c r="Q12" s="237"/>
      <c r="R12" s="25"/>
      <c r="S12" s="237"/>
      <c r="T12" s="246"/>
      <c r="U12" s="237"/>
      <c r="V12" s="29"/>
      <c r="W12" s="247"/>
      <c r="X12" s="26"/>
      <c r="Y12" s="237"/>
      <c r="Z12" s="30"/>
      <c r="AA12" s="248"/>
      <c r="AB12" s="30"/>
      <c r="AC12" s="249"/>
      <c r="AD12" s="239"/>
      <c r="AE12" s="23"/>
      <c r="AF12" s="23"/>
      <c r="AG12" s="231"/>
      <c r="AH12" s="23"/>
      <c r="AI12" s="231"/>
      <c r="AJ12" s="23"/>
      <c r="AK12" s="231"/>
      <c r="AL12" s="231"/>
      <c r="AM12" s="231"/>
      <c r="AN12" s="231"/>
      <c r="AO12" s="231"/>
      <c r="AP12" s="239"/>
      <c r="AQ12" s="242"/>
      <c r="AR12" s="23"/>
      <c r="AS12" s="231"/>
      <c r="AT12" s="239"/>
      <c r="AU12" s="240"/>
      <c r="AV12" s="231"/>
      <c r="AW12" s="241"/>
      <c r="AX12" s="231"/>
      <c r="AY12" s="23"/>
      <c r="AZ12" s="231"/>
      <c r="BA12" s="239"/>
      <c r="BB12" s="239"/>
      <c r="BC12" s="231"/>
      <c r="BD12" s="242"/>
      <c r="BE12" s="242"/>
      <c r="BF12" s="242"/>
      <c r="BG12" s="242"/>
      <c r="BH12" s="239"/>
      <c r="BI12" s="23"/>
      <c r="BJ12" s="242"/>
      <c r="BK12" s="231"/>
      <c r="BL12" s="242"/>
      <c r="BM12" s="231"/>
      <c r="BN12" s="242"/>
      <c r="BO12" s="231"/>
      <c r="BP12" s="242"/>
      <c r="BQ12" s="231"/>
      <c r="BR12" s="242"/>
      <c r="BS12" s="231"/>
      <c r="BT12" s="200"/>
      <c r="BU12" s="239"/>
      <c r="BV12" s="239"/>
      <c r="BW12" s="239"/>
      <c r="BX12" s="200"/>
      <c r="BY12" s="239"/>
      <c r="BZ12" s="239"/>
      <c r="CA12" s="239"/>
      <c r="CB12" s="239"/>
      <c r="CC12" s="239"/>
      <c r="CD12" s="239"/>
      <c r="CE12" s="239"/>
      <c r="CF12" s="239"/>
      <c r="CG12" s="221"/>
      <c r="CH12" s="211"/>
      <c r="CI12" s="334"/>
      <c r="CJ12" s="211"/>
      <c r="CK12" s="211"/>
      <c r="CL12" s="221"/>
      <c r="CM12" s="221"/>
      <c r="CN12" s="211"/>
      <c r="CO12" s="211"/>
      <c r="CP12" s="211"/>
      <c r="CQ12" s="211"/>
      <c r="CR12" s="211"/>
      <c r="CS12" s="216"/>
      <c r="CT12" s="216"/>
      <c r="CU12" s="216"/>
    </row>
    <row r="13" spans="1:115" ht="17.25" customHeight="1">
      <c r="A13" s="443"/>
      <c r="C13" s="444" t="s">
        <v>34</v>
      </c>
      <c r="D13" s="444" t="s">
        <v>35</v>
      </c>
      <c r="E13" s="444" t="s">
        <v>34</v>
      </c>
      <c r="F13" s="444" t="s">
        <v>35</v>
      </c>
      <c r="G13" s="444" t="s">
        <v>34</v>
      </c>
      <c r="H13" s="444" t="s">
        <v>35</v>
      </c>
      <c r="I13" s="444" t="s">
        <v>34</v>
      </c>
      <c r="J13" s="444" t="s">
        <v>35</v>
      </c>
      <c r="K13" s="444" t="s">
        <v>34</v>
      </c>
      <c r="L13" s="444" t="s">
        <v>35</v>
      </c>
      <c r="M13" s="239"/>
      <c r="N13" s="23"/>
      <c r="O13" s="202"/>
      <c r="P13" s="237"/>
      <c r="Q13" s="237"/>
      <c r="R13" s="237"/>
      <c r="S13" s="237"/>
      <c r="T13" s="257"/>
      <c r="U13" s="237"/>
      <c r="V13" s="246"/>
      <c r="W13" s="237"/>
      <c r="X13" s="237"/>
      <c r="Y13" s="237"/>
      <c r="Z13" s="257"/>
      <c r="AA13" s="237"/>
      <c r="AB13" s="257"/>
      <c r="AC13" s="237"/>
      <c r="AD13" s="239"/>
      <c r="AE13" s="239"/>
      <c r="AF13" s="239"/>
      <c r="AG13" s="239"/>
      <c r="AH13" s="239"/>
      <c r="AI13" s="239"/>
      <c r="AJ13" s="239"/>
      <c r="AK13" s="239"/>
      <c r="AL13" s="231"/>
      <c r="AM13" s="231"/>
      <c r="AN13" s="231"/>
      <c r="AO13" s="231"/>
      <c r="AP13" s="239"/>
      <c r="AQ13" s="231"/>
      <c r="AR13" s="239"/>
      <c r="AS13" s="239"/>
      <c r="AT13" s="239"/>
      <c r="AU13" s="31"/>
      <c r="AV13" s="239"/>
      <c r="AW13" s="231"/>
      <c r="AX13" s="231"/>
      <c r="AY13" s="239"/>
      <c r="AZ13" s="239"/>
      <c r="BA13" s="239"/>
      <c r="BB13" s="239"/>
      <c r="BC13" s="239"/>
      <c r="BD13" s="242"/>
      <c r="BE13" s="242"/>
      <c r="BF13" s="239"/>
      <c r="BG13" s="239"/>
      <c r="BH13" s="239"/>
      <c r="BI13" s="23"/>
      <c r="BJ13" s="239"/>
      <c r="BK13" s="239"/>
      <c r="BL13" s="239"/>
      <c r="BM13" s="239"/>
      <c r="BN13" s="239"/>
      <c r="BO13" s="239"/>
      <c r="BP13" s="239"/>
      <c r="BQ13" s="239"/>
      <c r="BR13" s="239"/>
      <c r="BS13" s="239"/>
      <c r="BT13" s="200"/>
      <c r="BU13" s="231"/>
      <c r="BV13" s="231"/>
      <c r="BW13" s="231"/>
      <c r="BX13" s="230"/>
      <c r="BY13" s="231"/>
      <c r="BZ13" s="231"/>
      <c r="CA13" s="231"/>
      <c r="CB13" s="231"/>
      <c r="CC13" s="231"/>
      <c r="CD13" s="231"/>
      <c r="CE13" s="231"/>
      <c r="CF13" s="231"/>
      <c r="CG13" s="29"/>
      <c r="CH13" s="211"/>
      <c r="CI13" s="334"/>
      <c r="CJ13" s="211"/>
      <c r="CK13" s="211"/>
      <c r="CL13" s="221"/>
      <c r="CM13" s="29"/>
      <c r="CN13" s="340"/>
      <c r="CO13" s="340"/>
      <c r="CP13" s="340"/>
      <c r="CQ13" s="201"/>
      <c r="CR13" s="211"/>
      <c r="CS13" s="203"/>
      <c r="CT13" s="203"/>
      <c r="CU13" s="203"/>
    </row>
    <row r="14" spans="1:115" ht="17.25" customHeight="1">
      <c r="A14" s="72" t="s">
        <v>38</v>
      </c>
      <c r="B14" s="254" t="s">
        <v>43</v>
      </c>
      <c r="C14" s="74" t="s">
        <v>43</v>
      </c>
      <c r="D14" s="74" t="s">
        <v>44</v>
      </c>
      <c r="E14" s="74" t="s">
        <v>43</v>
      </c>
      <c r="F14" s="74" t="s">
        <v>44</v>
      </c>
      <c r="G14" s="74" t="s">
        <v>43</v>
      </c>
      <c r="H14" s="74" t="s">
        <v>44</v>
      </c>
      <c r="I14" s="74" t="s">
        <v>43</v>
      </c>
      <c r="J14" s="74" t="s">
        <v>44</v>
      </c>
      <c r="K14" s="74" t="s">
        <v>43</v>
      </c>
      <c r="L14" s="74" t="s">
        <v>44</v>
      </c>
      <c r="M14" s="27"/>
      <c r="N14" s="231"/>
      <c r="O14" s="32"/>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1"/>
      <c r="AR14" s="27"/>
      <c r="AS14" s="27"/>
      <c r="AT14" s="27"/>
      <c r="AU14" s="239"/>
      <c r="AV14" s="31"/>
      <c r="AW14" s="27"/>
      <c r="AX14" s="27"/>
      <c r="AY14" s="27"/>
      <c r="AZ14" s="27"/>
      <c r="BA14" s="27"/>
      <c r="BB14" s="27"/>
      <c r="BC14" s="27"/>
      <c r="BD14" s="27"/>
      <c r="BE14" s="27"/>
      <c r="BF14" s="27"/>
      <c r="BG14" s="27"/>
      <c r="BH14" s="27"/>
      <c r="BI14" s="231"/>
      <c r="BJ14" s="27"/>
      <c r="BK14" s="27"/>
      <c r="BL14" s="27"/>
      <c r="BM14" s="27"/>
      <c r="BN14" s="27"/>
      <c r="BO14" s="27"/>
      <c r="BP14" s="27"/>
      <c r="BQ14" s="27"/>
      <c r="BR14" s="27"/>
      <c r="BS14" s="27"/>
      <c r="BT14" s="200"/>
      <c r="BU14" s="231"/>
      <c r="BV14" s="231"/>
      <c r="BW14" s="231"/>
      <c r="BX14" s="230"/>
      <c r="BY14" s="241"/>
      <c r="BZ14" s="239"/>
      <c r="CA14" s="241"/>
      <c r="CB14" s="239"/>
      <c r="CC14" s="241"/>
      <c r="CD14" s="239"/>
      <c r="CE14" s="241"/>
      <c r="CF14" s="239"/>
      <c r="CG14" s="29"/>
      <c r="CH14" s="211"/>
      <c r="CI14" s="334"/>
      <c r="CJ14" s="211"/>
      <c r="CK14" s="211"/>
      <c r="CL14" s="221"/>
      <c r="CM14" s="29"/>
      <c r="CN14" s="340"/>
      <c r="CO14" s="340"/>
      <c r="CP14" s="340"/>
      <c r="CQ14" s="201"/>
      <c r="CR14" s="211"/>
      <c r="CS14" s="203"/>
      <c r="CT14" s="203"/>
      <c r="CU14" s="203"/>
    </row>
    <row r="15" spans="1:115" ht="36" customHeight="1">
      <c r="A15" s="523">
        <v>1</v>
      </c>
      <c r="B15" s="723">
        <f>C15+E15+G15+I15+K15</f>
        <v>0</v>
      </c>
      <c r="C15" s="410"/>
      <c r="D15" s="303"/>
      <c r="E15" s="410"/>
      <c r="F15" s="303"/>
      <c r="G15" s="410"/>
      <c r="H15" s="303"/>
      <c r="I15" s="410"/>
      <c r="J15" s="303"/>
      <c r="K15" s="410"/>
      <c r="L15" s="303"/>
      <c r="M15" s="27"/>
      <c r="N15" s="262"/>
      <c r="O15" s="27"/>
      <c r="P15" s="261"/>
      <c r="Q15" s="262"/>
      <c r="R15" s="261"/>
      <c r="S15" s="262"/>
      <c r="T15" s="261"/>
      <c r="U15" s="262"/>
      <c r="V15" s="261"/>
      <c r="W15" s="262"/>
      <c r="X15" s="261"/>
      <c r="Y15" s="262"/>
      <c r="Z15" s="261"/>
      <c r="AA15" s="262"/>
      <c r="AB15" s="261"/>
      <c r="AC15" s="262"/>
      <c r="AD15" s="27"/>
      <c r="AE15" s="263"/>
      <c r="AF15" s="263"/>
      <c r="AG15" s="263"/>
      <c r="AH15" s="262"/>
      <c r="AI15" s="262"/>
      <c r="AJ15" s="262"/>
      <c r="AK15" s="262"/>
      <c r="AL15" s="264"/>
      <c r="AM15" s="264"/>
      <c r="AN15" s="264"/>
      <c r="AO15" s="264"/>
      <c r="AP15" s="264"/>
      <c r="AQ15" s="264"/>
      <c r="AR15" s="263"/>
      <c r="AS15" s="263"/>
      <c r="AT15" s="27"/>
      <c r="AU15" s="264"/>
      <c r="AV15" s="264"/>
      <c r="AW15" s="264"/>
      <c r="AX15" s="264"/>
      <c r="AY15" s="263"/>
      <c r="AZ15" s="263"/>
      <c r="BA15" s="263"/>
      <c r="BB15" s="263"/>
      <c r="BC15" s="265"/>
      <c r="BD15" s="264"/>
      <c r="BE15" s="265"/>
      <c r="BF15" s="264"/>
      <c r="BG15" s="263"/>
      <c r="BH15" s="27"/>
      <c r="BI15" s="262"/>
      <c r="BJ15" s="262"/>
      <c r="BK15" s="262"/>
      <c r="BL15" s="262"/>
      <c r="BM15" s="262"/>
      <c r="BN15" s="262"/>
      <c r="BO15" s="262"/>
      <c r="BP15" s="262"/>
      <c r="BQ15" s="262"/>
      <c r="BR15" s="262"/>
      <c r="BS15" s="262"/>
      <c r="BT15" s="200"/>
      <c r="BU15" s="200"/>
      <c r="BV15" s="200"/>
      <c r="BW15" s="200"/>
      <c r="BX15" s="200"/>
      <c r="BY15" s="242"/>
      <c r="BZ15" s="242"/>
      <c r="CA15" s="242"/>
      <c r="CB15" s="242"/>
      <c r="CC15" s="242"/>
      <c r="CD15" s="242"/>
      <c r="CE15" s="242"/>
      <c r="CF15" s="242"/>
      <c r="CG15" s="29"/>
      <c r="CH15" s="211"/>
      <c r="CI15" s="211"/>
      <c r="CJ15" s="211"/>
      <c r="CK15" s="211"/>
      <c r="CL15" s="29"/>
      <c r="CM15" s="221"/>
      <c r="CN15" s="211"/>
      <c r="CO15" s="211"/>
      <c r="CP15" s="201"/>
      <c r="CQ15" s="211"/>
      <c r="CR15" s="211"/>
      <c r="CS15" s="203"/>
      <c r="CT15" s="203"/>
      <c r="CU15" s="203"/>
    </row>
    <row r="16" spans="1:115" ht="36" customHeight="1">
      <c r="A16" s="523">
        <v>2</v>
      </c>
      <c r="B16" s="723">
        <f>C16+E16+G16+I16+K16</f>
        <v>0</v>
      </c>
      <c r="C16" s="410"/>
      <c r="D16" s="303"/>
      <c r="E16" s="410"/>
      <c r="F16" s="303"/>
      <c r="G16" s="410"/>
      <c r="H16" s="303"/>
      <c r="I16" s="410"/>
      <c r="J16" s="303"/>
      <c r="K16" s="410"/>
      <c r="L16" s="303"/>
      <c r="M16" s="27"/>
      <c r="N16" s="262"/>
      <c r="O16" s="27"/>
      <c r="P16" s="261"/>
      <c r="Q16" s="262"/>
      <c r="R16" s="261"/>
      <c r="S16" s="262"/>
      <c r="T16" s="261"/>
      <c r="U16" s="262"/>
      <c r="V16" s="261"/>
      <c r="W16" s="262"/>
      <c r="X16" s="261"/>
      <c r="Y16" s="262"/>
      <c r="Z16" s="261"/>
      <c r="AA16" s="262"/>
      <c r="AB16" s="261"/>
      <c r="AC16" s="262"/>
      <c r="AD16" s="27"/>
      <c r="AE16" s="263"/>
      <c r="AF16" s="263"/>
      <c r="AG16" s="263"/>
      <c r="AH16" s="262"/>
      <c r="AI16" s="262"/>
      <c r="AJ16" s="262"/>
      <c r="AK16" s="262"/>
      <c r="AL16" s="264"/>
      <c r="AM16" s="264"/>
      <c r="AN16" s="264"/>
      <c r="AO16" s="264"/>
      <c r="AP16" s="264"/>
      <c r="AQ16" s="264"/>
      <c r="AR16" s="263"/>
      <c r="AS16" s="263"/>
      <c r="AT16" s="27"/>
      <c r="AU16" s="264"/>
      <c r="AV16" s="264"/>
      <c r="AW16" s="264"/>
      <c r="AX16" s="264"/>
      <c r="AY16" s="263"/>
      <c r="AZ16" s="263"/>
      <c r="BA16" s="263"/>
      <c r="BB16" s="263"/>
      <c r="BC16" s="265"/>
      <c r="BD16" s="264"/>
      <c r="BE16" s="265"/>
      <c r="BF16" s="264"/>
      <c r="BG16" s="263"/>
      <c r="BH16" s="27"/>
      <c r="BI16" s="262"/>
      <c r="BJ16" s="262"/>
      <c r="BK16" s="262"/>
      <c r="BL16" s="262"/>
      <c r="BM16" s="262"/>
      <c r="BN16" s="262"/>
      <c r="BO16" s="262"/>
      <c r="BP16" s="262"/>
      <c r="BQ16" s="262"/>
      <c r="BR16" s="262"/>
      <c r="BS16" s="262"/>
      <c r="BT16" s="27"/>
      <c r="BU16" s="231"/>
      <c r="BV16" s="231"/>
      <c r="BW16" s="231"/>
      <c r="BX16" s="231"/>
      <c r="BY16" s="231"/>
      <c r="BZ16" s="231"/>
      <c r="CA16" s="231"/>
      <c r="CB16" s="231"/>
      <c r="CC16" s="231"/>
      <c r="CD16" s="231"/>
      <c r="CE16" s="231"/>
      <c r="CF16" s="231"/>
      <c r="CG16" s="29"/>
      <c r="CH16" s="201"/>
      <c r="CI16" s="445"/>
      <c r="CJ16" s="445"/>
      <c r="CK16" s="201"/>
      <c r="CL16" s="33"/>
      <c r="CM16" s="334"/>
      <c r="CN16" s="211"/>
      <c r="CO16" s="211"/>
      <c r="CP16" s="201"/>
      <c r="CQ16" s="211"/>
      <c r="CR16" s="211"/>
      <c r="CS16" s="203"/>
      <c r="CT16" s="203"/>
      <c r="CU16" s="203"/>
    </row>
    <row r="17" spans="1:99" ht="36" customHeight="1">
      <c r="A17" s="523">
        <v>3</v>
      </c>
      <c r="B17" s="723">
        <f>C17+E17+G17+I17+K17</f>
        <v>0</v>
      </c>
      <c r="C17" s="410"/>
      <c r="D17" s="303"/>
      <c r="E17" s="410"/>
      <c r="F17" s="303"/>
      <c r="G17" s="410"/>
      <c r="H17" s="303"/>
      <c r="I17" s="410"/>
      <c r="J17" s="303"/>
      <c r="K17" s="410"/>
      <c r="L17" s="303"/>
      <c r="M17" s="27"/>
      <c r="N17" s="262"/>
      <c r="O17" s="27"/>
      <c r="P17" s="261"/>
      <c r="Q17" s="262"/>
      <c r="R17" s="261"/>
      <c r="S17" s="262"/>
      <c r="T17" s="261"/>
      <c r="U17" s="262"/>
      <c r="V17" s="261"/>
      <c r="W17" s="262"/>
      <c r="X17" s="261"/>
      <c r="Y17" s="262"/>
      <c r="Z17" s="261"/>
      <c r="AA17" s="262"/>
      <c r="AB17" s="261"/>
      <c r="AC17" s="262"/>
      <c r="AD17" s="27"/>
      <c r="AE17" s="263"/>
      <c r="AF17" s="263"/>
      <c r="AG17" s="263"/>
      <c r="AH17" s="262"/>
      <c r="AI17" s="262"/>
      <c r="AJ17" s="262"/>
      <c r="AK17" s="262"/>
      <c r="AL17" s="264"/>
      <c r="AM17" s="264"/>
      <c r="AN17" s="264"/>
      <c r="AO17" s="264"/>
      <c r="AP17" s="264"/>
      <c r="AQ17" s="264"/>
      <c r="AR17" s="263"/>
      <c r="AS17" s="263"/>
      <c r="AT17" s="27"/>
      <c r="AU17" s="264"/>
      <c r="AV17" s="264"/>
      <c r="AW17" s="264"/>
      <c r="AX17" s="264"/>
      <c r="AY17" s="263"/>
      <c r="AZ17" s="263"/>
      <c r="BA17" s="263"/>
      <c r="BB17" s="263"/>
      <c r="BC17" s="265"/>
      <c r="BD17" s="264"/>
      <c r="BE17" s="265"/>
      <c r="BF17" s="264"/>
      <c r="BG17" s="263"/>
      <c r="BH17" s="27"/>
      <c r="BI17" s="262"/>
      <c r="BJ17" s="262"/>
      <c r="BK17" s="262"/>
      <c r="BL17" s="262"/>
      <c r="BM17" s="262"/>
      <c r="BN17" s="262"/>
      <c r="BO17" s="262"/>
      <c r="BP17" s="262"/>
      <c r="BQ17" s="262"/>
      <c r="BR17" s="262"/>
      <c r="BS17" s="262"/>
      <c r="BT17" s="27"/>
      <c r="BU17" s="263"/>
      <c r="BV17" s="263"/>
      <c r="BW17" s="263"/>
      <c r="BX17" s="263"/>
      <c r="BY17" s="264"/>
      <c r="BZ17" s="264"/>
      <c r="CA17" s="264"/>
      <c r="CB17" s="264"/>
      <c r="CC17" s="264"/>
      <c r="CD17" s="264"/>
      <c r="CE17" s="264"/>
      <c r="CF17" s="264"/>
      <c r="CG17" s="34"/>
      <c r="CH17" s="211"/>
      <c r="CI17" s="338"/>
      <c r="CJ17" s="338"/>
      <c r="CK17" s="211"/>
      <c r="CL17" s="33"/>
      <c r="CM17" s="334"/>
      <c r="CN17" s="211"/>
      <c r="CO17" s="211"/>
      <c r="CP17" s="201"/>
      <c r="CQ17" s="211"/>
      <c r="CR17" s="211"/>
      <c r="CS17" s="203"/>
      <c r="CT17" s="203"/>
      <c r="CU17" s="203"/>
    </row>
    <row r="18" spans="1:99" ht="36" customHeight="1">
      <c r="A18" s="523">
        <v>4</v>
      </c>
      <c r="B18" s="723">
        <f t="shared" ref="B18:B45" si="0">C18+E18+G18+I18+K18</f>
        <v>0</v>
      </c>
      <c r="C18" s="410"/>
      <c r="D18" s="303"/>
      <c r="E18" s="410"/>
      <c r="F18" s="303"/>
      <c r="G18" s="410"/>
      <c r="H18" s="303"/>
      <c r="I18" s="410"/>
      <c r="J18" s="303"/>
      <c r="K18" s="410"/>
      <c r="L18" s="303"/>
      <c r="M18" s="27"/>
      <c r="N18" s="262"/>
      <c r="O18" s="27"/>
      <c r="P18" s="261"/>
      <c r="Q18" s="262"/>
      <c r="R18" s="261"/>
      <c r="S18" s="262"/>
      <c r="T18" s="261"/>
      <c r="U18" s="262"/>
      <c r="V18" s="261"/>
      <c r="W18" s="262"/>
      <c r="X18" s="261"/>
      <c r="Y18" s="262"/>
      <c r="Z18" s="261"/>
      <c r="AA18" s="262"/>
      <c r="AB18" s="261"/>
      <c r="AC18" s="262"/>
      <c r="AD18" s="27"/>
      <c r="AE18" s="263"/>
      <c r="AF18" s="263"/>
      <c r="AG18" s="263"/>
      <c r="AH18" s="262"/>
      <c r="AI18" s="262"/>
      <c r="AJ18" s="262"/>
      <c r="AK18" s="262"/>
      <c r="AL18" s="264"/>
      <c r="AM18" s="264"/>
      <c r="AN18" s="264"/>
      <c r="AO18" s="264"/>
      <c r="AP18" s="264"/>
      <c r="AQ18" s="264"/>
      <c r="AR18" s="263"/>
      <c r="AS18" s="263"/>
      <c r="AT18" s="27"/>
      <c r="AU18" s="264"/>
      <c r="AV18" s="264"/>
      <c r="AW18" s="264"/>
      <c r="AX18" s="264"/>
      <c r="AY18" s="263"/>
      <c r="AZ18" s="263"/>
      <c r="BA18" s="263"/>
      <c r="BB18" s="263"/>
      <c r="BC18" s="265"/>
      <c r="BD18" s="264"/>
      <c r="BE18" s="265"/>
      <c r="BF18" s="264"/>
      <c r="BG18" s="263"/>
      <c r="BH18" s="27"/>
      <c r="BI18" s="262"/>
      <c r="BJ18" s="262"/>
      <c r="BK18" s="262"/>
      <c r="BL18" s="262"/>
      <c r="BM18" s="262"/>
      <c r="BN18" s="262"/>
      <c r="BO18" s="262"/>
      <c r="BP18" s="262"/>
      <c r="BQ18" s="262"/>
      <c r="BR18" s="262"/>
      <c r="BS18" s="262"/>
      <c r="BT18" s="27"/>
      <c r="BU18" s="263"/>
      <c r="BV18" s="263"/>
      <c r="BW18" s="263"/>
      <c r="BX18" s="263"/>
      <c r="BY18" s="264"/>
      <c r="BZ18" s="264"/>
      <c r="CA18" s="264"/>
      <c r="CB18" s="264"/>
      <c r="CC18" s="264"/>
      <c r="CD18" s="264"/>
      <c r="CE18" s="264"/>
      <c r="CF18" s="264"/>
      <c r="CG18" s="34"/>
      <c r="CH18" s="211"/>
      <c r="CI18" s="338"/>
      <c r="CJ18" s="338"/>
      <c r="CK18" s="211"/>
      <c r="CL18" s="33"/>
      <c r="CM18" s="334"/>
      <c r="CN18" s="211"/>
      <c r="CO18" s="211"/>
      <c r="CP18" s="201"/>
      <c r="CQ18" s="211"/>
      <c r="CR18" s="211"/>
      <c r="CS18" s="203"/>
      <c r="CT18" s="203"/>
      <c r="CU18" s="203"/>
    </row>
    <row r="19" spans="1:99" ht="36" customHeight="1">
      <c r="A19" s="523">
        <v>5</v>
      </c>
      <c r="B19" s="723">
        <f t="shared" si="0"/>
        <v>0</v>
      </c>
      <c r="C19" s="410"/>
      <c r="D19" s="303"/>
      <c r="E19" s="410"/>
      <c r="F19" s="303"/>
      <c r="G19" s="410"/>
      <c r="H19" s="303"/>
      <c r="I19" s="410"/>
      <c r="J19" s="303"/>
      <c r="K19" s="410"/>
      <c r="L19" s="303"/>
      <c r="M19" s="27"/>
      <c r="N19" s="262"/>
      <c r="O19" s="27"/>
      <c r="P19" s="261"/>
      <c r="Q19" s="262"/>
      <c r="R19" s="261"/>
      <c r="S19" s="262"/>
      <c r="T19" s="261"/>
      <c r="U19" s="262"/>
      <c r="V19" s="261"/>
      <c r="W19" s="262"/>
      <c r="X19" s="261"/>
      <c r="Y19" s="262"/>
      <c r="Z19" s="261"/>
      <c r="AA19" s="262"/>
      <c r="AB19" s="261"/>
      <c r="AC19" s="262"/>
      <c r="AD19" s="27"/>
      <c r="AE19" s="263"/>
      <c r="AF19" s="263"/>
      <c r="AG19" s="263"/>
      <c r="AH19" s="262"/>
      <c r="AI19" s="262"/>
      <c r="AJ19" s="262"/>
      <c r="AK19" s="262"/>
      <c r="AL19" s="264"/>
      <c r="AM19" s="264"/>
      <c r="AN19" s="264"/>
      <c r="AO19" s="264"/>
      <c r="AP19" s="264"/>
      <c r="AQ19" s="264"/>
      <c r="AR19" s="263"/>
      <c r="AS19" s="263"/>
      <c r="AT19" s="27"/>
      <c r="AU19" s="264"/>
      <c r="AV19" s="264"/>
      <c r="AW19" s="264"/>
      <c r="AX19" s="264"/>
      <c r="AY19" s="263"/>
      <c r="AZ19" s="263"/>
      <c r="BA19" s="263"/>
      <c r="BB19" s="263"/>
      <c r="BC19" s="265"/>
      <c r="BD19" s="264"/>
      <c r="BE19" s="265"/>
      <c r="BF19" s="264"/>
      <c r="BG19" s="263"/>
      <c r="BH19" s="27"/>
      <c r="BI19" s="262"/>
      <c r="BJ19" s="262"/>
      <c r="BK19" s="262"/>
      <c r="BL19" s="262"/>
      <c r="BM19" s="262"/>
      <c r="BN19" s="262"/>
      <c r="BO19" s="262"/>
      <c r="BP19" s="262"/>
      <c r="BQ19" s="262"/>
      <c r="BR19" s="262"/>
      <c r="BS19" s="262"/>
      <c r="BT19" s="27"/>
      <c r="BU19" s="263"/>
      <c r="BV19" s="263"/>
      <c r="BW19" s="263"/>
      <c r="BX19" s="263"/>
      <c r="BY19" s="264"/>
      <c r="BZ19" s="264"/>
      <c r="CA19" s="264"/>
      <c r="CB19" s="264"/>
      <c r="CC19" s="264"/>
      <c r="CD19" s="264"/>
      <c r="CE19" s="264"/>
      <c r="CF19" s="264"/>
      <c r="CG19" s="34"/>
      <c r="CH19" s="211"/>
      <c r="CI19" s="338"/>
      <c r="CJ19" s="338"/>
      <c r="CK19" s="211"/>
      <c r="CL19" s="33"/>
      <c r="CM19" s="334"/>
      <c r="CN19" s="211"/>
      <c r="CO19" s="211"/>
      <c r="CP19" s="211"/>
      <c r="CQ19" s="211"/>
      <c r="CR19" s="211"/>
      <c r="CS19" s="203"/>
      <c r="CT19" s="8"/>
      <c r="CU19" s="216"/>
    </row>
    <row r="20" spans="1:99" ht="36" customHeight="1">
      <c r="A20" s="523">
        <v>6</v>
      </c>
      <c r="B20" s="723">
        <f t="shared" si="0"/>
        <v>0</v>
      </c>
      <c r="C20" s="410"/>
      <c r="D20" s="303"/>
      <c r="E20" s="410"/>
      <c r="F20" s="303"/>
      <c r="G20" s="410"/>
      <c r="H20" s="303"/>
      <c r="I20" s="410"/>
      <c r="J20" s="303"/>
      <c r="K20" s="410"/>
      <c r="L20" s="303"/>
      <c r="M20" s="27"/>
      <c r="N20" s="262"/>
      <c r="O20" s="27"/>
      <c r="P20" s="261"/>
      <c r="Q20" s="262"/>
      <c r="R20" s="261"/>
      <c r="S20" s="262"/>
      <c r="T20" s="261"/>
      <c r="U20" s="262"/>
      <c r="V20" s="261"/>
      <c r="W20" s="262"/>
      <c r="X20" s="261"/>
      <c r="Y20" s="262"/>
      <c r="Z20" s="261"/>
      <c r="AA20" s="262"/>
      <c r="AB20" s="261"/>
      <c r="AC20" s="262"/>
      <c r="AD20" s="27"/>
      <c r="AE20" s="263"/>
      <c r="AF20" s="263"/>
      <c r="AG20" s="263"/>
      <c r="AH20" s="262"/>
      <c r="AI20" s="262"/>
      <c r="AJ20" s="262"/>
      <c r="AK20" s="262"/>
      <c r="AL20" s="264"/>
      <c r="AM20" s="264"/>
      <c r="AN20" s="264"/>
      <c r="AO20" s="264"/>
      <c r="AP20" s="264"/>
      <c r="AQ20" s="264"/>
      <c r="AR20" s="263"/>
      <c r="AS20" s="263"/>
      <c r="AT20" s="27"/>
      <c r="AU20" s="264"/>
      <c r="AV20" s="264"/>
      <c r="AW20" s="264"/>
      <c r="AX20" s="264"/>
      <c r="AY20" s="263"/>
      <c r="AZ20" s="263"/>
      <c r="BA20" s="263"/>
      <c r="BB20" s="263"/>
      <c r="BC20" s="265"/>
      <c r="BD20" s="264"/>
      <c r="BE20" s="265"/>
      <c r="BF20" s="264"/>
      <c r="BG20" s="263"/>
      <c r="BH20" s="27"/>
      <c r="BI20" s="262"/>
      <c r="BJ20" s="262"/>
      <c r="BK20" s="262"/>
      <c r="BL20" s="262"/>
      <c r="BM20" s="262"/>
      <c r="BN20" s="262"/>
      <c r="BO20" s="262"/>
      <c r="BP20" s="262"/>
      <c r="BQ20" s="262"/>
      <c r="BR20" s="262"/>
      <c r="BS20" s="262"/>
      <c r="BT20" s="27"/>
      <c r="BU20" s="263"/>
      <c r="BV20" s="263"/>
      <c r="BW20" s="263"/>
      <c r="BX20" s="263"/>
      <c r="BY20" s="264"/>
      <c r="BZ20" s="264"/>
      <c r="CA20" s="264"/>
      <c r="CB20" s="264"/>
      <c r="CC20" s="264"/>
      <c r="CD20" s="264"/>
      <c r="CE20" s="264"/>
      <c r="CF20" s="264"/>
      <c r="CG20" s="189"/>
      <c r="CH20" s="211"/>
      <c r="CI20" s="211"/>
      <c r="CJ20" s="211"/>
      <c r="CK20" s="211"/>
      <c r="CL20" s="211"/>
      <c r="CM20" s="211"/>
      <c r="CN20" s="211"/>
      <c r="CO20" s="211"/>
      <c r="CP20" s="211"/>
      <c r="CQ20" s="211"/>
      <c r="CR20" s="211"/>
      <c r="CS20" s="203"/>
      <c r="CT20" s="8"/>
      <c r="CU20" s="216"/>
    </row>
    <row r="21" spans="1:99" ht="36" customHeight="1">
      <c r="A21" s="523">
        <v>7</v>
      </c>
      <c r="B21" s="723">
        <f t="shared" si="0"/>
        <v>0</v>
      </c>
      <c r="C21" s="410"/>
      <c r="D21" s="303"/>
      <c r="E21" s="410"/>
      <c r="F21" s="303"/>
      <c r="G21" s="410"/>
      <c r="H21" s="303"/>
      <c r="I21" s="410"/>
      <c r="J21" s="303"/>
      <c r="K21" s="410"/>
      <c r="L21" s="303"/>
      <c r="M21" s="27"/>
      <c r="N21" s="262"/>
      <c r="O21" s="27"/>
      <c r="P21" s="261"/>
      <c r="Q21" s="262"/>
      <c r="R21" s="261"/>
      <c r="S21" s="262"/>
      <c r="T21" s="261"/>
      <c r="U21" s="262"/>
      <c r="V21" s="261"/>
      <c r="W21" s="262"/>
      <c r="X21" s="261"/>
      <c r="Y21" s="262"/>
      <c r="Z21" s="261"/>
      <c r="AA21" s="262"/>
      <c r="AB21" s="261"/>
      <c r="AC21" s="262"/>
      <c r="AD21" s="27"/>
      <c r="AE21" s="263"/>
      <c r="AF21" s="263"/>
      <c r="AG21" s="263"/>
      <c r="AH21" s="262"/>
      <c r="AI21" s="262"/>
      <c r="AJ21" s="262"/>
      <c r="AK21" s="262"/>
      <c r="AL21" s="264"/>
      <c r="AM21" s="264"/>
      <c r="AN21" s="264"/>
      <c r="AO21" s="264"/>
      <c r="AP21" s="264"/>
      <c r="AQ21" s="264"/>
      <c r="AR21" s="263"/>
      <c r="AS21" s="263"/>
      <c r="AT21" s="27"/>
      <c r="AU21" s="264"/>
      <c r="AV21" s="264"/>
      <c r="AW21" s="264"/>
      <c r="AX21" s="264"/>
      <c r="AY21" s="263"/>
      <c r="AZ21" s="263"/>
      <c r="BA21" s="263"/>
      <c r="BB21" s="263"/>
      <c r="BC21" s="265"/>
      <c r="BD21" s="264"/>
      <c r="BE21" s="265"/>
      <c r="BF21" s="264"/>
      <c r="BG21" s="263"/>
      <c r="BH21" s="27"/>
      <c r="BI21" s="262"/>
      <c r="BJ21" s="262"/>
      <c r="BK21" s="262"/>
      <c r="BL21" s="262"/>
      <c r="BM21" s="262"/>
      <c r="BN21" s="262"/>
      <c r="BO21" s="262"/>
      <c r="BP21" s="262"/>
      <c r="BQ21" s="262"/>
      <c r="BR21" s="262"/>
      <c r="BS21" s="262"/>
      <c r="BT21" s="27"/>
      <c r="BU21" s="263"/>
      <c r="BV21" s="263"/>
      <c r="BW21" s="263"/>
      <c r="BX21" s="263"/>
      <c r="BY21" s="264"/>
      <c r="BZ21" s="264"/>
      <c r="CA21" s="264"/>
      <c r="CB21" s="264"/>
      <c r="CC21" s="264"/>
      <c r="CD21" s="264"/>
      <c r="CE21" s="264"/>
      <c r="CF21" s="264"/>
      <c r="CG21" s="339"/>
      <c r="CH21" s="211"/>
      <c r="CI21" s="211"/>
      <c r="CJ21" s="211"/>
      <c r="CK21" s="211"/>
      <c r="CL21" s="211"/>
      <c r="CM21" s="211"/>
      <c r="CN21" s="211"/>
      <c r="CO21" s="211"/>
      <c r="CP21" s="211"/>
      <c r="CQ21" s="211"/>
      <c r="CR21" s="211"/>
      <c r="CS21" s="203"/>
      <c r="CT21" s="216"/>
      <c r="CU21" s="216"/>
    </row>
    <row r="22" spans="1:99" ht="36" customHeight="1">
      <c r="A22" s="523">
        <v>8</v>
      </c>
      <c r="B22" s="723">
        <f t="shared" si="0"/>
        <v>0</v>
      </c>
      <c r="C22" s="410"/>
      <c r="D22" s="303"/>
      <c r="E22" s="410"/>
      <c r="F22" s="303"/>
      <c r="G22" s="410"/>
      <c r="H22" s="303"/>
      <c r="I22" s="410"/>
      <c r="J22" s="303"/>
      <c r="K22" s="410"/>
      <c r="L22" s="303"/>
      <c r="M22" s="27"/>
      <c r="N22" s="262"/>
      <c r="O22" s="27"/>
      <c r="P22" s="261"/>
      <c r="Q22" s="262"/>
      <c r="R22" s="261"/>
      <c r="S22" s="262"/>
      <c r="T22" s="261"/>
      <c r="U22" s="262"/>
      <c r="V22" s="261"/>
      <c r="W22" s="262"/>
      <c r="X22" s="261"/>
      <c r="Y22" s="262"/>
      <c r="Z22" s="261"/>
      <c r="AA22" s="262"/>
      <c r="AB22" s="261"/>
      <c r="AC22" s="262"/>
      <c r="AD22" s="27"/>
      <c r="AE22" s="263"/>
      <c r="AF22" s="263"/>
      <c r="AG22" s="263"/>
      <c r="AH22" s="262"/>
      <c r="AI22" s="262"/>
      <c r="AJ22" s="262"/>
      <c r="AK22" s="262"/>
      <c r="AL22" s="264"/>
      <c r="AM22" s="264"/>
      <c r="AN22" s="264"/>
      <c r="AO22" s="264"/>
      <c r="AP22" s="264"/>
      <c r="AQ22" s="264"/>
      <c r="AR22" s="263"/>
      <c r="AS22" s="263"/>
      <c r="AT22" s="27"/>
      <c r="AU22" s="264"/>
      <c r="AV22" s="264"/>
      <c r="AW22" s="264"/>
      <c r="AX22" s="264"/>
      <c r="AY22" s="263"/>
      <c r="AZ22" s="263"/>
      <c r="BA22" s="263"/>
      <c r="BB22" s="263"/>
      <c r="BC22" s="265"/>
      <c r="BD22" s="264"/>
      <c r="BE22" s="265"/>
      <c r="BF22" s="264"/>
      <c r="BG22" s="263"/>
      <c r="BH22" s="27"/>
      <c r="BI22" s="262"/>
      <c r="BJ22" s="262"/>
      <c r="BK22" s="262"/>
      <c r="BL22" s="262"/>
      <c r="BM22" s="262"/>
      <c r="BN22" s="262"/>
      <c r="BO22" s="262"/>
      <c r="BP22" s="262"/>
      <c r="BQ22" s="262"/>
      <c r="BR22" s="262"/>
      <c r="BS22" s="262"/>
      <c r="BT22" s="27"/>
      <c r="BU22" s="263"/>
      <c r="BV22" s="263"/>
      <c r="BW22" s="263"/>
      <c r="BX22" s="263"/>
      <c r="BY22" s="264"/>
      <c r="BZ22" s="264"/>
      <c r="CA22" s="264"/>
      <c r="CB22" s="264"/>
      <c r="CC22" s="264"/>
      <c r="CD22" s="264"/>
      <c r="CE22" s="264"/>
      <c r="CF22" s="264"/>
      <c r="CG22" s="29"/>
      <c r="CH22" s="211"/>
      <c r="CI22" s="211"/>
      <c r="CJ22" s="211"/>
      <c r="CK22" s="340"/>
      <c r="CL22" s="340"/>
      <c r="CM22" s="340"/>
      <c r="CN22" s="211"/>
      <c r="CO22" s="211"/>
      <c r="CP22" s="211"/>
      <c r="CQ22" s="201"/>
      <c r="CR22" s="201"/>
      <c r="CS22" s="203"/>
      <c r="CT22" s="8"/>
      <c r="CU22" s="216"/>
    </row>
    <row r="23" spans="1:99" ht="36" customHeight="1">
      <c r="A23" s="523">
        <v>9</v>
      </c>
      <c r="B23" s="723">
        <f t="shared" si="0"/>
        <v>0</v>
      </c>
      <c r="C23" s="410"/>
      <c r="D23" s="303"/>
      <c r="E23" s="410"/>
      <c r="F23" s="303"/>
      <c r="G23" s="410"/>
      <c r="H23" s="303"/>
      <c r="I23" s="410"/>
      <c r="J23" s="303"/>
      <c r="K23" s="410"/>
      <c r="L23" s="303"/>
      <c r="M23" s="27"/>
      <c r="N23" s="262"/>
      <c r="O23" s="27"/>
      <c r="P23" s="261"/>
      <c r="Q23" s="262"/>
      <c r="R23" s="261"/>
      <c r="S23" s="262"/>
      <c r="T23" s="261"/>
      <c r="U23" s="262"/>
      <c r="V23" s="261"/>
      <c r="W23" s="262"/>
      <c r="X23" s="261"/>
      <c r="Y23" s="262"/>
      <c r="Z23" s="261"/>
      <c r="AA23" s="262"/>
      <c r="AB23" s="261"/>
      <c r="AC23" s="262"/>
      <c r="AD23" s="27"/>
      <c r="AE23" s="263"/>
      <c r="AF23" s="263"/>
      <c r="AG23" s="263"/>
      <c r="AH23" s="262"/>
      <c r="AI23" s="262"/>
      <c r="AJ23" s="262"/>
      <c r="AK23" s="262"/>
      <c r="AL23" s="264"/>
      <c r="AM23" s="264"/>
      <c r="AN23" s="264"/>
      <c r="AO23" s="264"/>
      <c r="AP23" s="264"/>
      <c r="AQ23" s="264"/>
      <c r="AR23" s="263"/>
      <c r="AS23" s="263"/>
      <c r="AT23" s="27"/>
      <c r="AU23" s="264"/>
      <c r="AV23" s="264"/>
      <c r="AW23" s="264"/>
      <c r="AX23" s="264"/>
      <c r="AY23" s="263"/>
      <c r="AZ23" s="263"/>
      <c r="BA23" s="263"/>
      <c r="BB23" s="263"/>
      <c r="BC23" s="265"/>
      <c r="BD23" s="264"/>
      <c r="BE23" s="265"/>
      <c r="BF23" s="264"/>
      <c r="BG23" s="263"/>
      <c r="BH23" s="27"/>
      <c r="BI23" s="262"/>
      <c r="BJ23" s="262"/>
      <c r="BK23" s="262"/>
      <c r="BL23" s="262"/>
      <c r="BM23" s="262"/>
      <c r="BN23" s="262"/>
      <c r="BO23" s="262"/>
      <c r="BP23" s="262"/>
      <c r="BQ23" s="262"/>
      <c r="BR23" s="262"/>
      <c r="BS23" s="262"/>
      <c r="BT23" s="27"/>
      <c r="BU23" s="263"/>
      <c r="BV23" s="263"/>
      <c r="BW23" s="263"/>
      <c r="BX23" s="263"/>
      <c r="BY23" s="264"/>
      <c r="BZ23" s="264"/>
      <c r="CA23" s="264"/>
      <c r="CB23" s="264"/>
      <c r="CC23" s="264"/>
      <c r="CD23" s="264"/>
      <c r="CE23" s="264"/>
      <c r="CF23" s="264"/>
      <c r="CG23" s="29"/>
      <c r="CH23" s="211"/>
      <c r="CI23" s="211"/>
      <c r="CJ23" s="211"/>
      <c r="CK23" s="340"/>
      <c r="CL23" s="340"/>
      <c r="CM23" s="340"/>
      <c r="CN23" s="211"/>
      <c r="CO23" s="211"/>
      <c r="CP23" s="211"/>
      <c r="CQ23" s="201"/>
      <c r="CR23" s="201"/>
      <c r="CS23" s="203"/>
      <c r="CT23" s="8"/>
      <c r="CU23" s="216"/>
    </row>
    <row r="24" spans="1:99" ht="36" customHeight="1">
      <c r="A24" s="523">
        <v>10</v>
      </c>
      <c r="B24" s="723">
        <f t="shared" si="0"/>
        <v>0</v>
      </c>
      <c r="C24" s="410"/>
      <c r="D24" s="303"/>
      <c r="E24" s="410"/>
      <c r="F24" s="303"/>
      <c r="G24" s="410"/>
      <c r="H24" s="303"/>
      <c r="I24" s="410"/>
      <c r="J24" s="303"/>
      <c r="K24" s="410"/>
      <c r="L24" s="303"/>
      <c r="M24" s="27"/>
      <c r="N24" s="262"/>
      <c r="O24" s="27"/>
      <c r="P24" s="261"/>
      <c r="Q24" s="262"/>
      <c r="R24" s="261"/>
      <c r="S24" s="262"/>
      <c r="T24" s="261"/>
      <c r="U24" s="262"/>
      <c r="V24" s="261"/>
      <c r="W24" s="262"/>
      <c r="X24" s="261"/>
      <c r="Y24" s="262"/>
      <c r="Z24" s="261"/>
      <c r="AA24" s="262"/>
      <c r="AB24" s="261"/>
      <c r="AC24" s="262"/>
      <c r="AD24" s="27"/>
      <c r="AE24" s="263"/>
      <c r="AF24" s="263"/>
      <c r="AG24" s="263"/>
      <c r="AH24" s="262"/>
      <c r="AI24" s="262"/>
      <c r="AJ24" s="262"/>
      <c r="AK24" s="262"/>
      <c r="AL24" s="264"/>
      <c r="AM24" s="264"/>
      <c r="AN24" s="264"/>
      <c r="AO24" s="264"/>
      <c r="AP24" s="264"/>
      <c r="AQ24" s="264"/>
      <c r="AR24" s="263"/>
      <c r="AS24" s="263"/>
      <c r="AT24" s="27"/>
      <c r="AU24" s="264"/>
      <c r="AV24" s="264"/>
      <c r="AW24" s="264"/>
      <c r="AX24" s="264"/>
      <c r="AY24" s="263"/>
      <c r="AZ24" s="263"/>
      <c r="BA24" s="263"/>
      <c r="BB24" s="263"/>
      <c r="BC24" s="265"/>
      <c r="BD24" s="264"/>
      <c r="BE24" s="265"/>
      <c r="BF24" s="264"/>
      <c r="BG24" s="263"/>
      <c r="BH24" s="27"/>
      <c r="BI24" s="262"/>
      <c r="BJ24" s="262"/>
      <c r="BK24" s="262"/>
      <c r="BL24" s="262"/>
      <c r="BM24" s="262"/>
      <c r="BN24" s="262"/>
      <c r="BO24" s="262"/>
      <c r="BP24" s="262"/>
      <c r="BQ24" s="262"/>
      <c r="BR24" s="262"/>
      <c r="BS24" s="262"/>
      <c r="BT24" s="27"/>
      <c r="BU24" s="263"/>
      <c r="BV24" s="263"/>
      <c r="BW24" s="263"/>
      <c r="BX24" s="263"/>
      <c r="BY24" s="264"/>
      <c r="BZ24" s="264"/>
      <c r="CA24" s="264"/>
      <c r="CB24" s="264"/>
      <c r="CC24" s="264"/>
      <c r="CD24" s="264"/>
      <c r="CE24" s="264"/>
      <c r="CF24" s="264"/>
      <c r="CG24" s="29"/>
      <c r="CH24" s="211"/>
      <c r="CI24" s="211"/>
      <c r="CJ24" s="211"/>
      <c r="CK24" s="340"/>
      <c r="CL24" s="340"/>
      <c r="CM24" s="340"/>
      <c r="CN24" s="211"/>
      <c r="CO24" s="211"/>
      <c r="CP24" s="211"/>
      <c r="CQ24" s="201"/>
      <c r="CR24" s="201"/>
      <c r="CS24" s="203"/>
      <c r="CT24" s="8"/>
      <c r="CU24" s="216"/>
    </row>
    <row r="25" spans="1:99" ht="36" customHeight="1">
      <c r="A25" s="523">
        <v>11</v>
      </c>
      <c r="B25" s="723">
        <f t="shared" si="0"/>
        <v>0</v>
      </c>
      <c r="C25" s="410"/>
      <c r="D25" s="303"/>
      <c r="E25" s="410"/>
      <c r="F25" s="303"/>
      <c r="G25" s="410"/>
      <c r="H25" s="303"/>
      <c r="I25" s="410"/>
      <c r="J25" s="303"/>
      <c r="K25" s="410"/>
      <c r="L25" s="303"/>
      <c r="M25" s="27"/>
      <c r="N25" s="262"/>
      <c r="O25" s="27"/>
      <c r="P25" s="261"/>
      <c r="Q25" s="262"/>
      <c r="R25" s="261"/>
      <c r="S25" s="262"/>
      <c r="T25" s="261"/>
      <c r="U25" s="262"/>
      <c r="V25" s="261"/>
      <c r="W25" s="262"/>
      <c r="X25" s="261"/>
      <c r="Y25" s="262"/>
      <c r="Z25" s="261"/>
      <c r="AA25" s="262"/>
      <c r="AB25" s="261"/>
      <c r="AC25" s="262"/>
      <c r="AD25" s="27"/>
      <c r="AE25" s="263"/>
      <c r="AF25" s="263"/>
      <c r="AG25" s="263"/>
      <c r="AH25" s="262"/>
      <c r="AI25" s="262"/>
      <c r="AJ25" s="262"/>
      <c r="AK25" s="262"/>
      <c r="AL25" s="264"/>
      <c r="AM25" s="264"/>
      <c r="AN25" s="264"/>
      <c r="AO25" s="264"/>
      <c r="AP25" s="264"/>
      <c r="AQ25" s="264"/>
      <c r="AR25" s="263"/>
      <c r="AS25" s="263"/>
      <c r="AT25" s="27"/>
      <c r="AU25" s="264"/>
      <c r="AV25" s="264"/>
      <c r="AW25" s="264"/>
      <c r="AX25" s="264"/>
      <c r="AY25" s="263"/>
      <c r="AZ25" s="263"/>
      <c r="BA25" s="263"/>
      <c r="BB25" s="263"/>
      <c r="BC25" s="265"/>
      <c r="BD25" s="264"/>
      <c r="BE25" s="265"/>
      <c r="BF25" s="264"/>
      <c r="BG25" s="263"/>
      <c r="BH25" s="27"/>
      <c r="BI25" s="262"/>
      <c r="BJ25" s="262"/>
      <c r="BK25" s="262"/>
      <c r="BL25" s="262"/>
      <c r="BM25" s="262"/>
      <c r="BN25" s="262"/>
      <c r="BO25" s="262"/>
      <c r="BP25" s="262"/>
      <c r="BQ25" s="262"/>
      <c r="BR25" s="262"/>
      <c r="BS25" s="262"/>
      <c r="BT25" s="27"/>
      <c r="BU25" s="263"/>
      <c r="BV25" s="263"/>
      <c r="BW25" s="263"/>
      <c r="BX25" s="263"/>
      <c r="BY25" s="264"/>
      <c r="BZ25" s="264"/>
      <c r="CA25" s="264"/>
      <c r="CB25" s="264"/>
      <c r="CC25" s="264"/>
      <c r="CD25" s="264"/>
      <c r="CE25" s="264"/>
      <c r="CF25" s="264"/>
      <c r="CG25" s="29"/>
      <c r="CH25" s="211"/>
      <c r="CI25" s="211"/>
      <c r="CJ25" s="211"/>
      <c r="CK25" s="340"/>
      <c r="CL25" s="340"/>
      <c r="CM25" s="340"/>
      <c r="CN25" s="211"/>
      <c r="CO25" s="211"/>
      <c r="CP25" s="211"/>
      <c r="CQ25" s="201"/>
      <c r="CR25" s="201"/>
      <c r="CS25" s="203"/>
      <c r="CT25" s="8"/>
      <c r="CU25" s="216"/>
    </row>
    <row r="26" spans="1:99" ht="36" customHeight="1">
      <c r="A26" s="523">
        <v>12</v>
      </c>
      <c r="B26" s="723">
        <f t="shared" si="0"/>
        <v>0</v>
      </c>
      <c r="C26" s="410"/>
      <c r="D26" s="303"/>
      <c r="E26" s="410"/>
      <c r="F26" s="303"/>
      <c r="G26" s="410"/>
      <c r="H26" s="303"/>
      <c r="I26" s="410"/>
      <c r="J26" s="303"/>
      <c r="K26" s="410"/>
      <c r="L26" s="303"/>
      <c r="M26" s="27"/>
      <c r="N26" s="262"/>
      <c r="O26" s="27"/>
      <c r="P26" s="261"/>
      <c r="Q26" s="262"/>
      <c r="R26" s="261"/>
      <c r="S26" s="262"/>
      <c r="T26" s="261"/>
      <c r="U26" s="262"/>
      <c r="V26" s="261"/>
      <c r="W26" s="262"/>
      <c r="X26" s="261"/>
      <c r="Y26" s="262"/>
      <c r="Z26" s="261"/>
      <c r="AA26" s="262"/>
      <c r="AB26" s="261"/>
      <c r="AC26" s="262"/>
      <c r="AD26" s="27"/>
      <c r="AE26" s="263"/>
      <c r="AF26" s="263"/>
      <c r="AG26" s="263"/>
      <c r="AH26" s="262"/>
      <c r="AI26" s="262"/>
      <c r="AJ26" s="262"/>
      <c r="AK26" s="262"/>
      <c r="AL26" s="264"/>
      <c r="AM26" s="264"/>
      <c r="AN26" s="264"/>
      <c r="AO26" s="264"/>
      <c r="AP26" s="264"/>
      <c r="AQ26" s="264"/>
      <c r="AR26" s="263"/>
      <c r="AS26" s="263"/>
      <c r="AT26" s="27"/>
      <c r="AU26" s="264"/>
      <c r="AV26" s="264"/>
      <c r="AW26" s="264"/>
      <c r="AX26" s="264"/>
      <c r="AY26" s="263"/>
      <c r="AZ26" s="263"/>
      <c r="BA26" s="263"/>
      <c r="BB26" s="263"/>
      <c r="BC26" s="265"/>
      <c r="BD26" s="264"/>
      <c r="BE26" s="265"/>
      <c r="BF26" s="264"/>
      <c r="BG26" s="263"/>
      <c r="BH26" s="27"/>
      <c r="BI26" s="262"/>
      <c r="BJ26" s="262"/>
      <c r="BK26" s="262"/>
      <c r="BL26" s="262"/>
      <c r="BM26" s="262"/>
      <c r="BN26" s="262"/>
      <c r="BO26" s="262"/>
      <c r="BP26" s="262"/>
      <c r="BQ26" s="262"/>
      <c r="BR26" s="262"/>
      <c r="BS26" s="262"/>
      <c r="BT26" s="27"/>
      <c r="BU26" s="263"/>
      <c r="BV26" s="263"/>
      <c r="BW26" s="263"/>
      <c r="BX26" s="263"/>
      <c r="BY26" s="264"/>
      <c r="BZ26" s="264"/>
      <c r="CA26" s="264"/>
      <c r="CB26" s="264"/>
      <c r="CC26" s="264"/>
      <c r="CD26" s="264"/>
      <c r="CE26" s="264"/>
      <c r="CF26" s="264"/>
      <c r="CG26" s="29"/>
      <c r="CH26" s="211"/>
      <c r="CI26" s="211"/>
      <c r="CJ26" s="211"/>
      <c r="CK26" s="340"/>
      <c r="CL26" s="340"/>
      <c r="CM26" s="340"/>
      <c r="CN26" s="211"/>
      <c r="CO26" s="211"/>
      <c r="CP26" s="211"/>
      <c r="CQ26" s="201"/>
      <c r="CR26" s="201"/>
      <c r="CS26" s="203"/>
      <c r="CT26" s="8"/>
      <c r="CU26" s="216"/>
    </row>
    <row r="27" spans="1:99" ht="36" customHeight="1">
      <c r="A27" s="523">
        <v>13</v>
      </c>
      <c r="B27" s="723">
        <f t="shared" si="0"/>
        <v>0</v>
      </c>
      <c r="C27" s="410"/>
      <c r="D27" s="303"/>
      <c r="E27" s="410"/>
      <c r="F27" s="303"/>
      <c r="G27" s="410"/>
      <c r="H27" s="303"/>
      <c r="I27" s="410"/>
      <c r="J27" s="303"/>
      <c r="K27" s="410"/>
      <c r="L27" s="303"/>
      <c r="M27" s="27"/>
      <c r="N27" s="262"/>
      <c r="O27" s="27"/>
      <c r="P27" s="261"/>
      <c r="Q27" s="262"/>
      <c r="R27" s="261"/>
      <c r="S27" s="262"/>
      <c r="T27" s="261"/>
      <c r="U27" s="262"/>
      <c r="V27" s="261"/>
      <c r="W27" s="262"/>
      <c r="X27" s="261"/>
      <c r="Y27" s="262"/>
      <c r="Z27" s="261"/>
      <c r="AA27" s="262"/>
      <c r="AB27" s="261"/>
      <c r="AC27" s="262"/>
      <c r="AD27" s="27"/>
      <c r="AE27" s="263"/>
      <c r="AF27" s="263"/>
      <c r="AG27" s="263"/>
      <c r="AH27" s="262"/>
      <c r="AI27" s="262"/>
      <c r="AJ27" s="262"/>
      <c r="AK27" s="262"/>
      <c r="AL27" s="264"/>
      <c r="AM27" s="264"/>
      <c r="AN27" s="264"/>
      <c r="AO27" s="264"/>
      <c r="AP27" s="264"/>
      <c r="AQ27" s="264"/>
      <c r="AR27" s="263"/>
      <c r="AS27" s="263"/>
      <c r="AT27" s="27"/>
      <c r="AU27" s="264"/>
      <c r="AV27" s="264"/>
      <c r="AW27" s="264"/>
      <c r="AX27" s="264"/>
      <c r="AY27" s="263"/>
      <c r="AZ27" s="263"/>
      <c r="BA27" s="263"/>
      <c r="BB27" s="263"/>
      <c r="BC27" s="265"/>
      <c r="BD27" s="264"/>
      <c r="BE27" s="265"/>
      <c r="BF27" s="264"/>
      <c r="BG27" s="263"/>
      <c r="BH27" s="27"/>
      <c r="BI27" s="262"/>
      <c r="BJ27" s="262"/>
      <c r="BK27" s="262"/>
      <c r="BL27" s="262"/>
      <c r="BM27" s="262"/>
      <c r="BN27" s="262"/>
      <c r="BO27" s="262"/>
      <c r="BP27" s="262"/>
      <c r="BQ27" s="262"/>
      <c r="BR27" s="262"/>
      <c r="BS27" s="262"/>
      <c r="BT27" s="27"/>
      <c r="BU27" s="263"/>
      <c r="BV27" s="263"/>
      <c r="BW27" s="263"/>
      <c r="BX27" s="263"/>
      <c r="BY27" s="264"/>
      <c r="BZ27" s="264"/>
      <c r="CA27" s="264"/>
      <c r="CB27" s="264"/>
      <c r="CC27" s="264"/>
      <c r="CD27" s="264"/>
      <c r="CE27" s="264"/>
      <c r="CF27" s="264"/>
      <c r="CG27" s="211"/>
      <c r="CH27" s="211"/>
      <c r="CI27" s="211"/>
      <c r="CJ27" s="211"/>
      <c r="CK27" s="340"/>
      <c r="CL27" s="340"/>
      <c r="CM27" s="340"/>
      <c r="CN27" s="211"/>
      <c r="CO27" s="211"/>
      <c r="CP27" s="211"/>
      <c r="CQ27" s="201"/>
      <c r="CR27" s="201"/>
      <c r="CS27" s="203"/>
      <c r="CT27" s="8"/>
      <c r="CU27" s="216"/>
    </row>
    <row r="28" spans="1:99" ht="36" customHeight="1">
      <c r="A28" s="523">
        <v>14</v>
      </c>
      <c r="B28" s="723">
        <f t="shared" si="0"/>
        <v>0</v>
      </c>
      <c r="C28" s="410"/>
      <c r="D28" s="303"/>
      <c r="E28" s="410"/>
      <c r="F28" s="303"/>
      <c r="G28" s="410"/>
      <c r="H28" s="303"/>
      <c r="I28" s="410"/>
      <c r="J28" s="303"/>
      <c r="K28" s="410"/>
      <c r="L28" s="303"/>
      <c r="M28" s="27"/>
      <c r="N28" s="262"/>
      <c r="O28" s="27"/>
      <c r="P28" s="261"/>
      <c r="Q28" s="262"/>
      <c r="R28" s="261"/>
      <c r="S28" s="262"/>
      <c r="T28" s="261"/>
      <c r="U28" s="262"/>
      <c r="V28" s="261"/>
      <c r="W28" s="262"/>
      <c r="X28" s="261"/>
      <c r="Y28" s="262"/>
      <c r="Z28" s="261"/>
      <c r="AA28" s="262"/>
      <c r="AB28" s="261"/>
      <c r="AC28" s="262"/>
      <c r="AD28" s="27"/>
      <c r="AE28" s="263"/>
      <c r="AF28" s="263"/>
      <c r="AG28" s="263"/>
      <c r="AH28" s="262"/>
      <c r="AI28" s="262"/>
      <c r="AJ28" s="262"/>
      <c r="AK28" s="262"/>
      <c r="AL28" s="264"/>
      <c r="AM28" s="264"/>
      <c r="AN28" s="264"/>
      <c r="AO28" s="264"/>
      <c r="AP28" s="264"/>
      <c r="AQ28" s="264"/>
      <c r="AR28" s="263"/>
      <c r="AS28" s="263"/>
      <c r="AT28" s="27"/>
      <c r="AU28" s="264"/>
      <c r="AV28" s="264"/>
      <c r="AW28" s="264"/>
      <c r="AX28" s="264"/>
      <c r="AY28" s="263"/>
      <c r="AZ28" s="263"/>
      <c r="BA28" s="263"/>
      <c r="BB28" s="263"/>
      <c r="BC28" s="265"/>
      <c r="BD28" s="264"/>
      <c r="BE28" s="265"/>
      <c r="BF28" s="264"/>
      <c r="BG28" s="263"/>
      <c r="BH28" s="27"/>
      <c r="BI28" s="262"/>
      <c r="BJ28" s="262"/>
      <c r="BK28" s="262"/>
      <c r="BL28" s="262"/>
      <c r="BM28" s="262"/>
      <c r="BN28" s="262"/>
      <c r="BO28" s="262"/>
      <c r="BP28" s="262"/>
      <c r="BQ28" s="262"/>
      <c r="BR28" s="262"/>
      <c r="BS28" s="262"/>
      <c r="BT28" s="27"/>
      <c r="BU28" s="263"/>
      <c r="BV28" s="263"/>
      <c r="BW28" s="263"/>
      <c r="BX28" s="263"/>
      <c r="BY28" s="264"/>
      <c r="BZ28" s="264"/>
      <c r="CA28" s="264"/>
      <c r="CB28" s="264"/>
      <c r="CC28" s="264"/>
      <c r="CD28" s="264"/>
      <c r="CE28" s="264"/>
      <c r="CF28" s="264"/>
      <c r="CG28" s="221"/>
      <c r="CH28" s="211"/>
      <c r="CI28" s="211"/>
      <c r="CJ28" s="211"/>
      <c r="CK28" s="340"/>
      <c r="CL28" s="340"/>
      <c r="CM28" s="340"/>
      <c r="CN28" s="211"/>
      <c r="CO28" s="211"/>
      <c r="CP28" s="211"/>
      <c r="CQ28" s="201"/>
      <c r="CR28" s="201"/>
      <c r="CS28" s="203"/>
      <c r="CT28" s="8"/>
      <c r="CU28" s="216"/>
    </row>
    <row r="29" spans="1:99" ht="36" customHeight="1">
      <c r="A29" s="523">
        <v>15</v>
      </c>
      <c r="B29" s="723">
        <f t="shared" si="0"/>
        <v>0</v>
      </c>
      <c r="C29" s="410"/>
      <c r="D29" s="303"/>
      <c r="E29" s="410"/>
      <c r="F29" s="303"/>
      <c r="G29" s="410"/>
      <c r="H29" s="303"/>
      <c r="I29" s="410"/>
      <c r="J29" s="303"/>
      <c r="K29" s="410"/>
      <c r="L29" s="303"/>
      <c r="M29" s="27"/>
      <c r="N29" s="262"/>
      <c r="O29" s="27"/>
      <c r="P29" s="261"/>
      <c r="Q29" s="262"/>
      <c r="R29" s="261"/>
      <c r="S29" s="262"/>
      <c r="T29" s="261"/>
      <c r="U29" s="262"/>
      <c r="V29" s="261"/>
      <c r="W29" s="262"/>
      <c r="X29" s="261"/>
      <c r="Y29" s="262"/>
      <c r="Z29" s="261"/>
      <c r="AA29" s="262"/>
      <c r="AB29" s="261"/>
      <c r="AC29" s="262"/>
      <c r="AD29" s="27"/>
      <c r="AE29" s="263"/>
      <c r="AF29" s="263"/>
      <c r="AG29" s="263"/>
      <c r="AH29" s="262"/>
      <c r="AI29" s="262"/>
      <c r="AJ29" s="262"/>
      <c r="AK29" s="262"/>
      <c r="AL29" s="264"/>
      <c r="AM29" s="264"/>
      <c r="AN29" s="264"/>
      <c r="AO29" s="264"/>
      <c r="AP29" s="264"/>
      <c r="AQ29" s="264"/>
      <c r="AR29" s="263"/>
      <c r="AS29" s="263"/>
      <c r="AT29" s="27"/>
      <c r="AU29" s="264"/>
      <c r="AV29" s="264"/>
      <c r="AW29" s="264"/>
      <c r="AX29" s="264"/>
      <c r="AY29" s="263"/>
      <c r="AZ29" s="263"/>
      <c r="BA29" s="263"/>
      <c r="BB29" s="263"/>
      <c r="BC29" s="265"/>
      <c r="BD29" s="264"/>
      <c r="BE29" s="265"/>
      <c r="BF29" s="264"/>
      <c r="BG29" s="263"/>
      <c r="BH29" s="27"/>
      <c r="BI29" s="262"/>
      <c r="BJ29" s="262"/>
      <c r="BK29" s="262"/>
      <c r="BL29" s="262"/>
      <c r="BM29" s="262"/>
      <c r="BN29" s="262"/>
      <c r="BO29" s="262"/>
      <c r="BP29" s="262"/>
      <c r="BQ29" s="262"/>
      <c r="BR29" s="262"/>
      <c r="BS29" s="262"/>
      <c r="BT29" s="27"/>
      <c r="BU29" s="263"/>
      <c r="BV29" s="263"/>
      <c r="BW29" s="263"/>
      <c r="BX29" s="263"/>
      <c r="BY29" s="264"/>
      <c r="BZ29" s="264"/>
      <c r="CA29" s="264"/>
      <c r="CB29" s="264"/>
      <c r="CC29" s="264"/>
      <c r="CD29" s="264"/>
      <c r="CE29" s="264"/>
      <c r="CF29" s="264"/>
      <c r="CG29" s="211"/>
      <c r="CH29" s="211"/>
      <c r="CI29" s="211"/>
      <c r="CJ29" s="211"/>
      <c r="CK29" s="340"/>
      <c r="CL29" s="340"/>
      <c r="CM29" s="340"/>
      <c r="CN29" s="211"/>
      <c r="CO29" s="211"/>
      <c r="CP29" s="211"/>
      <c r="CQ29" s="201"/>
      <c r="CR29" s="201"/>
      <c r="CS29" s="203"/>
      <c r="CT29" s="8"/>
      <c r="CU29" s="216"/>
    </row>
    <row r="30" spans="1:99" ht="36" customHeight="1">
      <c r="A30" s="523">
        <v>16</v>
      </c>
      <c r="B30" s="723">
        <f t="shared" si="0"/>
        <v>0</v>
      </c>
      <c r="C30" s="410"/>
      <c r="D30" s="303"/>
      <c r="E30" s="410"/>
      <c r="F30" s="303"/>
      <c r="G30" s="410"/>
      <c r="H30" s="303"/>
      <c r="I30" s="410"/>
      <c r="J30" s="303"/>
      <c r="K30" s="410"/>
      <c r="L30" s="303"/>
      <c r="M30" s="27"/>
      <c r="N30" s="262"/>
      <c r="O30" s="27"/>
      <c r="P30" s="261"/>
      <c r="Q30" s="262"/>
      <c r="R30" s="261"/>
      <c r="S30" s="262"/>
      <c r="T30" s="261"/>
      <c r="U30" s="262"/>
      <c r="V30" s="261"/>
      <c r="W30" s="262"/>
      <c r="X30" s="261"/>
      <c r="Y30" s="262"/>
      <c r="Z30" s="261"/>
      <c r="AA30" s="262"/>
      <c r="AB30" s="261"/>
      <c r="AC30" s="262"/>
      <c r="AD30" s="27"/>
      <c r="AE30" s="263"/>
      <c r="AF30" s="263"/>
      <c r="AG30" s="263"/>
      <c r="AH30" s="262"/>
      <c r="AI30" s="262"/>
      <c r="AJ30" s="262"/>
      <c r="AK30" s="262"/>
      <c r="AL30" s="264"/>
      <c r="AM30" s="264"/>
      <c r="AN30" s="264"/>
      <c r="AO30" s="264"/>
      <c r="AP30" s="264"/>
      <c r="AQ30" s="264"/>
      <c r="AR30" s="263"/>
      <c r="AS30" s="263"/>
      <c r="AT30" s="27"/>
      <c r="AU30" s="264"/>
      <c r="AV30" s="264"/>
      <c r="AW30" s="264"/>
      <c r="AX30" s="264"/>
      <c r="AY30" s="263"/>
      <c r="AZ30" s="263"/>
      <c r="BA30" s="263"/>
      <c r="BB30" s="263"/>
      <c r="BC30" s="265"/>
      <c r="BD30" s="264"/>
      <c r="BE30" s="265"/>
      <c r="BF30" s="264"/>
      <c r="BG30" s="263"/>
      <c r="BH30" s="27"/>
      <c r="BI30" s="262"/>
      <c r="BJ30" s="262"/>
      <c r="BK30" s="262"/>
      <c r="BL30" s="262"/>
      <c r="BM30" s="262"/>
      <c r="BN30" s="262"/>
      <c r="BO30" s="262"/>
      <c r="BP30" s="262"/>
      <c r="BQ30" s="262"/>
      <c r="BR30" s="262"/>
      <c r="BS30" s="262"/>
      <c r="BT30" s="27"/>
      <c r="BU30" s="263"/>
      <c r="BV30" s="263"/>
      <c r="BW30" s="263"/>
      <c r="BX30" s="263"/>
      <c r="BY30" s="264"/>
      <c r="BZ30" s="264"/>
      <c r="CA30" s="264"/>
      <c r="CB30" s="264"/>
      <c r="CC30" s="264"/>
      <c r="CD30" s="264"/>
      <c r="CE30" s="264"/>
      <c r="CF30" s="264"/>
      <c r="CG30" s="211"/>
      <c r="CH30" s="211"/>
      <c r="CI30" s="211"/>
      <c r="CJ30" s="211"/>
      <c r="CK30" s="211"/>
      <c r="CL30" s="211"/>
      <c r="CM30" s="201"/>
      <c r="CN30" s="211"/>
      <c r="CO30" s="211"/>
      <c r="CP30" s="211"/>
      <c r="CQ30" s="211"/>
      <c r="CR30" s="211"/>
      <c r="CS30" s="203"/>
      <c r="CT30" s="8"/>
      <c r="CU30" s="216"/>
    </row>
    <row r="31" spans="1:99" ht="36" customHeight="1">
      <c r="A31" s="523">
        <v>17</v>
      </c>
      <c r="B31" s="723">
        <f>C31+E31+G31+I31+K31</f>
        <v>0</v>
      </c>
      <c r="C31" s="410"/>
      <c r="D31" s="303"/>
      <c r="E31" s="410"/>
      <c r="F31" s="303"/>
      <c r="G31" s="410"/>
      <c r="H31" s="303"/>
      <c r="I31" s="410"/>
      <c r="J31" s="303"/>
      <c r="K31" s="410"/>
      <c r="L31" s="303"/>
      <c r="M31" s="27"/>
      <c r="N31" s="262"/>
      <c r="O31" s="27"/>
      <c r="P31" s="261"/>
      <c r="Q31" s="262"/>
      <c r="R31" s="261"/>
      <c r="S31" s="262"/>
      <c r="T31" s="261"/>
      <c r="U31" s="262"/>
      <c r="V31" s="261"/>
      <c r="W31" s="262"/>
      <c r="X31" s="261"/>
      <c r="Y31" s="262"/>
      <c r="Z31" s="261"/>
      <c r="AA31" s="262"/>
      <c r="AB31" s="261"/>
      <c r="AC31" s="262"/>
      <c r="AD31" s="27"/>
      <c r="AE31" s="263"/>
      <c r="AF31" s="263"/>
      <c r="AG31" s="263"/>
      <c r="AH31" s="262"/>
      <c r="AI31" s="262"/>
      <c r="AJ31" s="262"/>
      <c r="AK31" s="262"/>
      <c r="AL31" s="264"/>
      <c r="AM31" s="264"/>
      <c r="AN31" s="264"/>
      <c r="AO31" s="264"/>
      <c r="AP31" s="264"/>
      <c r="AQ31" s="264"/>
      <c r="AR31" s="263"/>
      <c r="AS31" s="263"/>
      <c r="AT31" s="27"/>
      <c r="AU31" s="264"/>
      <c r="AV31" s="264"/>
      <c r="AW31" s="264"/>
      <c r="AX31" s="264"/>
      <c r="AY31" s="263"/>
      <c r="AZ31" s="263"/>
      <c r="BA31" s="263"/>
      <c r="BB31" s="263"/>
      <c r="BC31" s="265"/>
      <c r="BD31" s="264"/>
      <c r="BE31" s="265"/>
      <c r="BF31" s="264"/>
      <c r="BG31" s="263"/>
      <c r="BH31" s="27"/>
      <c r="BI31" s="262"/>
      <c r="BJ31" s="262"/>
      <c r="BK31" s="262"/>
      <c r="BL31" s="262"/>
      <c r="BM31" s="262"/>
      <c r="BN31" s="262"/>
      <c r="BO31" s="262"/>
      <c r="BP31" s="262"/>
      <c r="BQ31" s="262"/>
      <c r="BR31" s="262"/>
      <c r="BS31" s="262"/>
      <c r="BT31" s="27"/>
      <c r="BU31" s="263"/>
      <c r="BV31" s="263"/>
      <c r="BW31" s="263"/>
      <c r="BX31" s="263"/>
      <c r="BY31" s="264"/>
      <c r="BZ31" s="264"/>
      <c r="CA31" s="264"/>
      <c r="CB31" s="264"/>
      <c r="CC31" s="264"/>
      <c r="CD31" s="264"/>
      <c r="CE31" s="264"/>
      <c r="CF31" s="264"/>
      <c r="CG31" s="341"/>
      <c r="CH31" s="206"/>
      <c r="CI31" s="206"/>
      <c r="CJ31" s="206"/>
      <c r="CK31" s="206"/>
      <c r="CL31" s="206"/>
      <c r="CM31" s="228"/>
      <c r="CN31" s="206"/>
      <c r="CO31" s="206"/>
      <c r="CP31" s="211"/>
      <c r="CQ31" s="211"/>
      <c r="CR31" s="211"/>
      <c r="CS31" s="203"/>
      <c r="CT31" s="8"/>
      <c r="CU31" s="216"/>
    </row>
    <row r="32" spans="1:99" ht="36" customHeight="1">
      <c r="A32" s="523">
        <v>18</v>
      </c>
      <c r="B32" s="723">
        <f t="shared" si="0"/>
        <v>0</v>
      </c>
      <c r="C32" s="410"/>
      <c r="D32" s="303"/>
      <c r="E32" s="410"/>
      <c r="F32" s="303"/>
      <c r="G32" s="410"/>
      <c r="H32" s="303"/>
      <c r="I32" s="410"/>
      <c r="J32" s="303"/>
      <c r="K32" s="410"/>
      <c r="L32" s="303"/>
      <c r="M32" s="27"/>
      <c r="N32" s="262"/>
      <c r="O32" s="27"/>
      <c r="P32" s="261"/>
      <c r="Q32" s="262"/>
      <c r="R32" s="261"/>
      <c r="S32" s="262"/>
      <c r="T32" s="261"/>
      <c r="U32" s="262"/>
      <c r="V32" s="261"/>
      <c r="W32" s="262"/>
      <c r="X32" s="261"/>
      <c r="Y32" s="262"/>
      <c r="Z32" s="261"/>
      <c r="AA32" s="262"/>
      <c r="AB32" s="261"/>
      <c r="AC32" s="262"/>
      <c r="AD32" s="27"/>
      <c r="AE32" s="263"/>
      <c r="AF32" s="263"/>
      <c r="AG32" s="263"/>
      <c r="AH32" s="262"/>
      <c r="AI32" s="262"/>
      <c r="AJ32" s="262"/>
      <c r="AK32" s="262"/>
      <c r="AL32" s="264"/>
      <c r="AM32" s="264"/>
      <c r="AN32" s="264"/>
      <c r="AO32" s="264"/>
      <c r="AP32" s="264"/>
      <c r="AQ32" s="264"/>
      <c r="AR32" s="263"/>
      <c r="AS32" s="263"/>
      <c r="AT32" s="27"/>
      <c r="AU32" s="264"/>
      <c r="AV32" s="264"/>
      <c r="AW32" s="264"/>
      <c r="AX32" s="264"/>
      <c r="AY32" s="263"/>
      <c r="AZ32" s="263"/>
      <c r="BA32" s="263"/>
      <c r="BB32" s="263"/>
      <c r="BC32" s="265"/>
      <c r="BD32" s="264"/>
      <c r="BE32" s="265"/>
      <c r="BF32" s="264"/>
      <c r="BG32" s="263"/>
      <c r="BH32" s="27"/>
      <c r="BI32" s="262"/>
      <c r="BJ32" s="262"/>
      <c r="BK32" s="262"/>
      <c r="BL32" s="262"/>
      <c r="BM32" s="262"/>
      <c r="BN32" s="262"/>
      <c r="BO32" s="262"/>
      <c r="BP32" s="262"/>
      <c r="BQ32" s="262"/>
      <c r="BR32" s="262"/>
      <c r="BS32" s="262"/>
      <c r="BT32" s="27"/>
      <c r="BU32" s="263"/>
      <c r="BV32" s="263"/>
      <c r="BW32" s="263"/>
      <c r="BX32" s="263"/>
      <c r="BY32" s="264"/>
      <c r="BZ32" s="264"/>
      <c r="CA32" s="264"/>
      <c r="CB32" s="264"/>
      <c r="CC32" s="264"/>
      <c r="CD32" s="264"/>
      <c r="CE32" s="264"/>
      <c r="CF32" s="264"/>
      <c r="CG32" s="30"/>
      <c r="CH32" s="206"/>
      <c r="CI32" s="206"/>
      <c r="CJ32" s="206"/>
      <c r="CK32" s="206"/>
      <c r="CL32" s="206"/>
      <c r="CM32" s="228"/>
      <c r="CN32" s="206"/>
      <c r="CO32" s="206"/>
      <c r="CP32" s="201"/>
      <c r="CQ32" s="201"/>
      <c r="CR32" s="211"/>
      <c r="CS32" s="216"/>
      <c r="CT32" s="216"/>
      <c r="CU32" s="216"/>
    </row>
    <row r="33" spans="1:99" ht="36" customHeight="1">
      <c r="A33" s="523">
        <v>19</v>
      </c>
      <c r="B33" s="723">
        <f t="shared" si="0"/>
        <v>0</v>
      </c>
      <c r="C33" s="410"/>
      <c r="D33" s="303"/>
      <c r="E33" s="410"/>
      <c r="F33" s="303"/>
      <c r="G33" s="410"/>
      <c r="H33" s="303"/>
      <c r="I33" s="410"/>
      <c r="J33" s="303"/>
      <c r="K33" s="410"/>
      <c r="L33" s="303"/>
      <c r="M33" s="27"/>
      <c r="N33" s="262"/>
      <c r="O33" s="27"/>
      <c r="P33" s="261"/>
      <c r="Q33" s="262"/>
      <c r="R33" s="261"/>
      <c r="S33" s="262"/>
      <c r="T33" s="261"/>
      <c r="U33" s="262"/>
      <c r="V33" s="261"/>
      <c r="W33" s="262"/>
      <c r="X33" s="261"/>
      <c r="Y33" s="262"/>
      <c r="Z33" s="261"/>
      <c r="AA33" s="262"/>
      <c r="AB33" s="261"/>
      <c r="AC33" s="262"/>
      <c r="AD33" s="27"/>
      <c r="AE33" s="263"/>
      <c r="AF33" s="263"/>
      <c r="AG33" s="263"/>
      <c r="AH33" s="262"/>
      <c r="AI33" s="262"/>
      <c r="AJ33" s="262"/>
      <c r="AK33" s="262"/>
      <c r="AL33" s="264"/>
      <c r="AM33" s="264"/>
      <c r="AN33" s="264"/>
      <c r="AO33" s="264"/>
      <c r="AP33" s="264"/>
      <c r="AQ33" s="264"/>
      <c r="AR33" s="263"/>
      <c r="AS33" s="263"/>
      <c r="AT33" s="27"/>
      <c r="AU33" s="264"/>
      <c r="AV33" s="264"/>
      <c r="AW33" s="264"/>
      <c r="AX33" s="264"/>
      <c r="AY33" s="263"/>
      <c r="AZ33" s="263"/>
      <c r="BA33" s="263"/>
      <c r="BB33" s="263"/>
      <c r="BC33" s="265"/>
      <c r="BD33" s="264"/>
      <c r="BE33" s="265"/>
      <c r="BF33" s="264"/>
      <c r="BG33" s="263"/>
      <c r="BH33" s="27"/>
      <c r="BI33" s="262"/>
      <c r="BJ33" s="262"/>
      <c r="BK33" s="262"/>
      <c r="BL33" s="262"/>
      <c r="BM33" s="262"/>
      <c r="BN33" s="262"/>
      <c r="BO33" s="262"/>
      <c r="BP33" s="262"/>
      <c r="BQ33" s="262"/>
      <c r="BR33" s="262"/>
      <c r="BS33" s="262"/>
      <c r="BT33" s="27"/>
      <c r="BU33" s="263"/>
      <c r="BV33" s="263"/>
      <c r="BW33" s="263"/>
      <c r="BX33" s="263"/>
      <c r="BY33" s="264"/>
      <c r="BZ33" s="264"/>
      <c r="CA33" s="264"/>
      <c r="CB33" s="264"/>
      <c r="CC33" s="264"/>
      <c r="CD33" s="264"/>
      <c r="CE33" s="264"/>
      <c r="CF33" s="264"/>
      <c r="CG33" s="206"/>
      <c r="CH33" s="206"/>
      <c r="CI33" s="342"/>
      <c r="CJ33" s="228"/>
      <c r="CK33" s="206"/>
      <c r="CL33" s="206"/>
      <c r="CM33" s="228"/>
      <c r="CN33" s="228"/>
      <c r="CO33" s="228"/>
      <c r="CP33" s="211"/>
      <c r="CQ33" s="201"/>
      <c r="CR33" s="211"/>
      <c r="CS33" s="216"/>
      <c r="CT33" s="216"/>
      <c r="CU33" s="216"/>
    </row>
    <row r="34" spans="1:99" ht="36" customHeight="1">
      <c r="A34" s="523">
        <v>20</v>
      </c>
      <c r="B34" s="723">
        <f t="shared" si="0"/>
        <v>0</v>
      </c>
      <c r="C34" s="410"/>
      <c r="D34" s="303"/>
      <c r="E34" s="410"/>
      <c r="F34" s="303"/>
      <c r="G34" s="410"/>
      <c r="H34" s="303"/>
      <c r="I34" s="410"/>
      <c r="J34" s="303"/>
      <c r="K34" s="410"/>
      <c r="L34" s="303"/>
      <c r="M34" s="27"/>
      <c r="N34" s="262"/>
      <c r="O34" s="27"/>
      <c r="P34" s="261"/>
      <c r="Q34" s="262"/>
      <c r="R34" s="261"/>
      <c r="S34" s="262"/>
      <c r="T34" s="261"/>
      <c r="U34" s="262"/>
      <c r="V34" s="261"/>
      <c r="W34" s="262"/>
      <c r="X34" s="261"/>
      <c r="Y34" s="262"/>
      <c r="Z34" s="261"/>
      <c r="AA34" s="262"/>
      <c r="AB34" s="261"/>
      <c r="AC34" s="262"/>
      <c r="AD34" s="27"/>
      <c r="AE34" s="263"/>
      <c r="AF34" s="263"/>
      <c r="AG34" s="263"/>
      <c r="AH34" s="262"/>
      <c r="AI34" s="262"/>
      <c r="AJ34" s="262"/>
      <c r="AK34" s="262"/>
      <c r="AL34" s="264"/>
      <c r="AM34" s="264"/>
      <c r="AN34" s="264"/>
      <c r="AO34" s="264"/>
      <c r="AP34" s="264"/>
      <c r="AQ34" s="264"/>
      <c r="AR34" s="263"/>
      <c r="AS34" s="263"/>
      <c r="AT34" s="27"/>
      <c r="AU34" s="264"/>
      <c r="AV34" s="264"/>
      <c r="AW34" s="264"/>
      <c r="AX34" s="264"/>
      <c r="AY34" s="263"/>
      <c r="AZ34" s="263"/>
      <c r="BA34" s="263"/>
      <c r="BB34" s="263"/>
      <c r="BC34" s="265"/>
      <c r="BD34" s="264"/>
      <c r="BE34" s="265"/>
      <c r="BF34" s="264"/>
      <c r="BG34" s="263"/>
      <c r="BH34" s="27"/>
      <c r="BI34" s="262"/>
      <c r="BJ34" s="262"/>
      <c r="BK34" s="262"/>
      <c r="BL34" s="262"/>
      <c r="BM34" s="262"/>
      <c r="BN34" s="262"/>
      <c r="BO34" s="262"/>
      <c r="BP34" s="262"/>
      <c r="BQ34" s="262"/>
      <c r="BR34" s="262"/>
      <c r="BS34" s="262"/>
      <c r="BT34" s="27"/>
      <c r="BU34" s="263"/>
      <c r="BV34" s="263"/>
      <c r="BW34" s="263"/>
      <c r="BX34" s="263"/>
      <c r="BY34" s="264"/>
      <c r="BZ34" s="264"/>
      <c r="CA34" s="264"/>
      <c r="CB34" s="264"/>
      <c r="CC34" s="264"/>
      <c r="CD34" s="264"/>
      <c r="CE34" s="264"/>
      <c r="CF34" s="264"/>
      <c r="CG34" s="343"/>
      <c r="CH34" s="343"/>
      <c r="CI34" s="343"/>
      <c r="CJ34" s="343"/>
      <c r="CK34" s="343"/>
      <c r="CL34" s="343"/>
      <c r="CM34" s="346"/>
      <c r="CN34" s="343"/>
      <c r="CO34" s="343"/>
      <c r="CP34" s="201"/>
      <c r="CQ34" s="201"/>
      <c r="CR34" s="201"/>
      <c r="CS34" s="203"/>
      <c r="CT34" s="216"/>
      <c r="CU34" s="216"/>
    </row>
    <row r="35" spans="1:99" ht="36" customHeight="1">
      <c r="A35" s="523">
        <v>21</v>
      </c>
      <c r="B35" s="723">
        <f t="shared" si="0"/>
        <v>0</v>
      </c>
      <c r="C35" s="410"/>
      <c r="D35" s="303"/>
      <c r="E35" s="410"/>
      <c r="F35" s="303"/>
      <c r="G35" s="410"/>
      <c r="H35" s="303"/>
      <c r="I35" s="410"/>
      <c r="J35" s="303"/>
      <c r="K35" s="410"/>
      <c r="L35" s="303"/>
      <c r="M35" s="27"/>
      <c r="N35" s="262"/>
      <c r="O35" s="27"/>
      <c r="P35" s="261"/>
      <c r="Q35" s="262"/>
      <c r="R35" s="261"/>
      <c r="S35" s="262"/>
      <c r="T35" s="261"/>
      <c r="U35" s="262"/>
      <c r="V35" s="261"/>
      <c r="W35" s="262"/>
      <c r="X35" s="261"/>
      <c r="Y35" s="262"/>
      <c r="Z35" s="261"/>
      <c r="AA35" s="262"/>
      <c r="AB35" s="261"/>
      <c r="AC35" s="262"/>
      <c r="AD35" s="27"/>
      <c r="AE35" s="263"/>
      <c r="AF35" s="263"/>
      <c r="AG35" s="263"/>
      <c r="AH35" s="262"/>
      <c r="AI35" s="262"/>
      <c r="AJ35" s="262"/>
      <c r="AK35" s="262"/>
      <c r="AL35" s="264"/>
      <c r="AM35" s="264"/>
      <c r="AN35" s="264"/>
      <c r="AO35" s="264"/>
      <c r="AP35" s="264"/>
      <c r="AQ35" s="264"/>
      <c r="AR35" s="263"/>
      <c r="AS35" s="263"/>
      <c r="AT35" s="27"/>
      <c r="AU35" s="264"/>
      <c r="AV35" s="264"/>
      <c r="AW35" s="264"/>
      <c r="AX35" s="264"/>
      <c r="AY35" s="263"/>
      <c r="AZ35" s="263"/>
      <c r="BA35" s="263"/>
      <c r="BB35" s="263"/>
      <c r="BC35" s="265"/>
      <c r="BD35" s="264"/>
      <c r="BE35" s="265"/>
      <c r="BF35" s="264"/>
      <c r="BG35" s="263"/>
      <c r="BH35" s="27"/>
      <c r="BI35" s="262"/>
      <c r="BJ35" s="262"/>
      <c r="BK35" s="262"/>
      <c r="BL35" s="262"/>
      <c r="BM35" s="262"/>
      <c r="BN35" s="262"/>
      <c r="BO35" s="262"/>
      <c r="BP35" s="262"/>
      <c r="BQ35" s="262"/>
      <c r="BR35" s="262"/>
      <c r="BS35" s="262"/>
      <c r="BT35" s="27"/>
      <c r="BU35" s="263"/>
      <c r="BV35" s="263"/>
      <c r="BW35" s="263"/>
      <c r="BX35" s="263"/>
      <c r="BY35" s="264"/>
      <c r="BZ35" s="264"/>
      <c r="CA35" s="264"/>
      <c r="CB35" s="264"/>
      <c r="CC35" s="264"/>
      <c r="CD35" s="264"/>
      <c r="CE35" s="264"/>
      <c r="CF35" s="264"/>
      <c r="CG35" s="33"/>
      <c r="CH35" s="211"/>
      <c r="CI35" s="211"/>
      <c r="CJ35" s="211"/>
      <c r="CK35" s="211"/>
      <c r="CL35" s="211"/>
      <c r="CM35" s="211"/>
      <c r="CN35" s="211"/>
      <c r="CO35" s="211"/>
      <c r="CP35" s="211"/>
      <c r="CQ35" s="211"/>
      <c r="CR35" s="211"/>
      <c r="CS35" s="216"/>
      <c r="CT35" s="216"/>
      <c r="CU35" s="216"/>
    </row>
    <row r="36" spans="1:99" ht="36" customHeight="1">
      <c r="A36" s="523">
        <v>22</v>
      </c>
      <c r="B36" s="723">
        <f t="shared" si="0"/>
        <v>0</v>
      </c>
      <c r="C36" s="410"/>
      <c r="D36" s="303"/>
      <c r="E36" s="410"/>
      <c r="F36" s="303"/>
      <c r="G36" s="410"/>
      <c r="H36" s="303"/>
      <c r="I36" s="410"/>
      <c r="J36" s="303"/>
      <c r="K36" s="410"/>
      <c r="L36" s="303"/>
      <c r="M36" s="27"/>
      <c r="N36" s="262"/>
      <c r="O36" s="27"/>
      <c r="P36" s="261"/>
      <c r="Q36" s="262"/>
      <c r="R36" s="261"/>
      <c r="S36" s="262"/>
      <c r="T36" s="261"/>
      <c r="U36" s="262"/>
      <c r="V36" s="261"/>
      <c r="W36" s="262"/>
      <c r="X36" s="261"/>
      <c r="Y36" s="262"/>
      <c r="Z36" s="261"/>
      <c r="AA36" s="262"/>
      <c r="AB36" s="261"/>
      <c r="AC36" s="262"/>
      <c r="AD36" s="27"/>
      <c r="AE36" s="263"/>
      <c r="AF36" s="263"/>
      <c r="AG36" s="263"/>
      <c r="AH36" s="262"/>
      <c r="AI36" s="262"/>
      <c r="AJ36" s="262"/>
      <c r="AK36" s="262"/>
      <c r="AL36" s="264"/>
      <c r="AM36" s="264"/>
      <c r="AN36" s="264"/>
      <c r="AO36" s="264"/>
      <c r="AP36" s="264"/>
      <c r="AQ36" s="264"/>
      <c r="AR36" s="263"/>
      <c r="AS36" s="263"/>
      <c r="AT36" s="27"/>
      <c r="AU36" s="264"/>
      <c r="AV36" s="264"/>
      <c r="AW36" s="264"/>
      <c r="AX36" s="264"/>
      <c r="AY36" s="263"/>
      <c r="AZ36" s="263"/>
      <c r="BA36" s="263"/>
      <c r="BB36" s="263"/>
      <c r="BC36" s="265"/>
      <c r="BD36" s="264"/>
      <c r="BE36" s="265"/>
      <c r="BF36" s="264"/>
      <c r="BG36" s="263"/>
      <c r="BH36" s="27"/>
      <c r="BI36" s="262"/>
      <c r="BJ36" s="262"/>
      <c r="BK36" s="262"/>
      <c r="BL36" s="262"/>
      <c r="BM36" s="262"/>
      <c r="BN36" s="262"/>
      <c r="BO36" s="262"/>
      <c r="BP36" s="262"/>
      <c r="BQ36" s="262"/>
      <c r="BR36" s="262"/>
      <c r="BS36" s="262"/>
      <c r="BT36" s="27"/>
      <c r="BU36" s="263"/>
      <c r="BV36" s="263"/>
      <c r="BW36" s="263"/>
      <c r="BX36" s="263"/>
      <c r="BY36" s="264"/>
      <c r="BZ36" s="264"/>
      <c r="CA36" s="264"/>
      <c r="CB36" s="264"/>
      <c r="CC36" s="264"/>
      <c r="CD36" s="264"/>
      <c r="CE36" s="264"/>
      <c r="CF36" s="264"/>
      <c r="CG36" s="341"/>
      <c r="CH36" s="206"/>
      <c r="CI36" s="206"/>
      <c r="CJ36" s="206"/>
      <c r="CK36" s="206"/>
      <c r="CL36" s="339"/>
      <c r="CM36" s="206"/>
      <c r="CN36" s="206"/>
      <c r="CO36" s="206"/>
      <c r="CP36" s="206"/>
      <c r="CQ36" s="228"/>
      <c r="CR36" s="228"/>
      <c r="CS36" s="274"/>
      <c r="CT36" s="203"/>
      <c r="CU36" s="203"/>
    </row>
    <row r="37" spans="1:99" ht="36" customHeight="1">
      <c r="A37" s="523">
        <v>23</v>
      </c>
      <c r="B37" s="723">
        <f t="shared" si="0"/>
        <v>0</v>
      </c>
      <c r="C37" s="410"/>
      <c r="D37" s="303"/>
      <c r="E37" s="410"/>
      <c r="F37" s="303"/>
      <c r="G37" s="410"/>
      <c r="H37" s="303"/>
      <c r="I37" s="410"/>
      <c r="J37" s="303"/>
      <c r="K37" s="410"/>
      <c r="L37" s="303"/>
      <c r="M37" s="27"/>
      <c r="N37" s="262"/>
      <c r="O37" s="27"/>
      <c r="P37" s="261"/>
      <c r="Q37" s="262"/>
      <c r="R37" s="261"/>
      <c r="S37" s="262"/>
      <c r="T37" s="261"/>
      <c r="U37" s="262"/>
      <c r="V37" s="261"/>
      <c r="W37" s="262"/>
      <c r="X37" s="261"/>
      <c r="Y37" s="262"/>
      <c r="Z37" s="261"/>
      <c r="AA37" s="262"/>
      <c r="AB37" s="261"/>
      <c r="AC37" s="262"/>
      <c r="AD37" s="27"/>
      <c r="AE37" s="263"/>
      <c r="AF37" s="263"/>
      <c r="AG37" s="263"/>
      <c r="AH37" s="262"/>
      <c r="AI37" s="262"/>
      <c r="AJ37" s="262"/>
      <c r="AK37" s="262"/>
      <c r="AL37" s="264"/>
      <c r="AM37" s="264"/>
      <c r="AN37" s="264"/>
      <c r="AO37" s="264"/>
      <c r="AP37" s="264"/>
      <c r="AQ37" s="264"/>
      <c r="AR37" s="263"/>
      <c r="AS37" s="263"/>
      <c r="AT37" s="27"/>
      <c r="AU37" s="264"/>
      <c r="AV37" s="264"/>
      <c r="AW37" s="264"/>
      <c r="AX37" s="264"/>
      <c r="AY37" s="263"/>
      <c r="AZ37" s="263"/>
      <c r="BA37" s="263"/>
      <c r="BB37" s="263"/>
      <c r="BC37" s="265"/>
      <c r="BD37" s="264"/>
      <c r="BE37" s="265"/>
      <c r="BF37" s="264"/>
      <c r="BG37" s="263"/>
      <c r="BH37" s="27"/>
      <c r="BI37" s="262"/>
      <c r="BJ37" s="262"/>
      <c r="BK37" s="262"/>
      <c r="BL37" s="262"/>
      <c r="BM37" s="262"/>
      <c r="BN37" s="262"/>
      <c r="BO37" s="262"/>
      <c r="BP37" s="262"/>
      <c r="BQ37" s="262"/>
      <c r="BR37" s="262"/>
      <c r="BS37" s="262"/>
      <c r="BT37" s="27"/>
      <c r="BU37" s="263"/>
      <c r="BV37" s="263"/>
      <c r="BW37" s="263"/>
      <c r="BX37" s="263"/>
      <c r="BY37" s="264"/>
      <c r="BZ37" s="264"/>
      <c r="CA37" s="264"/>
      <c r="CB37" s="264"/>
      <c r="CC37" s="264"/>
      <c r="CD37" s="264"/>
      <c r="CE37" s="264"/>
      <c r="CF37" s="264"/>
      <c r="CG37" s="30"/>
      <c r="CH37" s="206"/>
      <c r="CI37" s="206"/>
      <c r="CJ37" s="344"/>
      <c r="CK37" s="206"/>
      <c r="CL37" s="35"/>
      <c r="CM37" s="206"/>
      <c r="CN37" s="206"/>
      <c r="CO37" s="228"/>
      <c r="CP37" s="206"/>
      <c r="CQ37" s="206"/>
      <c r="CR37" s="206"/>
      <c r="CS37" s="273"/>
      <c r="CT37" s="216"/>
      <c r="CU37" s="216"/>
    </row>
    <row r="38" spans="1:99" ht="36" customHeight="1">
      <c r="A38" s="523">
        <v>24</v>
      </c>
      <c r="B38" s="723">
        <f t="shared" si="0"/>
        <v>0</v>
      </c>
      <c r="C38" s="410"/>
      <c r="D38" s="303"/>
      <c r="E38" s="410"/>
      <c r="F38" s="303"/>
      <c r="G38" s="410"/>
      <c r="H38" s="303"/>
      <c r="I38" s="410"/>
      <c r="J38" s="303"/>
      <c r="K38" s="410"/>
      <c r="L38" s="303"/>
      <c r="M38" s="27"/>
      <c r="N38" s="262"/>
      <c r="O38" s="27"/>
      <c r="P38" s="261"/>
      <c r="Q38" s="262"/>
      <c r="R38" s="261"/>
      <c r="S38" s="262"/>
      <c r="T38" s="261"/>
      <c r="U38" s="262"/>
      <c r="V38" s="261"/>
      <c r="W38" s="262"/>
      <c r="X38" s="261"/>
      <c r="Y38" s="262"/>
      <c r="Z38" s="261"/>
      <c r="AA38" s="262"/>
      <c r="AB38" s="261"/>
      <c r="AC38" s="262"/>
      <c r="AD38" s="27"/>
      <c r="AE38" s="263"/>
      <c r="AF38" s="263"/>
      <c r="AG38" s="263"/>
      <c r="AH38" s="262"/>
      <c r="AI38" s="262"/>
      <c r="AJ38" s="262"/>
      <c r="AK38" s="262"/>
      <c r="AL38" s="264"/>
      <c r="AM38" s="264"/>
      <c r="AN38" s="264"/>
      <c r="AO38" s="264"/>
      <c r="AP38" s="264"/>
      <c r="AQ38" s="264"/>
      <c r="AR38" s="263"/>
      <c r="AS38" s="263"/>
      <c r="AT38" s="27"/>
      <c r="AU38" s="264"/>
      <c r="AV38" s="264"/>
      <c r="AW38" s="264"/>
      <c r="AX38" s="264"/>
      <c r="AY38" s="263"/>
      <c r="AZ38" s="263"/>
      <c r="BA38" s="263"/>
      <c r="BB38" s="263"/>
      <c r="BC38" s="265"/>
      <c r="BD38" s="264"/>
      <c r="BE38" s="265"/>
      <c r="BF38" s="264"/>
      <c r="BG38" s="263"/>
      <c r="BH38" s="27"/>
      <c r="BI38" s="262"/>
      <c r="BJ38" s="262"/>
      <c r="BK38" s="262"/>
      <c r="BL38" s="262"/>
      <c r="BM38" s="262"/>
      <c r="BN38" s="262"/>
      <c r="BO38" s="262"/>
      <c r="BP38" s="262"/>
      <c r="BQ38" s="262"/>
      <c r="BR38" s="262"/>
      <c r="BS38" s="262"/>
      <c r="BT38" s="27"/>
      <c r="BU38" s="263"/>
      <c r="BV38" s="263"/>
      <c r="BW38" s="263"/>
      <c r="BX38" s="263"/>
      <c r="BY38" s="264"/>
      <c r="BZ38" s="264"/>
      <c r="CA38" s="264"/>
      <c r="CB38" s="264"/>
      <c r="CC38" s="264"/>
      <c r="CD38" s="264"/>
      <c r="CE38" s="264"/>
      <c r="CF38" s="264"/>
      <c r="CG38" s="206"/>
      <c r="CH38" s="206"/>
      <c r="CI38" s="206"/>
      <c r="CJ38" s="342"/>
      <c r="CK38" s="228"/>
      <c r="CL38" s="446"/>
      <c r="CM38" s="206"/>
      <c r="CN38" s="206"/>
      <c r="CO38" s="228"/>
      <c r="CP38" s="228"/>
      <c r="CQ38" s="446"/>
      <c r="CR38" s="36"/>
      <c r="CS38" s="273"/>
      <c r="CT38" s="216"/>
      <c r="CU38" s="8"/>
    </row>
    <row r="39" spans="1:99" ht="36" customHeight="1">
      <c r="A39" s="523">
        <v>25</v>
      </c>
      <c r="B39" s="723">
        <f t="shared" si="0"/>
        <v>0</v>
      </c>
      <c r="C39" s="410"/>
      <c r="D39" s="303"/>
      <c r="E39" s="410"/>
      <c r="F39" s="303"/>
      <c r="G39" s="410"/>
      <c r="H39" s="303"/>
      <c r="I39" s="410"/>
      <c r="J39" s="303"/>
      <c r="K39" s="410"/>
      <c r="L39" s="303"/>
      <c r="M39" s="27"/>
      <c r="N39" s="262"/>
      <c r="O39" s="27"/>
      <c r="P39" s="261"/>
      <c r="Q39" s="262"/>
      <c r="R39" s="261"/>
      <c r="S39" s="262"/>
      <c r="T39" s="261"/>
      <c r="U39" s="262"/>
      <c r="V39" s="261"/>
      <c r="W39" s="262"/>
      <c r="X39" s="261"/>
      <c r="Y39" s="262"/>
      <c r="Z39" s="261"/>
      <c r="AA39" s="262"/>
      <c r="AB39" s="261"/>
      <c r="AC39" s="262"/>
      <c r="AD39" s="27"/>
      <c r="AE39" s="263"/>
      <c r="AF39" s="263"/>
      <c r="AG39" s="263"/>
      <c r="AH39" s="262"/>
      <c r="AI39" s="262"/>
      <c r="AJ39" s="262"/>
      <c r="AK39" s="262"/>
      <c r="AL39" s="264"/>
      <c r="AM39" s="264"/>
      <c r="AN39" s="264"/>
      <c r="AO39" s="264"/>
      <c r="AP39" s="264"/>
      <c r="AQ39" s="264"/>
      <c r="AR39" s="263"/>
      <c r="AS39" s="263"/>
      <c r="AT39" s="27"/>
      <c r="AU39" s="264"/>
      <c r="AV39" s="264"/>
      <c r="AW39" s="264"/>
      <c r="AX39" s="264"/>
      <c r="AY39" s="263"/>
      <c r="AZ39" s="263"/>
      <c r="BA39" s="263"/>
      <c r="BB39" s="263"/>
      <c r="BC39" s="265"/>
      <c r="BD39" s="264"/>
      <c r="BE39" s="265"/>
      <c r="BF39" s="264"/>
      <c r="BG39" s="263"/>
      <c r="BH39" s="27"/>
      <c r="BI39" s="262"/>
      <c r="BJ39" s="262"/>
      <c r="BK39" s="262"/>
      <c r="BL39" s="262"/>
      <c r="BM39" s="262"/>
      <c r="BN39" s="262"/>
      <c r="BO39" s="262"/>
      <c r="BP39" s="262"/>
      <c r="BQ39" s="262"/>
      <c r="BR39" s="262"/>
      <c r="BS39" s="262"/>
      <c r="BT39" s="27"/>
      <c r="BU39" s="263"/>
      <c r="BV39" s="263"/>
      <c r="BW39" s="263"/>
      <c r="BX39" s="263"/>
      <c r="BY39" s="264"/>
      <c r="BZ39" s="264"/>
      <c r="CA39" s="264"/>
      <c r="CB39" s="264"/>
      <c r="CC39" s="264"/>
      <c r="CD39" s="264"/>
      <c r="CE39" s="264"/>
      <c r="CF39" s="264"/>
      <c r="CG39" s="211"/>
      <c r="CH39" s="211"/>
      <c r="CI39" s="345"/>
      <c r="CJ39" s="211"/>
      <c r="CK39" s="211"/>
      <c r="CL39" s="447"/>
      <c r="CM39" s="211"/>
      <c r="CN39" s="211"/>
      <c r="CO39" s="211"/>
      <c r="CP39" s="211"/>
      <c r="CQ39" s="211"/>
      <c r="CR39" s="211"/>
      <c r="CS39" s="216"/>
      <c r="CT39" s="216"/>
      <c r="CU39" s="216"/>
    </row>
    <row r="40" spans="1:99" ht="36" customHeight="1">
      <c r="A40" s="523">
        <v>26</v>
      </c>
      <c r="B40" s="723">
        <f t="shared" si="0"/>
        <v>0</v>
      </c>
      <c r="C40" s="410"/>
      <c r="D40" s="303"/>
      <c r="E40" s="410"/>
      <c r="F40" s="303"/>
      <c r="G40" s="410"/>
      <c r="H40" s="303"/>
      <c r="I40" s="410"/>
      <c r="J40" s="303"/>
      <c r="K40" s="410"/>
      <c r="L40" s="303"/>
      <c r="M40" s="27"/>
      <c r="N40" s="262"/>
      <c r="O40" s="27"/>
      <c r="P40" s="261"/>
      <c r="Q40" s="262"/>
      <c r="R40" s="261"/>
      <c r="S40" s="262"/>
      <c r="T40" s="261"/>
      <c r="U40" s="262"/>
      <c r="V40" s="261"/>
      <c r="W40" s="262"/>
      <c r="X40" s="261"/>
      <c r="Y40" s="262"/>
      <c r="Z40" s="261"/>
      <c r="AA40" s="262"/>
      <c r="AB40" s="261"/>
      <c r="AC40" s="262"/>
      <c r="AD40" s="27"/>
      <c r="AE40" s="263"/>
      <c r="AF40" s="263"/>
      <c r="AG40" s="263"/>
      <c r="AH40" s="262"/>
      <c r="AI40" s="262"/>
      <c r="AJ40" s="262"/>
      <c r="AK40" s="262"/>
      <c r="AL40" s="264"/>
      <c r="AM40" s="264"/>
      <c r="AN40" s="264"/>
      <c r="AO40" s="264"/>
      <c r="AP40" s="264"/>
      <c r="AQ40" s="264"/>
      <c r="AR40" s="263"/>
      <c r="AS40" s="263"/>
      <c r="AT40" s="27"/>
      <c r="AU40" s="264"/>
      <c r="AV40" s="264"/>
      <c r="AW40" s="264"/>
      <c r="AX40" s="264"/>
      <c r="AY40" s="263"/>
      <c r="AZ40" s="263"/>
      <c r="BA40" s="263"/>
      <c r="BB40" s="263"/>
      <c r="BC40" s="265"/>
      <c r="BD40" s="264"/>
      <c r="BE40" s="265"/>
      <c r="BF40" s="264"/>
      <c r="BG40" s="263"/>
      <c r="BH40" s="27"/>
      <c r="BI40" s="262"/>
      <c r="BJ40" s="262"/>
      <c r="BK40" s="262"/>
      <c r="BL40" s="262"/>
      <c r="BM40" s="262"/>
      <c r="BN40" s="262"/>
      <c r="BO40" s="262"/>
      <c r="BP40" s="262"/>
      <c r="BQ40" s="262"/>
      <c r="BR40" s="262"/>
      <c r="BS40" s="262"/>
      <c r="BT40" s="27"/>
      <c r="BU40" s="263"/>
      <c r="BV40" s="263"/>
      <c r="BW40" s="263"/>
      <c r="BX40" s="263"/>
      <c r="BY40" s="264"/>
      <c r="BZ40" s="264"/>
      <c r="CA40" s="264"/>
      <c r="CB40" s="264"/>
      <c r="CC40" s="264"/>
      <c r="CD40" s="264"/>
      <c r="CE40" s="264"/>
      <c r="CF40" s="264"/>
      <c r="CG40" s="346"/>
      <c r="CH40" s="346"/>
      <c r="CI40" s="343"/>
      <c r="CJ40" s="346"/>
      <c r="CK40" s="343"/>
      <c r="CL40" s="346"/>
      <c r="CM40" s="346"/>
      <c r="CN40" s="343"/>
      <c r="CO40" s="346"/>
      <c r="CP40" s="343"/>
      <c r="CQ40" s="343"/>
      <c r="CR40" s="343"/>
      <c r="CS40" s="216"/>
      <c r="CT40" s="216"/>
      <c r="CU40" s="216"/>
    </row>
    <row r="41" spans="1:99" ht="36" customHeight="1">
      <c r="A41" s="523">
        <v>27</v>
      </c>
      <c r="B41" s="723">
        <f t="shared" si="0"/>
        <v>0</v>
      </c>
      <c r="C41" s="410"/>
      <c r="D41" s="303"/>
      <c r="E41" s="410"/>
      <c r="F41" s="303"/>
      <c r="G41" s="410"/>
      <c r="H41" s="303"/>
      <c r="I41" s="410"/>
      <c r="J41" s="303"/>
      <c r="K41" s="410"/>
      <c r="L41" s="303"/>
      <c r="M41" s="27"/>
      <c r="N41" s="262"/>
      <c r="O41" s="27"/>
      <c r="P41" s="261"/>
      <c r="Q41" s="262"/>
      <c r="R41" s="261"/>
      <c r="S41" s="262"/>
      <c r="T41" s="261"/>
      <c r="U41" s="262"/>
      <c r="V41" s="261"/>
      <c r="W41" s="262"/>
      <c r="X41" s="261"/>
      <c r="Y41" s="262"/>
      <c r="Z41" s="261"/>
      <c r="AA41" s="262"/>
      <c r="AB41" s="261"/>
      <c r="AC41" s="262"/>
      <c r="AD41" s="27"/>
      <c r="AE41" s="263"/>
      <c r="AF41" s="263"/>
      <c r="AG41" s="263"/>
      <c r="AH41" s="262"/>
      <c r="AI41" s="262"/>
      <c r="AJ41" s="262"/>
      <c r="AK41" s="262"/>
      <c r="AL41" s="264"/>
      <c r="AM41" s="264"/>
      <c r="AN41" s="264"/>
      <c r="AO41" s="264"/>
      <c r="AP41" s="264"/>
      <c r="AQ41" s="264"/>
      <c r="AR41" s="263"/>
      <c r="AS41" s="263"/>
      <c r="AT41" s="27"/>
      <c r="AU41" s="264"/>
      <c r="AV41" s="264"/>
      <c r="AW41" s="264"/>
      <c r="AX41" s="264"/>
      <c r="AY41" s="263"/>
      <c r="AZ41" s="263"/>
      <c r="BA41" s="263"/>
      <c r="BB41" s="263"/>
      <c r="BC41" s="265"/>
      <c r="BD41" s="264"/>
      <c r="BE41" s="265"/>
      <c r="BF41" s="264"/>
      <c r="BG41" s="263"/>
      <c r="BH41" s="27"/>
      <c r="BI41" s="262"/>
      <c r="BJ41" s="262"/>
      <c r="BK41" s="262"/>
      <c r="BL41" s="262"/>
      <c r="BM41" s="262"/>
      <c r="BN41" s="262"/>
      <c r="BO41" s="262"/>
      <c r="BP41" s="262"/>
      <c r="BQ41" s="262"/>
      <c r="BR41" s="262"/>
      <c r="BS41" s="262"/>
      <c r="BT41" s="27"/>
      <c r="BU41" s="263"/>
      <c r="BV41" s="263"/>
      <c r="BW41" s="263"/>
      <c r="BX41" s="263"/>
      <c r="BY41" s="264"/>
      <c r="BZ41" s="264"/>
      <c r="CA41" s="264"/>
      <c r="CB41" s="264"/>
      <c r="CC41" s="264"/>
      <c r="CD41" s="264"/>
      <c r="CE41" s="264"/>
      <c r="CF41" s="264"/>
      <c r="CG41" s="346"/>
      <c r="CH41" s="346"/>
      <c r="CI41" s="343"/>
      <c r="CJ41" s="346"/>
      <c r="CK41" s="343"/>
      <c r="CL41" s="346"/>
      <c r="CM41" s="346"/>
      <c r="CN41" s="343"/>
      <c r="CO41" s="346"/>
      <c r="CP41" s="343"/>
      <c r="CQ41" s="343"/>
      <c r="CR41" s="343"/>
      <c r="CS41" s="216"/>
      <c r="CT41" s="216"/>
      <c r="CU41" s="216"/>
    </row>
    <row r="42" spans="1:99" ht="36" customHeight="1">
      <c r="A42" s="523">
        <v>28</v>
      </c>
      <c r="B42" s="723">
        <f t="shared" si="0"/>
        <v>0</v>
      </c>
      <c r="C42" s="410"/>
      <c r="D42" s="303"/>
      <c r="E42" s="410"/>
      <c r="F42" s="303"/>
      <c r="G42" s="410"/>
      <c r="H42" s="303"/>
      <c r="I42" s="410"/>
      <c r="J42" s="303"/>
      <c r="K42" s="410"/>
      <c r="L42" s="303"/>
      <c r="M42" s="27"/>
      <c r="N42" s="262"/>
      <c r="O42" s="27"/>
      <c r="P42" s="261"/>
      <c r="Q42" s="262"/>
      <c r="R42" s="261"/>
      <c r="S42" s="262"/>
      <c r="T42" s="261"/>
      <c r="U42" s="262"/>
      <c r="V42" s="261"/>
      <c r="W42" s="262"/>
      <c r="X42" s="261"/>
      <c r="Y42" s="262"/>
      <c r="Z42" s="261"/>
      <c r="AA42" s="262"/>
      <c r="AB42" s="261"/>
      <c r="AC42" s="262"/>
      <c r="AD42" s="27"/>
      <c r="AE42" s="263"/>
      <c r="AF42" s="263"/>
      <c r="AG42" s="263"/>
      <c r="AH42" s="262"/>
      <c r="AI42" s="262"/>
      <c r="AJ42" s="262"/>
      <c r="AK42" s="262"/>
      <c r="AL42" s="264"/>
      <c r="AM42" s="264"/>
      <c r="AN42" s="264"/>
      <c r="AO42" s="264"/>
      <c r="AP42" s="264"/>
      <c r="AQ42" s="264"/>
      <c r="AR42" s="263"/>
      <c r="AS42" s="263"/>
      <c r="AT42" s="27"/>
      <c r="AU42" s="264"/>
      <c r="AV42" s="264"/>
      <c r="AW42" s="264"/>
      <c r="AX42" s="264"/>
      <c r="AY42" s="263"/>
      <c r="AZ42" s="263"/>
      <c r="BA42" s="263"/>
      <c r="BB42" s="263"/>
      <c r="BC42" s="265"/>
      <c r="BD42" s="264"/>
      <c r="BE42" s="265"/>
      <c r="BF42" s="264"/>
      <c r="BG42" s="263"/>
      <c r="BH42" s="27"/>
      <c r="BI42" s="262"/>
      <c r="BJ42" s="262"/>
      <c r="BK42" s="262"/>
      <c r="BL42" s="262"/>
      <c r="BM42" s="262"/>
      <c r="BN42" s="262"/>
      <c r="BO42" s="262"/>
      <c r="BP42" s="262"/>
      <c r="BQ42" s="262"/>
      <c r="BR42" s="262"/>
      <c r="BS42" s="262"/>
      <c r="BT42" s="27"/>
      <c r="BU42" s="263"/>
      <c r="BV42" s="263"/>
      <c r="BW42" s="263"/>
      <c r="BX42" s="263"/>
      <c r="BY42" s="264"/>
      <c r="BZ42" s="264"/>
      <c r="CA42" s="264"/>
      <c r="CB42" s="264"/>
      <c r="CC42" s="264"/>
      <c r="CD42" s="264"/>
      <c r="CE42" s="264"/>
      <c r="CF42" s="264"/>
      <c r="CG42" s="37"/>
      <c r="CH42" s="343"/>
      <c r="CI42" s="343"/>
      <c r="CJ42" s="343"/>
      <c r="CK42" s="343"/>
      <c r="CL42" s="37"/>
      <c r="CM42" s="343"/>
      <c r="CN42" s="343"/>
      <c r="CO42" s="343"/>
      <c r="CP42" s="343"/>
      <c r="CQ42" s="343"/>
      <c r="CR42" s="343"/>
      <c r="CS42" s="216"/>
      <c r="CT42" s="216"/>
      <c r="CU42" s="216"/>
    </row>
    <row r="43" spans="1:99" ht="36" customHeight="1">
      <c r="A43" s="523">
        <v>29</v>
      </c>
      <c r="B43" s="723">
        <f>C43+E43+G43+I43+K43</f>
        <v>0</v>
      </c>
      <c r="C43" s="410"/>
      <c r="D43" s="303"/>
      <c r="E43" s="410"/>
      <c r="F43" s="303"/>
      <c r="G43" s="410"/>
      <c r="H43" s="303"/>
      <c r="I43" s="410"/>
      <c r="J43" s="303"/>
      <c r="K43" s="410"/>
      <c r="L43" s="303"/>
      <c r="M43" s="27"/>
      <c r="N43" s="262"/>
      <c r="O43" s="27"/>
      <c r="P43" s="261"/>
      <c r="Q43" s="262"/>
      <c r="R43" s="261"/>
      <c r="S43" s="262"/>
      <c r="T43" s="261"/>
      <c r="U43" s="262"/>
      <c r="V43" s="261"/>
      <c r="W43" s="262"/>
      <c r="X43" s="261"/>
      <c r="Y43" s="262"/>
      <c r="Z43" s="261"/>
      <c r="AA43" s="262"/>
      <c r="AB43" s="261"/>
      <c r="AC43" s="262"/>
      <c r="AD43" s="27"/>
      <c r="AE43" s="263"/>
      <c r="AF43" s="263"/>
      <c r="AG43" s="263"/>
      <c r="AH43" s="262"/>
      <c r="AI43" s="262"/>
      <c r="AJ43" s="262"/>
      <c r="AK43" s="262"/>
      <c r="AL43" s="264"/>
      <c r="AM43" s="264"/>
      <c r="AN43" s="264"/>
      <c r="AO43" s="264"/>
      <c r="AP43" s="264"/>
      <c r="AQ43" s="264"/>
      <c r="AR43" s="263"/>
      <c r="AS43" s="263"/>
      <c r="AT43" s="27"/>
      <c r="AU43" s="264"/>
      <c r="AV43" s="264"/>
      <c r="AW43" s="264"/>
      <c r="AX43" s="264"/>
      <c r="AY43" s="263"/>
      <c r="AZ43" s="263"/>
      <c r="BA43" s="263"/>
      <c r="BB43" s="263"/>
      <c r="BC43" s="265"/>
      <c r="BD43" s="264"/>
      <c r="BE43" s="265"/>
      <c r="BF43" s="264"/>
      <c r="BG43" s="263"/>
      <c r="BH43" s="27"/>
      <c r="BI43" s="262"/>
      <c r="BJ43" s="262"/>
      <c r="BK43" s="262"/>
      <c r="BL43" s="262"/>
      <c r="BM43" s="262"/>
      <c r="BN43" s="262"/>
      <c r="BO43" s="262"/>
      <c r="BP43" s="262"/>
      <c r="BQ43" s="262"/>
      <c r="BR43" s="262"/>
      <c r="BS43" s="262"/>
      <c r="BT43" s="27"/>
      <c r="BU43" s="263"/>
      <c r="BV43" s="263"/>
      <c r="BW43" s="263"/>
      <c r="BX43" s="263"/>
      <c r="BY43" s="264"/>
      <c r="BZ43" s="264"/>
      <c r="CA43" s="264"/>
      <c r="CB43" s="264"/>
      <c r="CC43" s="264"/>
      <c r="CD43" s="264"/>
      <c r="CE43" s="264"/>
      <c r="CF43" s="264"/>
      <c r="CG43" s="346"/>
      <c r="CH43" s="346"/>
      <c r="CI43" s="346"/>
      <c r="CJ43" s="346"/>
      <c r="CK43" s="346"/>
      <c r="CL43" s="346"/>
      <c r="CM43" s="346"/>
      <c r="CN43" s="346"/>
      <c r="CO43" s="346"/>
      <c r="CP43" s="346"/>
      <c r="CQ43" s="343"/>
      <c r="CR43" s="343"/>
      <c r="CS43" s="216"/>
      <c r="CT43" s="216"/>
      <c r="CU43" s="216"/>
    </row>
    <row r="44" spans="1:99" ht="36" customHeight="1">
      <c r="A44" s="523">
        <v>30</v>
      </c>
      <c r="B44" s="723">
        <f t="shared" si="0"/>
        <v>0</v>
      </c>
      <c r="C44" s="410"/>
      <c r="D44" s="303"/>
      <c r="E44" s="410"/>
      <c r="F44" s="303"/>
      <c r="G44" s="410"/>
      <c r="H44" s="303"/>
      <c r="I44" s="410"/>
      <c r="J44" s="303"/>
      <c r="K44" s="410"/>
      <c r="L44" s="303"/>
      <c r="M44" s="27"/>
      <c r="N44" s="262"/>
      <c r="O44" s="27"/>
      <c r="P44" s="261"/>
      <c r="Q44" s="262"/>
      <c r="R44" s="261"/>
      <c r="S44" s="262"/>
      <c r="T44" s="261"/>
      <c r="U44" s="262"/>
      <c r="V44" s="261"/>
      <c r="W44" s="262"/>
      <c r="X44" s="261"/>
      <c r="Y44" s="262"/>
      <c r="Z44" s="261"/>
      <c r="AA44" s="262"/>
      <c r="AB44" s="261"/>
      <c r="AC44" s="262"/>
      <c r="AD44" s="27"/>
      <c r="AE44" s="263"/>
      <c r="AF44" s="263"/>
      <c r="AG44" s="263"/>
      <c r="AH44" s="262"/>
      <c r="AI44" s="262"/>
      <c r="AJ44" s="262"/>
      <c r="AK44" s="262"/>
      <c r="AL44" s="264"/>
      <c r="AM44" s="264"/>
      <c r="AN44" s="264"/>
      <c r="AO44" s="264"/>
      <c r="AP44" s="264"/>
      <c r="AQ44" s="264"/>
      <c r="AR44" s="263"/>
      <c r="AS44" s="263"/>
      <c r="AT44" s="27"/>
      <c r="AU44" s="264"/>
      <c r="AV44" s="264"/>
      <c r="AW44" s="264"/>
      <c r="AX44" s="264"/>
      <c r="AY44" s="263"/>
      <c r="AZ44" s="263"/>
      <c r="BA44" s="263"/>
      <c r="BB44" s="263"/>
      <c r="BC44" s="265"/>
      <c r="BD44" s="264"/>
      <c r="BE44" s="265"/>
      <c r="BF44" s="264"/>
      <c r="BG44" s="263"/>
      <c r="BH44" s="27"/>
      <c r="BI44" s="262"/>
      <c r="BJ44" s="262"/>
      <c r="BK44" s="262"/>
      <c r="BL44" s="262"/>
      <c r="BM44" s="262"/>
      <c r="BN44" s="262"/>
      <c r="BO44" s="262"/>
      <c r="BP44" s="262"/>
      <c r="BQ44" s="262"/>
      <c r="BR44" s="262"/>
      <c r="BS44" s="262"/>
      <c r="BT44" s="27"/>
      <c r="BU44" s="263"/>
      <c r="BV44" s="263"/>
      <c r="BW44" s="263"/>
      <c r="BX44" s="263"/>
      <c r="BY44" s="264"/>
      <c r="BZ44" s="264"/>
      <c r="CA44" s="264"/>
      <c r="CB44" s="264"/>
      <c r="CC44" s="264"/>
      <c r="CD44" s="264"/>
      <c r="CE44" s="264"/>
      <c r="CF44" s="264"/>
      <c r="CG44" s="33"/>
      <c r="CH44" s="211"/>
      <c r="CI44" s="211"/>
      <c r="CJ44" s="211"/>
      <c r="CK44" s="211"/>
      <c r="CL44" s="211"/>
      <c r="CM44" s="211"/>
      <c r="CN44" s="211"/>
      <c r="CO44" s="211"/>
      <c r="CP44" s="211"/>
      <c r="CQ44" s="211"/>
      <c r="CR44" s="211"/>
      <c r="CS44" s="216"/>
      <c r="CT44" s="216"/>
      <c r="CU44" s="216"/>
    </row>
    <row r="45" spans="1:99" ht="36" customHeight="1" thickBot="1">
      <c r="A45" s="524">
        <v>31</v>
      </c>
      <c r="B45" s="790">
        <f t="shared" si="0"/>
        <v>0</v>
      </c>
      <c r="C45" s="410"/>
      <c r="D45" s="303"/>
      <c r="E45" s="410"/>
      <c r="F45" s="303"/>
      <c r="G45" s="410"/>
      <c r="H45" s="303"/>
      <c r="I45" s="410"/>
      <c r="J45" s="303"/>
      <c r="K45" s="410"/>
      <c r="L45" s="303"/>
      <c r="M45" s="27"/>
      <c r="N45" s="262"/>
      <c r="O45" s="27"/>
      <c r="P45" s="261"/>
      <c r="Q45" s="262"/>
      <c r="R45" s="261"/>
      <c r="S45" s="262"/>
      <c r="T45" s="261"/>
      <c r="U45" s="262"/>
      <c r="V45" s="261"/>
      <c r="W45" s="262"/>
      <c r="X45" s="261"/>
      <c r="Y45" s="262"/>
      <c r="Z45" s="261"/>
      <c r="AA45" s="262"/>
      <c r="AB45" s="261"/>
      <c r="AC45" s="262"/>
      <c r="AD45" s="27"/>
      <c r="AE45" s="263"/>
      <c r="AF45" s="263"/>
      <c r="AG45" s="263"/>
      <c r="AH45" s="262"/>
      <c r="AI45" s="262"/>
      <c r="AJ45" s="262"/>
      <c r="AK45" s="262"/>
      <c r="AL45" s="264"/>
      <c r="AM45" s="264"/>
      <c r="AN45" s="264"/>
      <c r="AO45" s="264"/>
      <c r="AP45" s="264"/>
      <c r="AQ45" s="264"/>
      <c r="AR45" s="263"/>
      <c r="AS45" s="263"/>
      <c r="AT45" s="27"/>
      <c r="AU45" s="264"/>
      <c r="AV45" s="264"/>
      <c r="AW45" s="264"/>
      <c r="AX45" s="264"/>
      <c r="AY45" s="263"/>
      <c r="AZ45" s="263"/>
      <c r="BA45" s="263"/>
      <c r="BB45" s="263"/>
      <c r="BC45" s="265"/>
      <c r="BD45" s="264"/>
      <c r="BE45" s="265"/>
      <c r="BF45" s="264"/>
      <c r="BG45" s="263"/>
      <c r="BH45" s="27"/>
      <c r="BI45" s="262"/>
      <c r="BJ45" s="262"/>
      <c r="BK45" s="262"/>
      <c r="BL45" s="262"/>
      <c r="BM45" s="262"/>
      <c r="BN45" s="262"/>
      <c r="BO45" s="262"/>
      <c r="BP45" s="262"/>
      <c r="BQ45" s="262"/>
      <c r="BR45" s="262"/>
      <c r="BS45" s="262"/>
      <c r="BT45" s="27"/>
      <c r="BU45" s="263"/>
      <c r="BV45" s="263"/>
      <c r="BW45" s="263"/>
      <c r="BX45" s="263"/>
      <c r="BY45" s="264"/>
      <c r="BZ45" s="264"/>
      <c r="CA45" s="264"/>
      <c r="CB45" s="264"/>
      <c r="CC45" s="264"/>
      <c r="CD45" s="264"/>
      <c r="CE45" s="264"/>
      <c r="CF45" s="264"/>
      <c r="CG45" s="29"/>
      <c r="CH45" s="211"/>
      <c r="CI45" s="211"/>
      <c r="CJ45" s="211"/>
      <c r="CK45" s="211"/>
      <c r="CL45" s="211"/>
      <c r="CM45" s="211"/>
      <c r="CN45" s="211"/>
      <c r="CO45" s="211"/>
      <c r="CP45" s="211"/>
      <c r="CQ45" s="201"/>
      <c r="CR45" s="201"/>
      <c r="CS45" s="203"/>
      <c r="CT45" s="216"/>
      <c r="CU45" s="216"/>
    </row>
    <row r="46" spans="1:99" ht="36" customHeight="1">
      <c r="A46" s="72" t="s">
        <v>18</v>
      </c>
      <c r="B46" s="725">
        <f>SUM(B15:B45)</f>
        <v>0</v>
      </c>
      <c r="C46" s="403" t="str">
        <f>IF(SUM(C15:C45)=0, " ", SUM(C15:C45))</f>
        <v xml:space="preserve"> </v>
      </c>
      <c r="D46" s="708" t="str">
        <f t="shared" ref="D46:L46" si="1">IF(SUM(D15:D45)=0, " ", SUM(D15:D45))</f>
        <v xml:space="preserve"> </v>
      </c>
      <c r="E46" s="403" t="str">
        <f t="shared" si="1"/>
        <v xml:space="preserve"> </v>
      </c>
      <c r="F46" s="708" t="str">
        <f t="shared" si="1"/>
        <v xml:space="preserve"> </v>
      </c>
      <c r="G46" s="403" t="str">
        <f t="shared" si="1"/>
        <v xml:space="preserve"> </v>
      </c>
      <c r="H46" s="708" t="str">
        <f t="shared" si="1"/>
        <v xml:space="preserve"> </v>
      </c>
      <c r="I46" s="403" t="str">
        <f t="shared" si="1"/>
        <v xml:space="preserve"> </v>
      </c>
      <c r="J46" s="708" t="str">
        <f t="shared" si="1"/>
        <v xml:space="preserve"> </v>
      </c>
      <c r="K46" s="403" t="str">
        <f t="shared" si="1"/>
        <v xml:space="preserve"> </v>
      </c>
      <c r="L46" s="708" t="str">
        <f t="shared" si="1"/>
        <v xml:space="preserve"> </v>
      </c>
      <c r="M46" s="27"/>
      <c r="N46" s="262"/>
      <c r="O46" s="27"/>
      <c r="P46" s="261"/>
      <c r="Q46" s="282"/>
      <c r="R46" s="261"/>
      <c r="S46" s="282"/>
      <c r="T46" s="261"/>
      <c r="U46" s="282"/>
      <c r="V46" s="261"/>
      <c r="W46" s="282"/>
      <c r="X46" s="261"/>
      <c r="Y46" s="282"/>
      <c r="Z46" s="261"/>
      <c r="AA46" s="282"/>
      <c r="AB46" s="261"/>
      <c r="AC46" s="265"/>
      <c r="AD46" s="27"/>
      <c r="AE46" s="263"/>
      <c r="AF46" s="263"/>
      <c r="AG46" s="263"/>
      <c r="AH46" s="262"/>
      <c r="AI46" s="262"/>
      <c r="AJ46" s="262"/>
      <c r="AK46" s="262"/>
      <c r="AL46" s="264"/>
      <c r="AM46" s="264"/>
      <c r="AN46" s="264"/>
      <c r="AO46" s="264"/>
      <c r="AP46" s="264"/>
      <c r="AQ46" s="264"/>
      <c r="AR46" s="263"/>
      <c r="AS46" s="263"/>
      <c r="AT46" s="27"/>
      <c r="AU46" s="264"/>
      <c r="AV46" s="264"/>
      <c r="AW46" s="264"/>
      <c r="AX46" s="264"/>
      <c r="AY46" s="263"/>
      <c r="AZ46" s="263"/>
      <c r="BA46" s="263"/>
      <c r="BB46" s="263"/>
      <c r="BC46" s="283"/>
      <c r="BD46" s="264"/>
      <c r="BE46" s="284"/>
      <c r="BF46" s="264"/>
      <c r="BG46" s="263"/>
      <c r="BH46" s="27"/>
      <c r="BI46" s="262"/>
      <c r="BJ46" s="262"/>
      <c r="BK46" s="262"/>
      <c r="BL46" s="262"/>
      <c r="BM46" s="262"/>
      <c r="BN46" s="262"/>
      <c r="BO46" s="262"/>
      <c r="BP46" s="262"/>
      <c r="BQ46" s="262"/>
      <c r="BR46" s="262"/>
      <c r="BS46" s="262"/>
      <c r="BT46" s="27"/>
      <c r="BU46" s="263"/>
      <c r="BV46" s="263"/>
      <c r="BW46" s="263"/>
      <c r="BX46" s="263"/>
      <c r="BY46" s="264"/>
      <c r="BZ46" s="264"/>
      <c r="CA46" s="264"/>
      <c r="CB46" s="264"/>
      <c r="CC46" s="264"/>
      <c r="CD46" s="264"/>
      <c r="CE46" s="264"/>
      <c r="CF46" s="264"/>
      <c r="CG46" s="221"/>
      <c r="CH46" s="211"/>
      <c r="CI46" s="211"/>
      <c r="CJ46" s="211"/>
      <c r="CK46" s="211"/>
      <c r="CL46" s="211"/>
      <c r="CM46" s="211"/>
      <c r="CN46" s="211"/>
      <c r="CO46" s="211"/>
      <c r="CP46" s="211"/>
      <c r="CQ46" s="201"/>
      <c r="CR46" s="201"/>
      <c r="CS46" s="203"/>
      <c r="CT46" s="216"/>
      <c r="CU46" s="216"/>
    </row>
    <row r="47" spans="1:99" ht="36" customHeight="1" thickBot="1">
      <c r="A47" s="448" t="s">
        <v>62</v>
      </c>
      <c r="B47" s="725">
        <f>AVERAGE(B15:B45)</f>
        <v>0</v>
      </c>
      <c r="C47" s="404" t="str">
        <f>IFERROR(AVERAGE(C15:C45), " ")</f>
        <v xml:space="preserve"> </v>
      </c>
      <c r="D47" s="707" t="str">
        <f t="shared" ref="D47:L47" si="2">IFERROR(AVERAGE(D15:D45), " ")</f>
        <v xml:space="preserve"> </v>
      </c>
      <c r="E47" s="404" t="str">
        <f t="shared" si="2"/>
        <v xml:space="preserve"> </v>
      </c>
      <c r="F47" s="707" t="str">
        <f t="shared" si="2"/>
        <v xml:space="preserve"> </v>
      </c>
      <c r="G47" s="404" t="str">
        <f t="shared" si="2"/>
        <v xml:space="preserve"> </v>
      </c>
      <c r="H47" s="707" t="str">
        <f t="shared" si="2"/>
        <v xml:space="preserve"> </v>
      </c>
      <c r="I47" s="404" t="str">
        <f t="shared" si="2"/>
        <v xml:space="preserve"> </v>
      </c>
      <c r="J47" s="707" t="str">
        <f t="shared" si="2"/>
        <v xml:space="preserve"> </v>
      </c>
      <c r="K47" s="404" t="str">
        <f t="shared" si="2"/>
        <v xml:space="preserve"> </v>
      </c>
      <c r="L47" s="707" t="str">
        <f t="shared" si="2"/>
        <v xml:space="preserve"> </v>
      </c>
      <c r="M47" s="242"/>
      <c r="N47" s="262"/>
      <c r="O47" s="27"/>
      <c r="P47" s="261"/>
      <c r="Q47" s="263"/>
      <c r="R47" s="261"/>
      <c r="S47" s="262"/>
      <c r="T47" s="261"/>
      <c r="U47" s="262"/>
      <c r="V47" s="261"/>
      <c r="W47" s="262"/>
      <c r="X47" s="261"/>
      <c r="Y47" s="262"/>
      <c r="Z47" s="261"/>
      <c r="AA47" s="262"/>
      <c r="AB47" s="261"/>
      <c r="AC47" s="262"/>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92"/>
      <c r="BD47" s="264"/>
      <c r="BE47" s="292"/>
      <c r="BF47" s="293"/>
      <c r="BG47" s="294"/>
      <c r="BH47" s="242"/>
      <c r="BI47" s="262"/>
      <c r="BJ47" s="262"/>
      <c r="BK47" s="262"/>
      <c r="BL47" s="262"/>
      <c r="BM47" s="262"/>
      <c r="BN47" s="262"/>
      <c r="BO47" s="262"/>
      <c r="BP47" s="262"/>
      <c r="BQ47" s="262"/>
      <c r="BR47" s="262"/>
      <c r="BS47" s="262"/>
      <c r="BT47" s="27"/>
      <c r="BU47" s="263"/>
      <c r="BV47" s="263"/>
      <c r="BW47" s="263"/>
      <c r="BX47" s="263"/>
      <c r="BY47" s="264"/>
      <c r="BZ47" s="264"/>
      <c r="CA47" s="264"/>
      <c r="CB47" s="264"/>
      <c r="CC47" s="264"/>
      <c r="CD47" s="264"/>
      <c r="CE47" s="264"/>
      <c r="CF47" s="264"/>
      <c r="CG47" s="29"/>
      <c r="CH47" s="211"/>
      <c r="CI47" s="211"/>
      <c r="CJ47" s="211"/>
      <c r="CK47" s="211"/>
      <c r="CL47" s="211"/>
      <c r="CM47" s="211"/>
      <c r="CN47" s="211"/>
      <c r="CO47" s="211"/>
      <c r="CP47" s="211"/>
      <c r="CQ47" s="33"/>
      <c r="CR47" s="211"/>
      <c r="CS47" s="216"/>
      <c r="CT47" s="216"/>
      <c r="CU47" s="216"/>
    </row>
    <row r="48" spans="1:99" ht="24" customHeight="1">
      <c r="A48" s="168"/>
      <c r="B48" s="168"/>
      <c r="C48" s="168"/>
      <c r="D48" s="449"/>
      <c r="E48" s="169"/>
      <c r="F48" s="168"/>
      <c r="G48" s="168"/>
      <c r="H48" s="168"/>
      <c r="I48" s="168"/>
      <c r="J48" s="168"/>
      <c r="K48" s="168"/>
      <c r="L48" s="168"/>
      <c r="M48" s="201"/>
      <c r="N48" s="201"/>
      <c r="O48" s="297"/>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97"/>
      <c r="AX48" s="201"/>
      <c r="AY48" s="201"/>
      <c r="AZ48" s="201"/>
      <c r="BA48" s="201"/>
      <c r="BB48" s="201"/>
      <c r="BC48" s="201"/>
      <c r="BD48" s="298"/>
      <c r="BE48" s="201"/>
      <c r="BF48" s="201"/>
      <c r="BG48" s="201"/>
      <c r="BH48" s="201"/>
      <c r="BI48" s="201"/>
      <c r="BJ48" s="201"/>
      <c r="BK48" s="201"/>
      <c r="BL48" s="299"/>
      <c r="BM48" s="201"/>
      <c r="BN48" s="201"/>
      <c r="BO48" s="201"/>
      <c r="BP48" s="201"/>
      <c r="BQ48" s="201"/>
      <c r="BR48" s="201"/>
      <c r="BS48" s="201"/>
      <c r="BT48" s="31"/>
      <c r="BU48" s="263"/>
      <c r="BV48" s="263"/>
      <c r="BW48" s="263"/>
      <c r="BX48" s="263"/>
      <c r="BY48" s="264"/>
      <c r="BZ48" s="264"/>
      <c r="CA48" s="264"/>
      <c r="CB48" s="264"/>
      <c r="CC48" s="264"/>
      <c r="CD48" s="264"/>
      <c r="CE48" s="264"/>
      <c r="CF48" s="264"/>
      <c r="CG48" s="29"/>
      <c r="CH48" s="211"/>
      <c r="CI48" s="211"/>
      <c r="CJ48" s="211"/>
      <c r="CK48" s="211"/>
      <c r="CL48" s="211"/>
      <c r="CM48" s="211"/>
      <c r="CN48" s="211"/>
      <c r="CO48" s="211"/>
      <c r="CP48" s="211"/>
      <c r="CQ48" s="211"/>
      <c r="CR48" s="33"/>
      <c r="CS48" s="216"/>
      <c r="CT48" s="216"/>
      <c r="CU48" s="216"/>
    </row>
    <row r="49" spans="4:99" ht="37.15" customHeight="1">
      <c r="D49" s="450"/>
      <c r="O49" s="295"/>
      <c r="AW49" s="295"/>
      <c r="BT49" s="301"/>
      <c r="BU49" s="302"/>
      <c r="BV49" s="302"/>
      <c r="BW49" s="302"/>
      <c r="BX49" s="302"/>
      <c r="BY49" s="302"/>
      <c r="BZ49" s="302"/>
      <c r="CA49" s="302"/>
      <c r="CB49" s="302"/>
      <c r="CC49" s="302"/>
      <c r="CD49" s="302"/>
      <c r="CE49" s="302"/>
      <c r="CF49" s="302"/>
      <c r="CG49" s="203"/>
      <c r="CH49" s="216"/>
      <c r="CI49" s="216"/>
      <c r="CJ49" s="216"/>
      <c r="CK49" s="216"/>
      <c r="CL49" s="216"/>
      <c r="CM49" s="216"/>
      <c r="CN49" s="216"/>
      <c r="CO49" s="216"/>
      <c r="CP49" s="216"/>
      <c r="CQ49" s="203"/>
      <c r="CR49" s="203"/>
      <c r="CS49" s="203"/>
      <c r="CT49" s="203"/>
      <c r="CU49" s="216"/>
    </row>
    <row r="50" spans="4:99" ht="19.149999999999999" customHeight="1">
      <c r="O50" s="295"/>
      <c r="AW50" s="295"/>
      <c r="BT50" s="302"/>
      <c r="BU50" s="302"/>
      <c r="BV50" s="302"/>
      <c r="BW50" s="302"/>
      <c r="BX50" s="302"/>
      <c r="BY50" s="302"/>
      <c r="BZ50" s="302"/>
      <c r="CA50" s="302"/>
      <c r="CB50" s="302"/>
      <c r="CC50" s="302"/>
      <c r="CD50" s="302"/>
      <c r="CE50" s="302"/>
      <c r="CF50" s="302"/>
      <c r="CG50" s="6"/>
      <c r="CH50" s="408"/>
      <c r="CI50" s="408"/>
      <c r="CJ50" s="408"/>
      <c r="CK50" s="408"/>
      <c r="CL50" s="408"/>
      <c r="CM50" s="408"/>
      <c r="CN50" s="409"/>
      <c r="CO50" s="203"/>
      <c r="CP50" s="408"/>
      <c r="CQ50" s="203"/>
      <c r="CR50" s="203"/>
      <c r="CS50" s="203"/>
      <c r="CT50" s="203"/>
      <c r="CU50" s="408"/>
    </row>
  </sheetData>
  <sheetProtection algorithmName="SHA-512" hashValue="KRvMeBRrosQNYUVPi5RnbsS+zbqCiX63fXWObml8aPqyM3/KMbYdZMS8ccfkpaFc1F+ReNuQWTii0pOeXchhEA==" saltValue="TLFh4F6kqiGn7cUdfKsIXg==" spinCount="100000" sheet="1"/>
  <mergeCells count="8">
    <mergeCell ref="B3:E4"/>
    <mergeCell ref="H5:J5"/>
    <mergeCell ref="K5:L5"/>
    <mergeCell ref="K2:L2"/>
    <mergeCell ref="I3:J3"/>
    <mergeCell ref="K3:L3"/>
    <mergeCell ref="I4:J4"/>
    <mergeCell ref="K4:L4"/>
  </mergeCells>
  <phoneticPr fontId="0" type="noConversion"/>
  <printOptions horizontalCentered="1" verticalCentered="1"/>
  <pageMargins left="5.1388888888888887E-2" right="0.5" top="0.75" bottom="0.5" header="0.5" footer="0"/>
  <pageSetup scale="11" orientation="portrait" r:id="rId1"/>
  <headerFooter scaleWithDoc="0" alignWithMargins="0">
    <oddHeader>&amp;L&amp;P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K50"/>
  <sheetViews>
    <sheetView showGridLines="0" zoomScaleNormal="100" workbookViewId="0">
      <selection activeCell="C15" sqref="C15"/>
    </sheetView>
  </sheetViews>
  <sheetFormatPr defaultColWidth="9" defaultRowHeight="12.75"/>
  <cols>
    <col min="1" max="1" width="11" style="156" customWidth="1"/>
    <col min="2" max="3" width="20.7109375" style="156" customWidth="1"/>
    <col min="4" max="4" width="13.28515625" style="156" customWidth="1"/>
    <col min="5" max="5" width="20.7109375" style="156" customWidth="1"/>
    <col min="6" max="6" width="13.28515625" style="156" customWidth="1"/>
    <col min="7" max="7" width="20.7109375" style="156" customWidth="1"/>
    <col min="8" max="8" width="13.28515625" style="156" customWidth="1"/>
    <col min="9" max="9" width="20.7109375" style="156" customWidth="1"/>
    <col min="10" max="10" width="13" style="156" customWidth="1"/>
    <col min="11" max="11" width="20.7109375" style="156" customWidth="1"/>
    <col min="12" max="12" width="13.28515625" style="156" customWidth="1"/>
    <col min="13" max="13" width="10" style="156" customWidth="1"/>
    <col min="14" max="14" width="17.7109375" style="156" customWidth="1"/>
    <col min="15" max="16384" width="9" style="156"/>
  </cols>
  <sheetData>
    <row r="1" spans="1:115" ht="12.75" customHeight="1">
      <c r="A1" s="171"/>
      <c r="B1" s="171"/>
      <c r="C1" s="171"/>
      <c r="D1" s="171"/>
      <c r="E1" s="171"/>
      <c r="F1" s="171"/>
      <c r="G1" s="171"/>
      <c r="H1" s="171"/>
      <c r="I1" s="171"/>
      <c r="J1" s="171"/>
      <c r="K1" s="171"/>
      <c r="L1" s="171"/>
      <c r="M1" s="202"/>
      <c r="N1" s="202"/>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1"/>
      <c r="AY1" s="200"/>
      <c r="AZ1" s="200"/>
      <c r="BA1" s="200"/>
      <c r="BB1" s="200"/>
      <c r="BC1" s="200"/>
      <c r="BD1" s="200"/>
      <c r="BE1" s="200"/>
      <c r="BF1" s="200"/>
      <c r="BG1" s="200"/>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1"/>
      <c r="CH1" s="201"/>
      <c r="CI1" s="201"/>
      <c r="CJ1" s="201"/>
      <c r="CK1" s="201"/>
      <c r="CL1" s="201"/>
      <c r="CM1" s="201"/>
      <c r="CN1" s="201"/>
      <c r="CO1" s="201"/>
      <c r="CP1" s="201"/>
      <c r="CQ1" s="201"/>
      <c r="CR1" s="201"/>
      <c r="CS1" s="203"/>
      <c r="CT1" s="203"/>
      <c r="CU1" s="203"/>
      <c r="DJ1" s="203"/>
      <c r="DK1" s="203"/>
    </row>
    <row r="2" spans="1:115" ht="21" thickBot="1">
      <c r="A2" s="442"/>
      <c r="F2" s="167"/>
      <c r="G2" s="167"/>
      <c r="H2" s="205"/>
      <c r="I2" s="205"/>
      <c r="J2" s="579" t="s">
        <v>0</v>
      </c>
      <c r="K2" s="854">
        <f>'CoverSheet '!E10</f>
        <v>0</v>
      </c>
      <c r="L2" s="854"/>
      <c r="M2" s="211"/>
      <c r="N2" s="206"/>
      <c r="O2" s="206"/>
      <c r="P2" s="206"/>
      <c r="Q2" s="206"/>
      <c r="R2" s="206"/>
      <c r="S2" s="201"/>
      <c r="T2" s="206"/>
      <c r="U2" s="206"/>
      <c r="V2" s="206"/>
      <c r="W2" s="206"/>
      <c r="X2" s="206"/>
      <c r="Y2" s="207"/>
      <c r="Z2" s="16"/>
      <c r="AA2" s="207"/>
      <c r="AB2" s="208"/>
      <c r="AC2" s="208"/>
      <c r="AD2" s="201"/>
      <c r="AE2" s="201"/>
      <c r="AF2" s="201"/>
      <c r="AG2" s="201"/>
      <c r="AH2" s="201"/>
      <c r="AI2" s="201"/>
      <c r="AJ2" s="201"/>
      <c r="AK2" s="206"/>
      <c r="AL2" s="206"/>
      <c r="AM2" s="206"/>
      <c r="AN2" s="206"/>
      <c r="AO2" s="206"/>
      <c r="AP2" s="206"/>
      <c r="AQ2" s="16"/>
      <c r="AR2" s="209"/>
      <c r="AS2" s="209"/>
      <c r="AT2" s="201"/>
      <c r="AU2" s="206"/>
      <c r="AV2" s="201"/>
      <c r="AW2" s="201"/>
      <c r="AX2" s="201"/>
      <c r="AY2" s="201"/>
      <c r="AZ2" s="206"/>
      <c r="BA2" s="206"/>
      <c r="BB2" s="206"/>
      <c r="BC2" s="206"/>
      <c r="BD2" s="210"/>
      <c r="BE2" s="16"/>
      <c r="BF2" s="209"/>
      <c r="BG2" s="209"/>
      <c r="BH2" s="211"/>
      <c r="BI2" s="206"/>
      <c r="BJ2" s="206"/>
      <c r="BK2" s="206"/>
      <c r="BL2" s="206"/>
      <c r="BM2" s="206"/>
      <c r="BN2" s="206"/>
      <c r="BO2" s="206"/>
      <c r="BP2" s="206"/>
      <c r="BQ2" s="17"/>
      <c r="BR2" s="209"/>
      <c r="BS2" s="209"/>
      <c r="BT2" s="201"/>
      <c r="BU2" s="206"/>
      <c r="BV2" s="206"/>
      <c r="BW2" s="206"/>
      <c r="BX2" s="206"/>
      <c r="BY2" s="206"/>
      <c r="BZ2" s="206"/>
      <c r="CA2" s="206"/>
      <c r="CB2" s="206"/>
      <c r="CC2" s="201"/>
      <c r="CD2" s="16"/>
      <c r="CE2" s="209"/>
      <c r="CF2" s="212"/>
      <c r="CG2" s="201"/>
      <c r="CH2" s="201"/>
      <c r="CI2" s="201"/>
      <c r="CJ2" s="201"/>
      <c r="CK2" s="201"/>
      <c r="CL2" s="201"/>
      <c r="CM2" s="201"/>
      <c r="CN2" s="201"/>
      <c r="CO2" s="201"/>
      <c r="CP2" s="201"/>
      <c r="CQ2" s="201"/>
      <c r="CR2" s="201"/>
      <c r="CS2" s="203"/>
      <c r="CT2" s="203"/>
      <c r="CU2" s="203"/>
    </row>
    <row r="3" spans="1:115" ht="18.75" customHeight="1" thickBot="1">
      <c r="A3" s="194"/>
      <c r="B3" s="939" t="s">
        <v>266</v>
      </c>
      <c r="C3" s="946"/>
      <c r="D3" s="946"/>
      <c r="E3" s="947"/>
      <c r="F3" s="204"/>
      <c r="G3" s="204"/>
      <c r="H3" s="577"/>
      <c r="I3" s="871" t="s">
        <v>148</v>
      </c>
      <c r="J3" s="871"/>
      <c r="K3" s="856">
        <f>'CoverSheet '!I10</f>
        <v>0</v>
      </c>
      <c r="L3" s="856"/>
      <c r="M3" s="211"/>
      <c r="N3" s="213"/>
      <c r="O3" s="206"/>
      <c r="P3" s="213"/>
      <c r="Q3" s="214"/>
      <c r="R3" s="17"/>
      <c r="S3" s="201"/>
      <c r="T3" s="201"/>
      <c r="U3" s="206"/>
      <c r="V3" s="206"/>
      <c r="W3" s="206"/>
      <c r="X3" s="206"/>
      <c r="Y3" s="213"/>
      <c r="Z3" s="207"/>
      <c r="AA3" s="213"/>
      <c r="AB3" s="208"/>
      <c r="AC3" s="208"/>
      <c r="AD3" s="206"/>
      <c r="AE3" s="213"/>
      <c r="AF3" s="214"/>
      <c r="AG3" s="17"/>
      <c r="AH3" s="201"/>
      <c r="AI3" s="201"/>
      <c r="AJ3" s="201"/>
      <c r="AK3" s="206"/>
      <c r="AL3" s="206"/>
      <c r="AM3" s="206"/>
      <c r="AN3" s="206"/>
      <c r="AO3" s="206"/>
      <c r="AP3" s="206"/>
      <c r="AQ3" s="213"/>
      <c r="AR3" s="209"/>
      <c r="AS3" s="212"/>
      <c r="AT3" s="213"/>
      <c r="AU3" s="207"/>
      <c r="AV3" s="201"/>
      <c r="AW3" s="17"/>
      <c r="AX3" s="201"/>
      <c r="AY3" s="201"/>
      <c r="AZ3" s="206"/>
      <c r="BA3" s="206"/>
      <c r="BB3" s="206"/>
      <c r="BC3" s="206"/>
      <c r="BD3" s="210"/>
      <c r="BE3" s="213"/>
      <c r="BF3" s="209"/>
      <c r="BG3" s="212"/>
      <c r="BH3" s="211"/>
      <c r="BI3" s="213"/>
      <c r="BJ3" s="17"/>
      <c r="BK3" s="201"/>
      <c r="BL3" s="201"/>
      <c r="BM3" s="206"/>
      <c r="BN3" s="206"/>
      <c r="BO3" s="206"/>
      <c r="BP3" s="206"/>
      <c r="BQ3" s="210"/>
      <c r="BR3" s="215"/>
      <c r="BS3" s="212"/>
      <c r="BT3" s="211"/>
      <c r="BU3" s="213"/>
      <c r="BV3" s="214"/>
      <c r="BW3" s="17"/>
      <c r="BX3" s="201"/>
      <c r="BY3" s="206"/>
      <c r="BZ3" s="206"/>
      <c r="CA3" s="206"/>
      <c r="CB3" s="206"/>
      <c r="CC3" s="210"/>
      <c r="CD3" s="210"/>
      <c r="CE3" s="212"/>
      <c r="CF3" s="209"/>
      <c r="CG3" s="211"/>
      <c r="CH3" s="201"/>
      <c r="CI3" s="201"/>
      <c r="CJ3" s="201"/>
      <c r="CK3" s="201"/>
      <c r="CL3" s="201"/>
      <c r="CM3" s="201"/>
      <c r="CN3" s="201"/>
      <c r="CO3" s="201"/>
      <c r="CP3" s="201"/>
      <c r="CQ3" s="201"/>
      <c r="CR3" s="201"/>
      <c r="CS3" s="203"/>
      <c r="CT3" s="203"/>
      <c r="CU3" s="203"/>
    </row>
    <row r="4" spans="1:115" ht="10.5" customHeight="1" thickBot="1">
      <c r="A4" s="168"/>
      <c r="B4" s="948"/>
      <c r="C4" s="949"/>
      <c r="D4" s="949"/>
      <c r="E4" s="950"/>
      <c r="F4" s="204"/>
      <c r="G4" s="204"/>
      <c r="H4" s="577"/>
      <c r="I4" s="857"/>
      <c r="J4" s="857"/>
      <c r="K4" s="855"/>
      <c r="L4" s="855"/>
      <c r="M4" s="201"/>
      <c r="N4" s="213"/>
      <c r="O4" s="206"/>
      <c r="P4" s="213"/>
      <c r="Q4" s="214"/>
      <c r="R4" s="218"/>
      <c r="S4" s="201"/>
      <c r="T4" s="201"/>
      <c r="U4" s="206"/>
      <c r="V4" s="206"/>
      <c r="W4" s="206"/>
      <c r="X4" s="206"/>
      <c r="Y4" s="18"/>
      <c r="Z4" s="207"/>
      <c r="AA4" s="213"/>
      <c r="AB4" s="219"/>
      <c r="AC4" s="208"/>
      <c r="AD4" s="206"/>
      <c r="AE4" s="213"/>
      <c r="AF4" s="214"/>
      <c r="AG4" s="218"/>
      <c r="AH4" s="201"/>
      <c r="AI4" s="201"/>
      <c r="AJ4" s="201"/>
      <c r="AK4" s="206"/>
      <c r="AL4" s="206"/>
      <c r="AM4" s="206"/>
      <c r="AN4" s="18"/>
      <c r="AO4" s="201"/>
      <c r="AP4" s="201"/>
      <c r="AQ4" s="201"/>
      <c r="AR4" s="220"/>
      <c r="AS4" s="212"/>
      <c r="AT4" s="213"/>
      <c r="AU4" s="207"/>
      <c r="AV4" s="201"/>
      <c r="AW4" s="218"/>
      <c r="AX4" s="201"/>
      <c r="AY4" s="221"/>
      <c r="AZ4" s="206"/>
      <c r="BA4" s="206"/>
      <c r="BB4" s="18"/>
      <c r="BC4" s="201"/>
      <c r="BD4" s="207"/>
      <c r="BE4" s="213"/>
      <c r="BF4" s="222"/>
      <c r="BG4" s="209"/>
      <c r="BH4" s="201"/>
      <c r="BI4" s="213"/>
      <c r="BJ4" s="218"/>
      <c r="BK4" s="201"/>
      <c r="BL4" s="201"/>
      <c r="BM4" s="206"/>
      <c r="BN4" s="201"/>
      <c r="BO4" s="17"/>
      <c r="BP4" s="201"/>
      <c r="BQ4" s="201"/>
      <c r="BR4" s="220"/>
      <c r="BS4" s="212"/>
      <c r="BT4" s="201"/>
      <c r="BU4" s="213"/>
      <c r="BV4" s="214"/>
      <c r="BW4" s="218"/>
      <c r="BX4" s="201"/>
      <c r="BY4" s="206"/>
      <c r="BZ4" s="206"/>
      <c r="CA4" s="18"/>
      <c r="CB4" s="201"/>
      <c r="CC4" s="201"/>
      <c r="CD4" s="16"/>
      <c r="CE4" s="222"/>
      <c r="CF4" s="212"/>
      <c r="CG4" s="201"/>
      <c r="CH4" s="201"/>
      <c r="CI4" s="201"/>
      <c r="CJ4" s="201"/>
      <c r="CK4" s="201"/>
      <c r="CL4" s="201"/>
      <c r="CM4" s="201"/>
      <c r="CN4" s="201"/>
      <c r="CO4" s="201"/>
      <c r="CP4" s="201"/>
      <c r="CQ4" s="201"/>
      <c r="CR4" s="201"/>
      <c r="CS4" s="203"/>
      <c r="CT4" s="203"/>
      <c r="CU4" s="203"/>
    </row>
    <row r="5" spans="1:115" ht="18.75" thickBot="1">
      <c r="A5" s="167"/>
      <c r="B5" s="499"/>
      <c r="C5" s="499"/>
      <c r="D5" s="499"/>
      <c r="E5" s="499"/>
      <c r="F5" s="167"/>
      <c r="G5" s="167"/>
      <c r="H5" s="871" t="s">
        <v>4</v>
      </c>
      <c r="I5" s="871"/>
      <c r="J5" s="871"/>
      <c r="K5" s="847">
        <f>'CoverSheet '!G7</f>
        <v>0</v>
      </c>
      <c r="L5" s="847"/>
      <c r="M5" s="206"/>
      <c r="N5" s="19"/>
      <c r="O5" s="206"/>
      <c r="P5" s="19"/>
      <c r="Q5" s="207"/>
      <c r="R5" s="214"/>
      <c r="S5" s="201"/>
      <c r="T5" s="201"/>
      <c r="U5" s="206"/>
      <c r="V5" s="206"/>
      <c r="W5" s="206"/>
      <c r="X5" s="206"/>
      <c r="Y5" s="210"/>
      <c r="Z5" s="210"/>
      <c r="AA5" s="210"/>
      <c r="AB5" s="210"/>
      <c r="AC5" s="210"/>
      <c r="AD5" s="19"/>
      <c r="AE5" s="201"/>
      <c r="AF5" s="207"/>
      <c r="AG5" s="214"/>
      <c r="AH5" s="206"/>
      <c r="AI5" s="206"/>
      <c r="AJ5" s="206"/>
      <c r="AK5" s="206"/>
      <c r="AL5" s="206"/>
      <c r="AM5" s="206"/>
      <c r="AN5" s="206"/>
      <c r="AO5" s="206"/>
      <c r="AP5" s="206"/>
      <c r="AQ5" s="210"/>
      <c r="AR5" s="210"/>
      <c r="AS5" s="210"/>
      <c r="AT5" s="19"/>
      <c r="AU5" s="207"/>
      <c r="AV5" s="207"/>
      <c r="AW5" s="206"/>
      <c r="AX5" s="206"/>
      <c r="AY5" s="206"/>
      <c r="AZ5" s="206"/>
      <c r="BA5" s="206"/>
      <c r="BB5" s="206"/>
      <c r="BC5" s="206"/>
      <c r="BD5" s="210"/>
      <c r="BE5" s="210"/>
      <c r="BF5" s="210"/>
      <c r="BG5" s="210"/>
      <c r="BH5" s="206"/>
      <c r="BI5" s="19"/>
      <c r="BJ5" s="207"/>
      <c r="BK5" s="214"/>
      <c r="BL5" s="201"/>
      <c r="BM5" s="206"/>
      <c r="BN5" s="206"/>
      <c r="BO5" s="206"/>
      <c r="BP5" s="206"/>
      <c r="BQ5" s="210"/>
      <c r="BR5" s="210"/>
      <c r="BS5" s="210"/>
      <c r="BT5" s="206"/>
      <c r="BU5" s="19"/>
      <c r="BV5" s="207"/>
      <c r="BW5" s="214"/>
      <c r="BX5" s="201"/>
      <c r="BY5" s="206"/>
      <c r="BZ5" s="206"/>
      <c r="CA5" s="206"/>
      <c r="CB5" s="206"/>
      <c r="CC5" s="210"/>
      <c r="CD5" s="210"/>
      <c r="CE5" s="210"/>
      <c r="CF5" s="210"/>
      <c r="CG5" s="201"/>
      <c r="CH5" s="201"/>
      <c r="CI5" s="201"/>
      <c r="CJ5" s="201"/>
      <c r="CK5" s="201"/>
      <c r="CL5" s="201"/>
      <c r="CM5" s="201"/>
      <c r="CN5" s="201"/>
      <c r="CO5" s="201"/>
      <c r="CP5" s="201"/>
      <c r="CQ5" s="201"/>
      <c r="CR5" s="201"/>
      <c r="CS5" s="203"/>
      <c r="CT5" s="203"/>
      <c r="CU5" s="203"/>
    </row>
    <row r="6" spans="1:115" ht="5.45" customHeight="1">
      <c r="A6" s="171"/>
      <c r="B6" s="203"/>
      <c r="C6" s="203"/>
      <c r="D6" s="203"/>
      <c r="E6" s="203"/>
      <c r="F6" s="171"/>
      <c r="G6" s="171"/>
      <c r="H6" s="171"/>
      <c r="I6" s="171"/>
      <c r="J6" s="205"/>
      <c r="K6" s="205"/>
      <c r="L6" s="205"/>
      <c r="M6" s="202"/>
      <c r="N6" s="201"/>
      <c r="O6" s="202"/>
      <c r="P6" s="202"/>
      <c r="Q6" s="202"/>
      <c r="R6" s="202"/>
      <c r="S6" s="202"/>
      <c r="T6" s="202"/>
      <c r="U6" s="202"/>
      <c r="V6" s="202"/>
      <c r="W6" s="202"/>
      <c r="X6" s="202"/>
      <c r="Y6" s="210"/>
      <c r="Z6" s="210"/>
      <c r="AA6" s="210"/>
      <c r="AB6" s="210"/>
      <c r="AC6" s="210"/>
      <c r="AD6" s="202"/>
      <c r="AE6" s="202"/>
      <c r="AF6" s="202"/>
      <c r="AG6" s="202"/>
      <c r="AH6" s="202"/>
      <c r="AI6" s="202"/>
      <c r="AJ6" s="202"/>
      <c r="AK6" s="202"/>
      <c r="AL6" s="202"/>
      <c r="AM6" s="202"/>
      <c r="AN6" s="202"/>
      <c r="AO6" s="202"/>
      <c r="AP6" s="202"/>
      <c r="AQ6" s="210"/>
      <c r="AR6" s="210"/>
      <c r="AS6" s="210"/>
      <c r="AT6" s="202"/>
      <c r="AU6" s="202"/>
      <c r="AV6" s="202"/>
      <c r="AW6" s="202"/>
      <c r="AX6" s="202"/>
      <c r="AY6" s="202"/>
      <c r="AZ6" s="202"/>
      <c r="BA6" s="202"/>
      <c r="BB6" s="202"/>
      <c r="BC6" s="202"/>
      <c r="BD6" s="210"/>
      <c r="BE6" s="210"/>
      <c r="BF6" s="210"/>
      <c r="BG6" s="210"/>
      <c r="BH6" s="202"/>
      <c r="BI6" s="201"/>
      <c r="BJ6" s="201"/>
      <c r="BK6" s="201"/>
      <c r="BL6" s="202"/>
      <c r="BM6" s="202"/>
      <c r="BN6" s="202"/>
      <c r="BO6" s="202"/>
      <c r="BP6" s="202"/>
      <c r="BQ6" s="210"/>
      <c r="BR6" s="210"/>
      <c r="BS6" s="210"/>
      <c r="BT6" s="202"/>
      <c r="BU6" s="202"/>
      <c r="BV6" s="202"/>
      <c r="BW6" s="202"/>
      <c r="BX6" s="202"/>
      <c r="BY6" s="202"/>
      <c r="BZ6" s="202"/>
      <c r="CA6" s="202"/>
      <c r="CB6" s="202"/>
      <c r="CC6" s="210"/>
      <c r="CD6" s="210"/>
      <c r="CE6" s="210"/>
      <c r="CF6" s="210"/>
      <c r="CG6" s="211"/>
      <c r="CH6" s="211"/>
      <c r="CI6" s="211"/>
      <c r="CJ6" s="211"/>
      <c r="CK6" s="211"/>
      <c r="CL6" s="211"/>
      <c r="CM6" s="211"/>
      <c r="CN6" s="211"/>
      <c r="CO6" s="211"/>
      <c r="CP6" s="211"/>
      <c r="CQ6" s="211"/>
      <c r="CR6" s="211"/>
      <c r="CS6" s="216"/>
      <c r="CT6" s="216"/>
      <c r="CU6" s="216"/>
    </row>
    <row r="7" spans="1:115" ht="11.25" customHeight="1">
      <c r="A7" s="171"/>
      <c r="B7" s="203"/>
      <c r="C7" s="203"/>
      <c r="D7" s="203"/>
      <c r="E7" s="203"/>
      <c r="F7" s="171"/>
      <c r="G7" s="171"/>
      <c r="H7" s="171"/>
      <c r="I7" s="171"/>
      <c r="J7" s="205"/>
      <c r="K7" s="205"/>
      <c r="L7" s="205"/>
      <c r="M7" s="202"/>
      <c r="N7" s="202"/>
      <c r="O7" s="202"/>
      <c r="P7" s="202"/>
      <c r="Q7" s="202"/>
      <c r="R7" s="202"/>
      <c r="S7" s="202"/>
      <c r="T7" s="202"/>
      <c r="U7" s="202"/>
      <c r="V7" s="202"/>
      <c r="W7" s="202"/>
      <c r="X7" s="202"/>
      <c r="Y7" s="210"/>
      <c r="Z7" s="207"/>
      <c r="AA7" s="207"/>
      <c r="AB7" s="210"/>
      <c r="AC7" s="210"/>
      <c r="AD7" s="202"/>
      <c r="AE7" s="202"/>
      <c r="AF7" s="202"/>
      <c r="AG7" s="202"/>
      <c r="AH7" s="202"/>
      <c r="AI7" s="202"/>
      <c r="AJ7" s="202"/>
      <c r="AK7" s="202"/>
      <c r="AL7" s="202"/>
      <c r="AM7" s="202"/>
      <c r="AN7" s="202"/>
      <c r="AO7" s="202"/>
      <c r="AP7" s="202"/>
      <c r="AQ7" s="210"/>
      <c r="AR7" s="210"/>
      <c r="AS7" s="210"/>
      <c r="AT7" s="202"/>
      <c r="AU7" s="202"/>
      <c r="AV7" s="202"/>
      <c r="AW7" s="202"/>
      <c r="AX7" s="202"/>
      <c r="AY7" s="202"/>
      <c r="AZ7" s="202"/>
      <c r="BA7" s="202"/>
      <c r="BB7" s="202"/>
      <c r="BC7" s="202"/>
      <c r="BD7" s="210"/>
      <c r="BE7" s="210"/>
      <c r="BF7" s="210"/>
      <c r="BG7" s="210"/>
      <c r="BH7" s="202"/>
      <c r="BI7" s="202"/>
      <c r="BJ7" s="202"/>
      <c r="BK7" s="202"/>
      <c r="BL7" s="202"/>
      <c r="BM7" s="202"/>
      <c r="BN7" s="202"/>
      <c r="BO7" s="202"/>
      <c r="BP7" s="202"/>
      <c r="BQ7" s="210"/>
      <c r="BR7" s="210"/>
      <c r="BS7" s="210"/>
      <c r="BT7" s="202"/>
      <c r="BU7" s="202"/>
      <c r="BV7" s="202"/>
      <c r="BW7" s="202"/>
      <c r="BX7" s="202"/>
      <c r="BY7" s="202"/>
      <c r="BZ7" s="202"/>
      <c r="CA7" s="202"/>
      <c r="CB7" s="202"/>
      <c r="CC7" s="210"/>
      <c r="CD7" s="210"/>
      <c r="CE7" s="210"/>
      <c r="CF7" s="210"/>
      <c r="CG7" s="211"/>
      <c r="CH7" s="211"/>
      <c r="CI7" s="211"/>
      <c r="CJ7" s="211"/>
      <c r="CK7" s="211"/>
      <c r="CL7" s="211"/>
      <c r="CM7" s="211"/>
      <c r="CN7" s="211"/>
      <c r="CO7" s="211"/>
      <c r="CP7" s="211"/>
      <c r="CQ7" s="211"/>
      <c r="CR7" s="211"/>
      <c r="CS7" s="216"/>
      <c r="CT7" s="216"/>
      <c r="CU7" s="216"/>
    </row>
    <row r="8" spans="1:115" s="566" customFormat="1" ht="15.95" customHeight="1" thickBot="1">
      <c r="A8" s="193"/>
      <c r="B8" s="270"/>
      <c r="C8" s="270"/>
      <c r="D8" s="270"/>
      <c r="E8" s="270"/>
      <c r="F8" s="205"/>
      <c r="G8" s="205"/>
      <c r="H8" s="205"/>
      <c r="I8" s="63" t="s">
        <v>106</v>
      </c>
      <c r="J8" s="186">
        <v>6</v>
      </c>
      <c r="K8" s="187" t="s">
        <v>107</v>
      </c>
      <c r="L8" s="518">
        <v>11</v>
      </c>
      <c r="N8" s="560"/>
      <c r="O8" s="21"/>
      <c r="P8" s="210"/>
      <c r="Q8" s="210"/>
      <c r="R8" s="210"/>
      <c r="S8" s="560"/>
      <c r="T8" s="210"/>
      <c r="U8" s="210"/>
      <c r="V8" s="210"/>
      <c r="W8" s="210"/>
      <c r="X8" s="561"/>
      <c r="Y8" s="210"/>
      <c r="Z8" s="210"/>
      <c r="AA8" s="18"/>
      <c r="AB8" s="214"/>
      <c r="AC8" s="18"/>
      <c r="AD8" s="561"/>
      <c r="AE8" s="210"/>
      <c r="AF8" s="210"/>
      <c r="AG8" s="210"/>
      <c r="AH8" s="560"/>
      <c r="AI8" s="210"/>
      <c r="AJ8" s="210"/>
      <c r="AK8" s="210"/>
      <c r="AL8" s="210"/>
      <c r="AM8" s="210"/>
      <c r="AN8" s="210"/>
      <c r="AO8" s="210"/>
      <c r="AP8" s="210"/>
      <c r="AQ8" s="21"/>
      <c r="AR8" s="210"/>
      <c r="AS8" s="561"/>
      <c r="AT8" s="561"/>
      <c r="AU8" s="210"/>
      <c r="AV8" s="560"/>
      <c r="AW8" s="210"/>
      <c r="AX8" s="210"/>
      <c r="AY8" s="210"/>
      <c r="AZ8" s="210"/>
      <c r="BA8" s="210"/>
      <c r="BB8" s="210"/>
      <c r="BC8" s="210"/>
      <c r="BD8" s="210"/>
      <c r="BE8" s="21"/>
      <c r="BF8" s="561"/>
      <c r="BG8" s="210"/>
      <c r="BH8" s="561"/>
      <c r="BI8" s="560"/>
      <c r="BJ8" s="210"/>
      <c r="BK8" s="210"/>
      <c r="BL8" s="210"/>
      <c r="BM8" s="210"/>
      <c r="BN8" s="210"/>
      <c r="BO8" s="210"/>
      <c r="BP8" s="210"/>
      <c r="BQ8" s="561"/>
      <c r="BR8" s="21"/>
      <c r="BS8" s="561"/>
      <c r="BT8" s="561"/>
      <c r="BU8" s="561"/>
      <c r="BV8" s="210"/>
      <c r="BW8" s="210"/>
      <c r="BX8" s="210"/>
      <c r="BY8" s="210"/>
      <c r="BZ8" s="210"/>
      <c r="CA8" s="210"/>
      <c r="CB8" s="210"/>
      <c r="CC8" s="210"/>
      <c r="CD8" s="207"/>
      <c r="CE8" s="21"/>
      <c r="CF8" s="210"/>
      <c r="CG8" s="213"/>
      <c r="CH8" s="213"/>
      <c r="CI8" s="17"/>
      <c r="CJ8" s="561"/>
      <c r="CK8" s="213"/>
      <c r="CL8" s="561"/>
      <c r="CM8" s="17"/>
      <c r="CN8" s="578"/>
      <c r="CO8" s="578"/>
      <c r="CP8" s="578"/>
      <c r="CQ8" s="578"/>
      <c r="CR8" s="213"/>
      <c r="CS8" s="562"/>
      <c r="CT8" s="562"/>
      <c r="CU8" s="562"/>
    </row>
    <row r="9" spans="1:115" ht="3.75" customHeight="1">
      <c r="A9" s="171"/>
      <c r="B9" s="171"/>
      <c r="C9" s="171"/>
      <c r="E9" s="171"/>
      <c r="F9" s="171"/>
      <c r="G9" s="171"/>
      <c r="H9" s="171"/>
      <c r="I9" s="171"/>
      <c r="J9" s="205"/>
      <c r="K9" s="205"/>
      <c r="L9" s="205"/>
      <c r="M9" s="202"/>
      <c r="N9" s="202"/>
      <c r="O9" s="202"/>
      <c r="P9" s="202"/>
      <c r="Q9" s="202"/>
      <c r="R9" s="202"/>
      <c r="S9" s="202"/>
      <c r="T9" s="202"/>
      <c r="U9" s="202"/>
      <c r="V9" s="202"/>
      <c r="W9" s="202"/>
      <c r="X9" s="202"/>
      <c r="Y9" s="210"/>
      <c r="Z9" s="210"/>
      <c r="AA9" s="210"/>
      <c r="AB9" s="210"/>
      <c r="AC9" s="210"/>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10"/>
      <c r="BR9" s="210"/>
      <c r="BS9" s="210"/>
      <c r="BT9" s="200"/>
      <c r="BU9" s="200"/>
      <c r="BV9" s="200"/>
      <c r="BW9" s="200"/>
      <c r="BX9" s="200"/>
      <c r="BY9" s="200"/>
      <c r="BZ9" s="200"/>
      <c r="CA9" s="200"/>
      <c r="CB9" s="200"/>
      <c r="CC9" s="200"/>
      <c r="CD9" s="200"/>
      <c r="CE9" s="200"/>
      <c r="CF9" s="200"/>
      <c r="CG9" s="211"/>
      <c r="CH9" s="211"/>
      <c r="CI9" s="211"/>
      <c r="CJ9" s="201"/>
      <c r="CK9" s="211"/>
      <c r="CL9" s="211"/>
      <c r="CM9" s="211"/>
      <c r="CN9" s="211"/>
      <c r="CO9" s="211"/>
      <c r="CP9" s="211"/>
      <c r="CQ9" s="211"/>
      <c r="CR9" s="211"/>
      <c r="CS9" s="216"/>
      <c r="CT9" s="216"/>
      <c r="CU9" s="216"/>
    </row>
    <row r="10" spans="1:115" ht="18.75" customHeight="1">
      <c r="A10" s="322"/>
      <c r="B10" s="519"/>
      <c r="C10" s="519" t="s">
        <v>10</v>
      </c>
      <c r="D10" s="520"/>
      <c r="E10" s="520"/>
      <c r="F10" s="520"/>
      <c r="G10" s="521"/>
      <c r="H10" s="520"/>
      <c r="I10" s="520"/>
      <c r="J10" s="520"/>
      <c r="K10" s="520"/>
      <c r="L10" s="522"/>
      <c r="M10" s="200"/>
      <c r="N10" s="23"/>
      <c r="O10" s="200"/>
      <c r="P10" s="22"/>
      <c r="Q10" s="230"/>
      <c r="R10" s="230"/>
      <c r="S10" s="230"/>
      <c r="T10" s="230"/>
      <c r="U10" s="230"/>
      <c r="V10" s="230"/>
      <c r="W10" s="230"/>
      <c r="X10" s="230"/>
      <c r="Y10" s="230"/>
      <c r="Z10" s="230"/>
      <c r="AA10" s="230"/>
      <c r="AB10" s="230"/>
      <c r="AC10" s="230"/>
      <c r="AD10" s="200"/>
      <c r="AE10" s="23"/>
      <c r="AF10" s="230"/>
      <c r="AG10" s="230"/>
      <c r="AH10" s="230"/>
      <c r="AI10" s="230"/>
      <c r="AJ10" s="230"/>
      <c r="AK10" s="230"/>
      <c r="AL10" s="230"/>
      <c r="AM10" s="230"/>
      <c r="AN10" s="230"/>
      <c r="AO10" s="230"/>
      <c r="AP10" s="230"/>
      <c r="AQ10" s="230"/>
      <c r="AR10" s="230"/>
      <c r="AS10" s="230"/>
      <c r="AT10" s="200"/>
      <c r="AU10" s="23"/>
      <c r="AV10" s="230"/>
      <c r="AW10" s="230"/>
      <c r="AX10" s="230"/>
      <c r="AY10" s="230"/>
      <c r="AZ10" s="230"/>
      <c r="BA10" s="230"/>
      <c r="BB10" s="230"/>
      <c r="BC10" s="230"/>
      <c r="BD10" s="230"/>
      <c r="BE10" s="230"/>
      <c r="BF10" s="230"/>
      <c r="BG10" s="230"/>
      <c r="BH10" s="200"/>
      <c r="BI10" s="23"/>
      <c r="BJ10" s="23"/>
      <c r="BK10" s="230"/>
      <c r="BL10" s="230"/>
      <c r="BM10" s="230"/>
      <c r="BN10" s="230"/>
      <c r="BO10" s="230"/>
      <c r="BP10" s="230"/>
      <c r="BQ10" s="230"/>
      <c r="BR10" s="230"/>
      <c r="BS10" s="230"/>
      <c r="BT10" s="200"/>
      <c r="BU10" s="230"/>
      <c r="BV10" s="230"/>
      <c r="BW10" s="231"/>
      <c r="BX10" s="230"/>
      <c r="BY10" s="230"/>
      <c r="BZ10" s="230"/>
      <c r="CA10" s="230"/>
      <c r="CB10" s="230"/>
      <c r="CC10" s="230"/>
      <c r="CD10" s="230"/>
      <c r="CE10" s="230"/>
      <c r="CF10" s="230"/>
      <c r="CG10" s="211"/>
      <c r="CH10" s="211"/>
      <c r="CI10" s="211"/>
      <c r="CJ10" s="29"/>
      <c r="CK10" s="201"/>
      <c r="CL10" s="211"/>
      <c r="CM10" s="211"/>
      <c r="CN10" s="340"/>
      <c r="CO10" s="340"/>
      <c r="CP10" s="340"/>
      <c r="CQ10" s="211"/>
      <c r="CR10" s="201"/>
      <c r="CS10" s="203"/>
      <c r="CT10" s="203"/>
      <c r="CU10" s="203"/>
    </row>
    <row r="11" spans="1:115" ht="21" customHeight="1">
      <c r="A11" s="443"/>
      <c r="B11" s="73" t="s">
        <v>29</v>
      </c>
      <c r="C11" s="75" t="s">
        <v>22</v>
      </c>
      <c r="D11" s="580"/>
      <c r="E11" s="54" t="s">
        <v>22</v>
      </c>
      <c r="F11" s="581"/>
      <c r="G11" s="54" t="s">
        <v>22</v>
      </c>
      <c r="H11" s="581"/>
      <c r="I11" s="54" t="s">
        <v>22</v>
      </c>
      <c r="J11" s="581"/>
      <c r="K11" s="54" t="s">
        <v>22</v>
      </c>
      <c r="L11" s="582"/>
      <c r="M11" s="239"/>
      <c r="N11" s="27"/>
      <c r="O11" s="202"/>
      <c r="P11" s="24"/>
      <c r="Q11" s="237"/>
      <c r="R11" s="25"/>
      <c r="S11" s="237"/>
      <c r="T11" s="26"/>
      <c r="U11" s="237"/>
      <c r="V11" s="24"/>
      <c r="W11" s="237"/>
      <c r="X11" s="25"/>
      <c r="Y11" s="237"/>
      <c r="Z11" s="26"/>
      <c r="AA11" s="238"/>
      <c r="AB11" s="24"/>
      <c r="AC11" s="237"/>
      <c r="AD11" s="239"/>
      <c r="AE11" s="239"/>
      <c r="AF11" s="239"/>
      <c r="AG11" s="239"/>
      <c r="AH11" s="231"/>
      <c r="AI11" s="231"/>
      <c r="AJ11" s="23"/>
      <c r="AK11" s="231"/>
      <c r="AL11" s="231"/>
      <c r="AM11" s="231"/>
      <c r="AN11" s="231"/>
      <c r="AO11" s="231"/>
      <c r="AP11" s="23"/>
      <c r="AQ11" s="231"/>
      <c r="AR11" s="23"/>
      <c r="AS11" s="231"/>
      <c r="AT11" s="239"/>
      <c r="AU11" s="231"/>
      <c r="AV11" s="239"/>
      <c r="AW11" s="240"/>
      <c r="AX11" s="231"/>
      <c r="AY11" s="241"/>
      <c r="AZ11" s="231"/>
      <c r="BA11" s="231"/>
      <c r="BB11" s="231"/>
      <c r="BC11" s="231"/>
      <c r="BD11" s="242"/>
      <c r="BE11" s="242"/>
      <c r="BF11" s="242"/>
      <c r="BG11" s="242"/>
      <c r="BH11" s="239"/>
      <c r="BI11" s="27"/>
      <c r="BJ11" s="27"/>
      <c r="BK11" s="243"/>
      <c r="BL11" s="27"/>
      <c r="BM11" s="28"/>
      <c r="BN11" s="27"/>
      <c r="BO11" s="28"/>
      <c r="BP11" s="27"/>
      <c r="BQ11" s="28"/>
      <c r="BR11" s="27"/>
      <c r="BS11" s="28"/>
      <c r="BT11" s="200"/>
      <c r="BU11" s="231"/>
      <c r="BV11" s="231"/>
      <c r="BW11" s="231"/>
      <c r="BX11" s="230"/>
      <c r="BY11" s="231"/>
      <c r="BZ11" s="231"/>
      <c r="CA11" s="231"/>
      <c r="CB11" s="231"/>
      <c r="CC11" s="231"/>
      <c r="CD11" s="231"/>
      <c r="CE11" s="231"/>
      <c r="CF11" s="231"/>
      <c r="CG11" s="211"/>
      <c r="CH11" s="211"/>
      <c r="CI11" s="211"/>
      <c r="CJ11" s="211"/>
      <c r="CK11" s="211"/>
      <c r="CL11" s="211"/>
      <c r="CM11" s="211"/>
      <c r="CN11" s="211"/>
      <c r="CO11" s="211"/>
      <c r="CP11" s="211"/>
      <c r="CQ11" s="211"/>
      <c r="CR11" s="211"/>
      <c r="CS11" s="216"/>
      <c r="CT11" s="216"/>
      <c r="CU11" s="216"/>
    </row>
    <row r="12" spans="1:115" ht="18" customHeight="1">
      <c r="A12" s="443"/>
      <c r="B12" s="73" t="s">
        <v>33</v>
      </c>
      <c r="C12" s="638" t="s">
        <v>111</v>
      </c>
      <c r="D12" s="639"/>
      <c r="E12" s="638" t="s">
        <v>111</v>
      </c>
      <c r="F12" s="639"/>
      <c r="G12" s="638" t="s">
        <v>111</v>
      </c>
      <c r="H12" s="639"/>
      <c r="I12" s="638" t="s">
        <v>111</v>
      </c>
      <c r="J12" s="639"/>
      <c r="K12" s="638" t="s">
        <v>111</v>
      </c>
      <c r="L12" s="639"/>
      <c r="M12" s="239"/>
      <c r="N12" s="23"/>
      <c r="O12" s="202"/>
      <c r="P12" s="29"/>
      <c r="Q12" s="237"/>
      <c r="R12" s="25"/>
      <c r="S12" s="237"/>
      <c r="T12" s="246"/>
      <c r="U12" s="237"/>
      <c r="V12" s="29"/>
      <c r="W12" s="247"/>
      <c r="X12" s="26"/>
      <c r="Y12" s="237"/>
      <c r="Z12" s="30"/>
      <c r="AA12" s="248"/>
      <c r="AB12" s="30"/>
      <c r="AC12" s="249"/>
      <c r="AD12" s="239"/>
      <c r="AE12" s="23"/>
      <c r="AF12" s="23"/>
      <c r="AG12" s="231"/>
      <c r="AH12" s="23"/>
      <c r="AI12" s="231"/>
      <c r="AJ12" s="23"/>
      <c r="AK12" s="231"/>
      <c r="AL12" s="231"/>
      <c r="AM12" s="231"/>
      <c r="AN12" s="231"/>
      <c r="AO12" s="231"/>
      <c r="AP12" s="239"/>
      <c r="AQ12" s="242"/>
      <c r="AR12" s="23"/>
      <c r="AS12" s="231"/>
      <c r="AT12" s="239"/>
      <c r="AU12" s="240"/>
      <c r="AV12" s="231"/>
      <c r="AW12" s="241"/>
      <c r="AX12" s="231"/>
      <c r="AY12" s="23"/>
      <c r="AZ12" s="231"/>
      <c r="BA12" s="239"/>
      <c r="BB12" s="239"/>
      <c r="BC12" s="231"/>
      <c r="BD12" s="242"/>
      <c r="BE12" s="242"/>
      <c r="BF12" s="242"/>
      <c r="BG12" s="242"/>
      <c r="BH12" s="239"/>
      <c r="BI12" s="23"/>
      <c r="BJ12" s="242"/>
      <c r="BK12" s="231"/>
      <c r="BL12" s="242"/>
      <c r="BM12" s="231"/>
      <c r="BN12" s="242"/>
      <c r="BO12" s="231"/>
      <c r="BP12" s="242"/>
      <c r="BQ12" s="231"/>
      <c r="BR12" s="242"/>
      <c r="BS12" s="231"/>
      <c r="BT12" s="200"/>
      <c r="BU12" s="239"/>
      <c r="BV12" s="239"/>
      <c r="BW12" s="239"/>
      <c r="BX12" s="200"/>
      <c r="BY12" s="239"/>
      <c r="BZ12" s="239"/>
      <c r="CA12" s="239"/>
      <c r="CB12" s="239"/>
      <c r="CC12" s="239"/>
      <c r="CD12" s="239"/>
      <c r="CE12" s="239"/>
      <c r="CF12" s="239"/>
      <c r="CG12" s="221"/>
      <c r="CH12" s="211"/>
      <c r="CI12" s="334"/>
      <c r="CJ12" s="211"/>
      <c r="CK12" s="211"/>
      <c r="CL12" s="221"/>
      <c r="CM12" s="221"/>
      <c r="CN12" s="211"/>
      <c r="CO12" s="211"/>
      <c r="CP12" s="211"/>
      <c r="CQ12" s="211"/>
      <c r="CR12" s="211"/>
      <c r="CS12" s="216"/>
      <c r="CT12" s="216"/>
      <c r="CU12" s="216"/>
    </row>
    <row r="13" spans="1:115" ht="17.25" customHeight="1">
      <c r="A13" s="443"/>
      <c r="C13" s="444" t="s">
        <v>34</v>
      </c>
      <c r="D13" s="444" t="s">
        <v>35</v>
      </c>
      <c r="E13" s="444" t="s">
        <v>34</v>
      </c>
      <c r="F13" s="444" t="s">
        <v>35</v>
      </c>
      <c r="G13" s="444" t="s">
        <v>34</v>
      </c>
      <c r="H13" s="444" t="s">
        <v>35</v>
      </c>
      <c r="I13" s="444" t="s">
        <v>34</v>
      </c>
      <c r="J13" s="444" t="s">
        <v>35</v>
      </c>
      <c r="K13" s="444" t="s">
        <v>34</v>
      </c>
      <c r="L13" s="444" t="s">
        <v>35</v>
      </c>
      <c r="M13" s="239"/>
      <c r="N13" s="23"/>
      <c r="O13" s="202"/>
      <c r="P13" s="237"/>
      <c r="Q13" s="237"/>
      <c r="R13" s="237"/>
      <c r="S13" s="237"/>
      <c r="T13" s="257"/>
      <c r="U13" s="237"/>
      <c r="V13" s="246"/>
      <c r="W13" s="237"/>
      <c r="X13" s="237"/>
      <c r="Y13" s="237"/>
      <c r="Z13" s="257"/>
      <c r="AA13" s="237"/>
      <c r="AB13" s="257"/>
      <c r="AC13" s="237"/>
      <c r="AD13" s="239"/>
      <c r="AE13" s="239"/>
      <c r="AF13" s="239"/>
      <c r="AG13" s="239"/>
      <c r="AH13" s="239"/>
      <c r="AI13" s="239"/>
      <c r="AJ13" s="239"/>
      <c r="AK13" s="239"/>
      <c r="AL13" s="231"/>
      <c r="AM13" s="231"/>
      <c r="AN13" s="231"/>
      <c r="AO13" s="231"/>
      <c r="AP13" s="239"/>
      <c r="AQ13" s="231"/>
      <c r="AR13" s="239"/>
      <c r="AS13" s="239"/>
      <c r="AT13" s="239"/>
      <c r="AU13" s="31"/>
      <c r="AV13" s="239"/>
      <c r="AW13" s="231"/>
      <c r="AX13" s="231"/>
      <c r="AY13" s="239"/>
      <c r="AZ13" s="239"/>
      <c r="BA13" s="239"/>
      <c r="BB13" s="239"/>
      <c r="BC13" s="239"/>
      <c r="BD13" s="242"/>
      <c r="BE13" s="242"/>
      <c r="BF13" s="239"/>
      <c r="BG13" s="239"/>
      <c r="BH13" s="239"/>
      <c r="BI13" s="23"/>
      <c r="BJ13" s="239"/>
      <c r="BK13" s="239"/>
      <c r="BL13" s="239"/>
      <c r="BM13" s="239"/>
      <c r="BN13" s="239"/>
      <c r="BO13" s="239"/>
      <c r="BP13" s="239"/>
      <c r="BQ13" s="239"/>
      <c r="BR13" s="239"/>
      <c r="BS13" s="239"/>
      <c r="BT13" s="200"/>
      <c r="BU13" s="231"/>
      <c r="BV13" s="231"/>
      <c r="BW13" s="231"/>
      <c r="BX13" s="230"/>
      <c r="BY13" s="231"/>
      <c r="BZ13" s="231"/>
      <c r="CA13" s="231"/>
      <c r="CB13" s="231"/>
      <c r="CC13" s="231"/>
      <c r="CD13" s="231"/>
      <c r="CE13" s="231"/>
      <c r="CF13" s="231"/>
      <c r="CG13" s="29"/>
      <c r="CH13" s="211"/>
      <c r="CI13" s="334"/>
      <c r="CJ13" s="211"/>
      <c r="CK13" s="211"/>
      <c r="CL13" s="221"/>
      <c r="CM13" s="29"/>
      <c r="CN13" s="340"/>
      <c r="CO13" s="340"/>
      <c r="CP13" s="340"/>
      <c r="CQ13" s="201"/>
      <c r="CR13" s="211"/>
      <c r="CS13" s="203"/>
      <c r="CT13" s="203"/>
      <c r="CU13" s="203"/>
    </row>
    <row r="14" spans="1:115" ht="17.25" customHeight="1">
      <c r="A14" s="72" t="s">
        <v>38</v>
      </c>
      <c r="B14" s="254" t="s">
        <v>43</v>
      </c>
      <c r="C14" s="74" t="s">
        <v>43</v>
      </c>
      <c r="D14" s="74" t="s">
        <v>44</v>
      </c>
      <c r="E14" s="74" t="s">
        <v>43</v>
      </c>
      <c r="F14" s="74" t="s">
        <v>44</v>
      </c>
      <c r="G14" s="74" t="s">
        <v>43</v>
      </c>
      <c r="H14" s="74" t="s">
        <v>44</v>
      </c>
      <c r="I14" s="74" t="s">
        <v>43</v>
      </c>
      <c r="J14" s="74" t="s">
        <v>44</v>
      </c>
      <c r="K14" s="74" t="s">
        <v>43</v>
      </c>
      <c r="L14" s="74" t="s">
        <v>44</v>
      </c>
      <c r="M14" s="27"/>
      <c r="N14" s="231"/>
      <c r="O14" s="32"/>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1"/>
      <c r="AR14" s="27"/>
      <c r="AS14" s="27"/>
      <c r="AT14" s="27"/>
      <c r="AU14" s="239"/>
      <c r="AV14" s="31"/>
      <c r="AW14" s="27"/>
      <c r="AX14" s="27"/>
      <c r="AY14" s="27"/>
      <c r="AZ14" s="27"/>
      <c r="BA14" s="27"/>
      <c r="BB14" s="27"/>
      <c r="BC14" s="27"/>
      <c r="BD14" s="27"/>
      <c r="BE14" s="27"/>
      <c r="BF14" s="27"/>
      <c r="BG14" s="27"/>
      <c r="BH14" s="27"/>
      <c r="BI14" s="231"/>
      <c r="BJ14" s="27"/>
      <c r="BK14" s="27"/>
      <c r="BL14" s="27"/>
      <c r="BM14" s="27"/>
      <c r="BN14" s="27"/>
      <c r="BO14" s="27"/>
      <c r="BP14" s="27"/>
      <c r="BQ14" s="27"/>
      <c r="BR14" s="27"/>
      <c r="BS14" s="27"/>
      <c r="BT14" s="200"/>
      <c r="BU14" s="231"/>
      <c r="BV14" s="231"/>
      <c r="BW14" s="231"/>
      <c r="BX14" s="230"/>
      <c r="BY14" s="241"/>
      <c r="BZ14" s="239"/>
      <c r="CA14" s="241"/>
      <c r="CB14" s="239"/>
      <c r="CC14" s="241"/>
      <c r="CD14" s="239"/>
      <c r="CE14" s="241"/>
      <c r="CF14" s="239"/>
      <c r="CG14" s="29"/>
      <c r="CH14" s="211"/>
      <c r="CI14" s="334"/>
      <c r="CJ14" s="211"/>
      <c r="CK14" s="211"/>
      <c r="CL14" s="221"/>
      <c r="CM14" s="29"/>
      <c r="CN14" s="340"/>
      <c r="CO14" s="340"/>
      <c r="CP14" s="340"/>
      <c r="CQ14" s="201"/>
      <c r="CR14" s="211"/>
      <c r="CS14" s="203"/>
      <c r="CT14" s="203"/>
      <c r="CU14" s="203"/>
    </row>
    <row r="15" spans="1:115" ht="36" customHeight="1">
      <c r="A15" s="523">
        <v>1</v>
      </c>
      <c r="B15" s="723">
        <f>SUM(C15+E15+G15+I15+K15)</f>
        <v>0</v>
      </c>
      <c r="C15" s="410"/>
      <c r="D15" s="303"/>
      <c r="E15" s="410"/>
      <c r="F15" s="303"/>
      <c r="G15" s="410"/>
      <c r="H15" s="303"/>
      <c r="I15" s="410"/>
      <c r="J15" s="303"/>
      <c r="K15" s="410"/>
      <c r="L15" s="303"/>
      <c r="M15" s="27"/>
      <c r="N15" s="262"/>
      <c r="O15" s="27"/>
      <c r="P15" s="261"/>
      <c r="Q15" s="262"/>
      <c r="R15" s="261"/>
      <c r="S15" s="262"/>
      <c r="T15" s="261"/>
      <c r="U15" s="262"/>
      <c r="V15" s="261"/>
      <c r="W15" s="262"/>
      <c r="X15" s="261"/>
      <c r="Y15" s="262"/>
      <c r="Z15" s="261"/>
      <c r="AA15" s="262"/>
      <c r="AB15" s="261"/>
      <c r="AC15" s="262"/>
      <c r="AD15" s="27"/>
      <c r="AE15" s="263"/>
      <c r="AF15" s="263"/>
      <c r="AG15" s="263"/>
      <c r="AH15" s="262"/>
      <c r="AI15" s="262"/>
      <c r="AJ15" s="262"/>
      <c r="AK15" s="262"/>
      <c r="AL15" s="264"/>
      <c r="AM15" s="264"/>
      <c r="AN15" s="264"/>
      <c r="AO15" s="264"/>
      <c r="AP15" s="264"/>
      <c r="AQ15" s="264"/>
      <c r="AR15" s="263"/>
      <c r="AS15" s="263"/>
      <c r="AT15" s="27"/>
      <c r="AU15" s="264"/>
      <c r="AV15" s="264"/>
      <c r="AW15" s="264"/>
      <c r="AX15" s="264"/>
      <c r="AY15" s="263"/>
      <c r="AZ15" s="263"/>
      <c r="BA15" s="263"/>
      <c r="BB15" s="263"/>
      <c r="BC15" s="265"/>
      <c r="BD15" s="264"/>
      <c r="BE15" s="265"/>
      <c r="BF15" s="264"/>
      <c r="BG15" s="263"/>
      <c r="BH15" s="27"/>
      <c r="BI15" s="262"/>
      <c r="BJ15" s="262"/>
      <c r="BK15" s="262"/>
      <c r="BL15" s="262"/>
      <c r="BM15" s="262"/>
      <c r="BN15" s="262"/>
      <c r="BO15" s="262"/>
      <c r="BP15" s="262"/>
      <c r="BQ15" s="262"/>
      <c r="BR15" s="262"/>
      <c r="BS15" s="262"/>
      <c r="BT15" s="200"/>
      <c r="BU15" s="200"/>
      <c r="BV15" s="200"/>
      <c r="BW15" s="200"/>
      <c r="BX15" s="200"/>
      <c r="BY15" s="242"/>
      <c r="BZ15" s="242"/>
      <c r="CA15" s="242"/>
      <c r="CB15" s="242"/>
      <c r="CC15" s="242"/>
      <c r="CD15" s="242"/>
      <c r="CE15" s="242"/>
      <c r="CF15" s="242"/>
      <c r="CG15" s="29"/>
      <c r="CH15" s="211"/>
      <c r="CI15" s="211"/>
      <c r="CJ15" s="211"/>
      <c r="CK15" s="211"/>
      <c r="CL15" s="29"/>
      <c r="CM15" s="221"/>
      <c r="CN15" s="211"/>
      <c r="CO15" s="211"/>
      <c r="CP15" s="201"/>
      <c r="CQ15" s="211"/>
      <c r="CR15" s="211"/>
      <c r="CS15" s="203"/>
      <c r="CT15" s="203"/>
      <c r="CU15" s="203"/>
    </row>
    <row r="16" spans="1:115" ht="36" customHeight="1">
      <c r="A16" s="523">
        <v>2</v>
      </c>
      <c r="B16" s="723">
        <f t="shared" ref="B16:B45" si="0">SUM(C16+E16+G16+I16+K16)</f>
        <v>0</v>
      </c>
      <c r="C16" s="410"/>
      <c r="D16" s="303"/>
      <c r="E16" s="410"/>
      <c r="F16" s="303"/>
      <c r="G16" s="410"/>
      <c r="H16" s="303"/>
      <c r="I16" s="410"/>
      <c r="J16" s="303"/>
      <c r="K16" s="410"/>
      <c r="L16" s="303"/>
      <c r="M16" s="27"/>
      <c r="N16" s="262"/>
      <c r="O16" s="27"/>
      <c r="P16" s="261"/>
      <c r="Q16" s="262"/>
      <c r="R16" s="261"/>
      <c r="S16" s="262"/>
      <c r="T16" s="261"/>
      <c r="U16" s="262"/>
      <c r="V16" s="261"/>
      <c r="W16" s="262"/>
      <c r="X16" s="261"/>
      <c r="Y16" s="262"/>
      <c r="Z16" s="261"/>
      <c r="AA16" s="262"/>
      <c r="AB16" s="261"/>
      <c r="AC16" s="262"/>
      <c r="AD16" s="27"/>
      <c r="AE16" s="263"/>
      <c r="AF16" s="263"/>
      <c r="AG16" s="263"/>
      <c r="AH16" s="262"/>
      <c r="AI16" s="262"/>
      <c r="AJ16" s="262"/>
      <c r="AK16" s="262"/>
      <c r="AL16" s="264"/>
      <c r="AM16" s="264"/>
      <c r="AN16" s="264"/>
      <c r="AO16" s="264"/>
      <c r="AP16" s="264"/>
      <c r="AQ16" s="264"/>
      <c r="AR16" s="263"/>
      <c r="AS16" s="263"/>
      <c r="AT16" s="27"/>
      <c r="AU16" s="264"/>
      <c r="AV16" s="264"/>
      <c r="AW16" s="264"/>
      <c r="AX16" s="264"/>
      <c r="AY16" s="263"/>
      <c r="AZ16" s="263"/>
      <c r="BA16" s="263"/>
      <c r="BB16" s="263"/>
      <c r="BC16" s="265"/>
      <c r="BD16" s="264"/>
      <c r="BE16" s="265"/>
      <c r="BF16" s="264"/>
      <c r="BG16" s="263"/>
      <c r="BH16" s="27"/>
      <c r="BI16" s="262"/>
      <c r="BJ16" s="262"/>
      <c r="BK16" s="262"/>
      <c r="BL16" s="262"/>
      <c r="BM16" s="262"/>
      <c r="BN16" s="262"/>
      <c r="BO16" s="262"/>
      <c r="BP16" s="262"/>
      <c r="BQ16" s="262"/>
      <c r="BR16" s="262"/>
      <c r="BS16" s="262"/>
      <c r="BT16" s="27"/>
      <c r="BU16" s="231"/>
      <c r="BV16" s="231"/>
      <c r="BW16" s="231"/>
      <c r="BX16" s="231"/>
      <c r="BY16" s="231"/>
      <c r="BZ16" s="231"/>
      <c r="CA16" s="231"/>
      <c r="CB16" s="231"/>
      <c r="CC16" s="231"/>
      <c r="CD16" s="231"/>
      <c r="CE16" s="231"/>
      <c r="CF16" s="231"/>
      <c r="CG16" s="29"/>
      <c r="CH16" s="201"/>
      <c r="CI16" s="445"/>
      <c r="CJ16" s="445"/>
      <c r="CK16" s="201"/>
      <c r="CL16" s="33"/>
      <c r="CM16" s="334"/>
      <c r="CN16" s="211"/>
      <c r="CO16" s="211"/>
      <c r="CP16" s="201"/>
      <c r="CQ16" s="211"/>
      <c r="CR16" s="211"/>
      <c r="CS16" s="203"/>
      <c r="CT16" s="203"/>
      <c r="CU16" s="203"/>
    </row>
    <row r="17" spans="1:99" ht="36" customHeight="1">
      <c r="A17" s="523">
        <v>3</v>
      </c>
      <c r="B17" s="723">
        <f t="shared" si="0"/>
        <v>0</v>
      </c>
      <c r="C17" s="410"/>
      <c r="D17" s="303"/>
      <c r="E17" s="410"/>
      <c r="F17" s="303"/>
      <c r="G17" s="410"/>
      <c r="H17" s="303"/>
      <c r="I17" s="410"/>
      <c r="J17" s="303"/>
      <c r="K17" s="410"/>
      <c r="L17" s="303"/>
      <c r="M17" s="27"/>
      <c r="N17" s="262"/>
      <c r="O17" s="27"/>
      <c r="P17" s="261"/>
      <c r="Q17" s="262"/>
      <c r="R17" s="261"/>
      <c r="S17" s="262"/>
      <c r="T17" s="261"/>
      <c r="U17" s="262"/>
      <c r="V17" s="261"/>
      <c r="W17" s="262"/>
      <c r="X17" s="261"/>
      <c r="Y17" s="262"/>
      <c r="Z17" s="261"/>
      <c r="AA17" s="262"/>
      <c r="AB17" s="261"/>
      <c r="AC17" s="262"/>
      <c r="AD17" s="27"/>
      <c r="AE17" s="263"/>
      <c r="AF17" s="263"/>
      <c r="AG17" s="263"/>
      <c r="AH17" s="262"/>
      <c r="AI17" s="262"/>
      <c r="AJ17" s="262"/>
      <c r="AK17" s="262"/>
      <c r="AL17" s="264"/>
      <c r="AM17" s="264"/>
      <c r="AN17" s="264"/>
      <c r="AO17" s="264"/>
      <c r="AP17" s="264"/>
      <c r="AQ17" s="264"/>
      <c r="AR17" s="263"/>
      <c r="AS17" s="263"/>
      <c r="AT17" s="27"/>
      <c r="AU17" s="264"/>
      <c r="AV17" s="264"/>
      <c r="AW17" s="264"/>
      <c r="AX17" s="264"/>
      <c r="AY17" s="263"/>
      <c r="AZ17" s="263"/>
      <c r="BA17" s="263"/>
      <c r="BB17" s="263"/>
      <c r="BC17" s="265"/>
      <c r="BD17" s="264"/>
      <c r="BE17" s="265"/>
      <c r="BF17" s="264"/>
      <c r="BG17" s="263"/>
      <c r="BH17" s="27"/>
      <c r="BI17" s="262"/>
      <c r="BJ17" s="262"/>
      <c r="BK17" s="262"/>
      <c r="BL17" s="262"/>
      <c r="BM17" s="262"/>
      <c r="BN17" s="262"/>
      <c r="BO17" s="262"/>
      <c r="BP17" s="262"/>
      <c r="BQ17" s="262"/>
      <c r="BR17" s="262"/>
      <c r="BS17" s="262"/>
      <c r="BT17" s="27"/>
      <c r="BU17" s="263"/>
      <c r="BV17" s="263"/>
      <c r="BW17" s="263"/>
      <c r="BX17" s="263"/>
      <c r="BY17" s="264"/>
      <c r="BZ17" s="264"/>
      <c r="CA17" s="264"/>
      <c r="CB17" s="264"/>
      <c r="CC17" s="264"/>
      <c r="CD17" s="264"/>
      <c r="CE17" s="264"/>
      <c r="CF17" s="264"/>
      <c r="CG17" s="34"/>
      <c r="CH17" s="211"/>
      <c r="CI17" s="338"/>
      <c r="CJ17" s="338"/>
      <c r="CK17" s="211"/>
      <c r="CL17" s="33"/>
      <c r="CM17" s="334"/>
      <c r="CN17" s="211"/>
      <c r="CO17" s="211"/>
      <c r="CP17" s="201"/>
      <c r="CQ17" s="211"/>
      <c r="CR17" s="211"/>
      <c r="CS17" s="203"/>
      <c r="CT17" s="203"/>
      <c r="CU17" s="203"/>
    </row>
    <row r="18" spans="1:99" ht="36" customHeight="1">
      <c r="A18" s="523">
        <v>4</v>
      </c>
      <c r="B18" s="723">
        <f t="shared" si="0"/>
        <v>0</v>
      </c>
      <c r="C18" s="410"/>
      <c r="D18" s="303"/>
      <c r="E18" s="410"/>
      <c r="F18" s="303"/>
      <c r="G18" s="410"/>
      <c r="H18" s="303"/>
      <c r="I18" s="410"/>
      <c r="J18" s="303"/>
      <c r="K18" s="410"/>
      <c r="L18" s="303"/>
      <c r="M18" s="27"/>
      <c r="N18" s="262"/>
      <c r="O18" s="27"/>
      <c r="P18" s="261"/>
      <c r="Q18" s="262"/>
      <c r="R18" s="261"/>
      <c r="S18" s="262"/>
      <c r="T18" s="261"/>
      <c r="U18" s="262"/>
      <c r="V18" s="261"/>
      <c r="W18" s="262"/>
      <c r="X18" s="261"/>
      <c r="Y18" s="262"/>
      <c r="Z18" s="261"/>
      <c r="AA18" s="262"/>
      <c r="AB18" s="261"/>
      <c r="AC18" s="262"/>
      <c r="AD18" s="27"/>
      <c r="AE18" s="263"/>
      <c r="AF18" s="263"/>
      <c r="AG18" s="263"/>
      <c r="AH18" s="262"/>
      <c r="AI18" s="262"/>
      <c r="AJ18" s="262"/>
      <c r="AK18" s="262"/>
      <c r="AL18" s="264"/>
      <c r="AM18" s="264"/>
      <c r="AN18" s="264"/>
      <c r="AO18" s="264"/>
      <c r="AP18" s="264"/>
      <c r="AQ18" s="264"/>
      <c r="AR18" s="263"/>
      <c r="AS18" s="263"/>
      <c r="AT18" s="27"/>
      <c r="AU18" s="264"/>
      <c r="AV18" s="264"/>
      <c r="AW18" s="264"/>
      <c r="AX18" s="264"/>
      <c r="AY18" s="263"/>
      <c r="AZ18" s="263"/>
      <c r="BA18" s="263"/>
      <c r="BB18" s="263"/>
      <c r="BC18" s="265"/>
      <c r="BD18" s="264"/>
      <c r="BE18" s="265"/>
      <c r="BF18" s="264"/>
      <c r="BG18" s="263"/>
      <c r="BH18" s="27"/>
      <c r="BI18" s="262"/>
      <c r="BJ18" s="262"/>
      <c r="BK18" s="262"/>
      <c r="BL18" s="262"/>
      <c r="BM18" s="262"/>
      <c r="BN18" s="262"/>
      <c r="BO18" s="262"/>
      <c r="BP18" s="262"/>
      <c r="BQ18" s="262"/>
      <c r="BR18" s="262"/>
      <c r="BS18" s="262"/>
      <c r="BT18" s="27"/>
      <c r="BU18" s="263"/>
      <c r="BV18" s="263"/>
      <c r="BW18" s="263"/>
      <c r="BX18" s="263"/>
      <c r="BY18" s="264"/>
      <c r="BZ18" s="264"/>
      <c r="CA18" s="264"/>
      <c r="CB18" s="264"/>
      <c r="CC18" s="264"/>
      <c r="CD18" s="264"/>
      <c r="CE18" s="264"/>
      <c r="CF18" s="264"/>
      <c r="CG18" s="34"/>
      <c r="CH18" s="211"/>
      <c r="CI18" s="338"/>
      <c r="CJ18" s="338"/>
      <c r="CK18" s="211"/>
      <c r="CL18" s="33"/>
      <c r="CM18" s="334"/>
      <c r="CN18" s="211"/>
      <c r="CO18" s="211"/>
      <c r="CP18" s="201"/>
      <c r="CQ18" s="211"/>
      <c r="CR18" s="211"/>
      <c r="CS18" s="203"/>
      <c r="CT18" s="203"/>
      <c r="CU18" s="203"/>
    </row>
    <row r="19" spans="1:99" ht="36" customHeight="1">
      <c r="A19" s="523">
        <v>5</v>
      </c>
      <c r="B19" s="723">
        <f t="shared" si="0"/>
        <v>0</v>
      </c>
      <c r="C19" s="410"/>
      <c r="D19" s="303"/>
      <c r="E19" s="410"/>
      <c r="F19" s="303"/>
      <c r="G19" s="410"/>
      <c r="H19" s="303"/>
      <c r="I19" s="410"/>
      <c r="J19" s="303"/>
      <c r="K19" s="410"/>
      <c r="L19" s="303"/>
      <c r="M19" s="27"/>
      <c r="N19" s="262"/>
      <c r="O19" s="27"/>
      <c r="P19" s="261"/>
      <c r="Q19" s="262"/>
      <c r="R19" s="261"/>
      <c r="S19" s="262"/>
      <c r="T19" s="261"/>
      <c r="U19" s="262"/>
      <c r="V19" s="261"/>
      <c r="W19" s="262"/>
      <c r="X19" s="261"/>
      <c r="Y19" s="262"/>
      <c r="Z19" s="261"/>
      <c r="AA19" s="262"/>
      <c r="AB19" s="261"/>
      <c r="AC19" s="262"/>
      <c r="AD19" s="27"/>
      <c r="AE19" s="263"/>
      <c r="AF19" s="263"/>
      <c r="AG19" s="263"/>
      <c r="AH19" s="262"/>
      <c r="AI19" s="262"/>
      <c r="AJ19" s="262"/>
      <c r="AK19" s="262"/>
      <c r="AL19" s="264"/>
      <c r="AM19" s="264"/>
      <c r="AN19" s="264"/>
      <c r="AO19" s="264"/>
      <c r="AP19" s="264"/>
      <c r="AQ19" s="264"/>
      <c r="AR19" s="263"/>
      <c r="AS19" s="263"/>
      <c r="AT19" s="27"/>
      <c r="AU19" s="264"/>
      <c r="AV19" s="264"/>
      <c r="AW19" s="264"/>
      <c r="AX19" s="264"/>
      <c r="AY19" s="263"/>
      <c r="AZ19" s="263"/>
      <c r="BA19" s="263"/>
      <c r="BB19" s="263"/>
      <c r="BC19" s="265"/>
      <c r="BD19" s="264"/>
      <c r="BE19" s="265"/>
      <c r="BF19" s="264"/>
      <c r="BG19" s="263"/>
      <c r="BH19" s="27"/>
      <c r="BI19" s="262"/>
      <c r="BJ19" s="262"/>
      <c r="BK19" s="262"/>
      <c r="BL19" s="262"/>
      <c r="BM19" s="262"/>
      <c r="BN19" s="262"/>
      <c r="BO19" s="262"/>
      <c r="BP19" s="262"/>
      <c r="BQ19" s="262"/>
      <c r="BR19" s="262"/>
      <c r="BS19" s="262"/>
      <c r="BT19" s="27"/>
      <c r="BU19" s="263"/>
      <c r="BV19" s="263"/>
      <c r="BW19" s="263"/>
      <c r="BX19" s="263"/>
      <c r="BY19" s="264"/>
      <c r="BZ19" s="264"/>
      <c r="CA19" s="264"/>
      <c r="CB19" s="264"/>
      <c r="CC19" s="264"/>
      <c r="CD19" s="264"/>
      <c r="CE19" s="264"/>
      <c r="CF19" s="264"/>
      <c r="CG19" s="34"/>
      <c r="CH19" s="211"/>
      <c r="CI19" s="338"/>
      <c r="CJ19" s="338"/>
      <c r="CK19" s="211"/>
      <c r="CL19" s="33"/>
      <c r="CM19" s="334"/>
      <c r="CN19" s="211"/>
      <c r="CO19" s="211"/>
      <c r="CP19" s="211"/>
      <c r="CQ19" s="211"/>
      <c r="CR19" s="211"/>
      <c r="CS19" s="203"/>
      <c r="CT19" s="8"/>
      <c r="CU19" s="216"/>
    </row>
    <row r="20" spans="1:99" ht="36" customHeight="1">
      <c r="A20" s="523">
        <v>6</v>
      </c>
      <c r="B20" s="723">
        <f t="shared" si="0"/>
        <v>0</v>
      </c>
      <c r="C20" s="410"/>
      <c r="D20" s="303"/>
      <c r="E20" s="410"/>
      <c r="F20" s="303"/>
      <c r="G20" s="410"/>
      <c r="H20" s="303"/>
      <c r="I20" s="410"/>
      <c r="J20" s="303"/>
      <c r="K20" s="410"/>
      <c r="L20" s="303"/>
      <c r="M20" s="27"/>
      <c r="N20" s="262"/>
      <c r="O20" s="27"/>
      <c r="P20" s="261"/>
      <c r="Q20" s="262"/>
      <c r="R20" s="261"/>
      <c r="S20" s="262"/>
      <c r="T20" s="261"/>
      <c r="U20" s="262"/>
      <c r="V20" s="261"/>
      <c r="W20" s="262"/>
      <c r="X20" s="261"/>
      <c r="Y20" s="262"/>
      <c r="Z20" s="261"/>
      <c r="AA20" s="262"/>
      <c r="AB20" s="261"/>
      <c r="AC20" s="262"/>
      <c r="AD20" s="27"/>
      <c r="AE20" s="263"/>
      <c r="AF20" s="263"/>
      <c r="AG20" s="263"/>
      <c r="AH20" s="262"/>
      <c r="AI20" s="262"/>
      <c r="AJ20" s="262"/>
      <c r="AK20" s="262"/>
      <c r="AL20" s="264"/>
      <c r="AM20" s="264"/>
      <c r="AN20" s="264"/>
      <c r="AO20" s="264"/>
      <c r="AP20" s="264"/>
      <c r="AQ20" s="264"/>
      <c r="AR20" s="263"/>
      <c r="AS20" s="263"/>
      <c r="AT20" s="27"/>
      <c r="AU20" s="264"/>
      <c r="AV20" s="264"/>
      <c r="AW20" s="264"/>
      <c r="AX20" s="264"/>
      <c r="AY20" s="263"/>
      <c r="AZ20" s="263"/>
      <c r="BA20" s="263"/>
      <c r="BB20" s="263"/>
      <c r="BC20" s="265"/>
      <c r="BD20" s="264"/>
      <c r="BE20" s="265"/>
      <c r="BF20" s="264"/>
      <c r="BG20" s="263"/>
      <c r="BH20" s="27"/>
      <c r="BI20" s="262"/>
      <c r="BJ20" s="262"/>
      <c r="BK20" s="262"/>
      <c r="BL20" s="262"/>
      <c r="BM20" s="262"/>
      <c r="BN20" s="262"/>
      <c r="BO20" s="262"/>
      <c r="BP20" s="262"/>
      <c r="BQ20" s="262"/>
      <c r="BR20" s="262"/>
      <c r="BS20" s="262"/>
      <c r="BT20" s="27"/>
      <c r="BU20" s="263"/>
      <c r="BV20" s="263"/>
      <c r="BW20" s="263"/>
      <c r="BX20" s="263"/>
      <c r="BY20" s="264"/>
      <c r="BZ20" s="264"/>
      <c r="CA20" s="264"/>
      <c r="CB20" s="264"/>
      <c r="CC20" s="264"/>
      <c r="CD20" s="264"/>
      <c r="CE20" s="264"/>
      <c r="CF20" s="264"/>
      <c r="CG20" s="189"/>
      <c r="CH20" s="211"/>
      <c r="CI20" s="211"/>
      <c r="CJ20" s="211"/>
      <c r="CK20" s="211"/>
      <c r="CL20" s="211"/>
      <c r="CM20" s="211"/>
      <c r="CN20" s="211"/>
      <c r="CO20" s="211"/>
      <c r="CP20" s="211"/>
      <c r="CQ20" s="211"/>
      <c r="CR20" s="211"/>
      <c r="CS20" s="203"/>
      <c r="CT20" s="8"/>
      <c r="CU20" s="216"/>
    </row>
    <row r="21" spans="1:99" ht="36" customHeight="1">
      <c r="A21" s="523">
        <v>7</v>
      </c>
      <c r="B21" s="723">
        <f t="shared" si="0"/>
        <v>0</v>
      </c>
      <c r="C21" s="410"/>
      <c r="D21" s="303"/>
      <c r="E21" s="410"/>
      <c r="F21" s="303"/>
      <c r="G21" s="410"/>
      <c r="H21" s="303"/>
      <c r="I21" s="410"/>
      <c r="J21" s="303"/>
      <c r="K21" s="410"/>
      <c r="L21" s="303"/>
      <c r="M21" s="27"/>
      <c r="N21" s="262"/>
      <c r="O21" s="27"/>
      <c r="P21" s="261"/>
      <c r="Q21" s="262"/>
      <c r="R21" s="261"/>
      <c r="S21" s="262"/>
      <c r="T21" s="261"/>
      <c r="U21" s="262"/>
      <c r="V21" s="261"/>
      <c r="W21" s="262"/>
      <c r="X21" s="261"/>
      <c r="Y21" s="262"/>
      <c r="Z21" s="261"/>
      <c r="AA21" s="262"/>
      <c r="AB21" s="261"/>
      <c r="AC21" s="262"/>
      <c r="AD21" s="27"/>
      <c r="AE21" s="263"/>
      <c r="AF21" s="263"/>
      <c r="AG21" s="263"/>
      <c r="AH21" s="262"/>
      <c r="AI21" s="262"/>
      <c r="AJ21" s="262"/>
      <c r="AK21" s="262"/>
      <c r="AL21" s="264"/>
      <c r="AM21" s="264"/>
      <c r="AN21" s="264"/>
      <c r="AO21" s="264"/>
      <c r="AP21" s="264"/>
      <c r="AQ21" s="264"/>
      <c r="AR21" s="263"/>
      <c r="AS21" s="263"/>
      <c r="AT21" s="27"/>
      <c r="AU21" s="264"/>
      <c r="AV21" s="264"/>
      <c r="AW21" s="264"/>
      <c r="AX21" s="264"/>
      <c r="AY21" s="263"/>
      <c r="AZ21" s="263"/>
      <c r="BA21" s="263"/>
      <c r="BB21" s="263"/>
      <c r="BC21" s="265"/>
      <c r="BD21" s="264"/>
      <c r="BE21" s="265"/>
      <c r="BF21" s="264"/>
      <c r="BG21" s="263"/>
      <c r="BH21" s="27"/>
      <c r="BI21" s="262"/>
      <c r="BJ21" s="262"/>
      <c r="BK21" s="262"/>
      <c r="BL21" s="262"/>
      <c r="BM21" s="262"/>
      <c r="BN21" s="262"/>
      <c r="BO21" s="262"/>
      <c r="BP21" s="262"/>
      <c r="BQ21" s="262"/>
      <c r="BR21" s="262"/>
      <c r="BS21" s="262"/>
      <c r="BT21" s="27"/>
      <c r="BU21" s="263"/>
      <c r="BV21" s="263"/>
      <c r="BW21" s="263"/>
      <c r="BX21" s="263"/>
      <c r="BY21" s="264"/>
      <c r="BZ21" s="264"/>
      <c r="CA21" s="264"/>
      <c r="CB21" s="264"/>
      <c r="CC21" s="264"/>
      <c r="CD21" s="264"/>
      <c r="CE21" s="264"/>
      <c r="CF21" s="264"/>
      <c r="CG21" s="339"/>
      <c r="CH21" s="211"/>
      <c r="CI21" s="211"/>
      <c r="CJ21" s="211"/>
      <c r="CK21" s="211"/>
      <c r="CL21" s="211"/>
      <c r="CM21" s="211"/>
      <c r="CN21" s="211"/>
      <c r="CO21" s="211"/>
      <c r="CP21" s="211"/>
      <c r="CQ21" s="211"/>
      <c r="CR21" s="211"/>
      <c r="CS21" s="203"/>
      <c r="CT21" s="216"/>
      <c r="CU21" s="216"/>
    </row>
    <row r="22" spans="1:99" ht="36" customHeight="1">
      <c r="A22" s="523">
        <v>8</v>
      </c>
      <c r="B22" s="723">
        <f t="shared" si="0"/>
        <v>0</v>
      </c>
      <c r="C22" s="410"/>
      <c r="D22" s="303"/>
      <c r="E22" s="410"/>
      <c r="F22" s="303"/>
      <c r="G22" s="410"/>
      <c r="H22" s="303"/>
      <c r="I22" s="410"/>
      <c r="J22" s="303"/>
      <c r="K22" s="410"/>
      <c r="L22" s="303"/>
      <c r="M22" s="27"/>
      <c r="N22" s="262"/>
      <c r="O22" s="27"/>
      <c r="P22" s="261"/>
      <c r="Q22" s="262"/>
      <c r="R22" s="261"/>
      <c r="S22" s="262"/>
      <c r="T22" s="261"/>
      <c r="U22" s="262"/>
      <c r="V22" s="261"/>
      <c r="W22" s="262"/>
      <c r="X22" s="261"/>
      <c r="Y22" s="262"/>
      <c r="Z22" s="261"/>
      <c r="AA22" s="262"/>
      <c r="AB22" s="261"/>
      <c r="AC22" s="262"/>
      <c r="AD22" s="27"/>
      <c r="AE22" s="263"/>
      <c r="AF22" s="263"/>
      <c r="AG22" s="263"/>
      <c r="AH22" s="262"/>
      <c r="AI22" s="262"/>
      <c r="AJ22" s="262"/>
      <c r="AK22" s="262"/>
      <c r="AL22" s="264"/>
      <c r="AM22" s="264"/>
      <c r="AN22" s="264"/>
      <c r="AO22" s="264"/>
      <c r="AP22" s="264"/>
      <c r="AQ22" s="264"/>
      <c r="AR22" s="263"/>
      <c r="AS22" s="263"/>
      <c r="AT22" s="27"/>
      <c r="AU22" s="264"/>
      <c r="AV22" s="264"/>
      <c r="AW22" s="264"/>
      <c r="AX22" s="264"/>
      <c r="AY22" s="263"/>
      <c r="AZ22" s="263"/>
      <c r="BA22" s="263"/>
      <c r="BB22" s="263"/>
      <c r="BC22" s="265"/>
      <c r="BD22" s="264"/>
      <c r="BE22" s="265"/>
      <c r="BF22" s="264"/>
      <c r="BG22" s="263"/>
      <c r="BH22" s="27"/>
      <c r="BI22" s="262"/>
      <c r="BJ22" s="262"/>
      <c r="BK22" s="262"/>
      <c r="BL22" s="262"/>
      <c r="BM22" s="262"/>
      <c r="BN22" s="262"/>
      <c r="BO22" s="262"/>
      <c r="BP22" s="262"/>
      <c r="BQ22" s="262"/>
      <c r="BR22" s="262"/>
      <c r="BS22" s="262"/>
      <c r="BT22" s="27"/>
      <c r="BU22" s="263"/>
      <c r="BV22" s="263"/>
      <c r="BW22" s="263"/>
      <c r="BX22" s="263"/>
      <c r="BY22" s="264"/>
      <c r="BZ22" s="264"/>
      <c r="CA22" s="264"/>
      <c r="CB22" s="264"/>
      <c r="CC22" s="264"/>
      <c r="CD22" s="264"/>
      <c r="CE22" s="264"/>
      <c r="CF22" s="264"/>
      <c r="CG22" s="29"/>
      <c r="CH22" s="211"/>
      <c r="CI22" s="211"/>
      <c r="CJ22" s="211"/>
      <c r="CK22" s="340"/>
      <c r="CL22" s="340"/>
      <c r="CM22" s="340"/>
      <c r="CN22" s="211"/>
      <c r="CO22" s="211"/>
      <c r="CP22" s="211"/>
      <c r="CQ22" s="201"/>
      <c r="CR22" s="201"/>
      <c r="CS22" s="203"/>
      <c r="CT22" s="8"/>
      <c r="CU22" s="216"/>
    </row>
    <row r="23" spans="1:99" ht="36" customHeight="1">
      <c r="A23" s="523">
        <v>9</v>
      </c>
      <c r="B23" s="723">
        <f t="shared" si="0"/>
        <v>0</v>
      </c>
      <c r="C23" s="410"/>
      <c r="D23" s="303"/>
      <c r="E23" s="410"/>
      <c r="F23" s="303"/>
      <c r="G23" s="410"/>
      <c r="H23" s="303"/>
      <c r="I23" s="410"/>
      <c r="J23" s="303"/>
      <c r="K23" s="410"/>
      <c r="L23" s="303"/>
      <c r="M23" s="27"/>
      <c r="N23" s="262"/>
      <c r="O23" s="27"/>
      <c r="P23" s="261"/>
      <c r="Q23" s="262"/>
      <c r="R23" s="261"/>
      <c r="S23" s="262"/>
      <c r="T23" s="261"/>
      <c r="U23" s="262"/>
      <c r="V23" s="261"/>
      <c r="W23" s="262"/>
      <c r="X23" s="261"/>
      <c r="Y23" s="262"/>
      <c r="Z23" s="261"/>
      <c r="AA23" s="262"/>
      <c r="AB23" s="261"/>
      <c r="AC23" s="262"/>
      <c r="AD23" s="27"/>
      <c r="AE23" s="263"/>
      <c r="AF23" s="263"/>
      <c r="AG23" s="263"/>
      <c r="AH23" s="262"/>
      <c r="AI23" s="262"/>
      <c r="AJ23" s="262"/>
      <c r="AK23" s="262"/>
      <c r="AL23" s="264"/>
      <c r="AM23" s="264"/>
      <c r="AN23" s="264"/>
      <c r="AO23" s="264"/>
      <c r="AP23" s="264"/>
      <c r="AQ23" s="264"/>
      <c r="AR23" s="263"/>
      <c r="AS23" s="263"/>
      <c r="AT23" s="27"/>
      <c r="AU23" s="264"/>
      <c r="AV23" s="264"/>
      <c r="AW23" s="264"/>
      <c r="AX23" s="264"/>
      <c r="AY23" s="263"/>
      <c r="AZ23" s="263"/>
      <c r="BA23" s="263"/>
      <c r="BB23" s="263"/>
      <c r="BC23" s="265"/>
      <c r="BD23" s="264"/>
      <c r="BE23" s="265"/>
      <c r="BF23" s="264"/>
      <c r="BG23" s="263"/>
      <c r="BH23" s="27"/>
      <c r="BI23" s="262"/>
      <c r="BJ23" s="262"/>
      <c r="BK23" s="262"/>
      <c r="BL23" s="262"/>
      <c r="BM23" s="262"/>
      <c r="BN23" s="262"/>
      <c r="BO23" s="262"/>
      <c r="BP23" s="262"/>
      <c r="BQ23" s="262"/>
      <c r="BR23" s="262"/>
      <c r="BS23" s="262"/>
      <c r="BT23" s="27"/>
      <c r="BU23" s="263"/>
      <c r="BV23" s="263"/>
      <c r="BW23" s="263"/>
      <c r="BX23" s="263"/>
      <c r="BY23" s="264"/>
      <c r="BZ23" s="264"/>
      <c r="CA23" s="264"/>
      <c r="CB23" s="264"/>
      <c r="CC23" s="264"/>
      <c r="CD23" s="264"/>
      <c r="CE23" s="264"/>
      <c r="CF23" s="264"/>
      <c r="CG23" s="29"/>
      <c r="CH23" s="211"/>
      <c r="CI23" s="211"/>
      <c r="CJ23" s="211"/>
      <c r="CK23" s="340"/>
      <c r="CL23" s="340"/>
      <c r="CM23" s="340"/>
      <c r="CN23" s="211"/>
      <c r="CO23" s="211"/>
      <c r="CP23" s="211"/>
      <c r="CQ23" s="201"/>
      <c r="CR23" s="201"/>
      <c r="CS23" s="203"/>
      <c r="CT23" s="8"/>
      <c r="CU23" s="216"/>
    </row>
    <row r="24" spans="1:99" ht="36" customHeight="1">
      <c r="A24" s="523">
        <v>10</v>
      </c>
      <c r="B24" s="723">
        <f t="shared" si="0"/>
        <v>0</v>
      </c>
      <c r="C24" s="410"/>
      <c r="D24" s="303"/>
      <c r="E24" s="410"/>
      <c r="F24" s="303"/>
      <c r="G24" s="410"/>
      <c r="H24" s="303"/>
      <c r="I24" s="410"/>
      <c r="J24" s="303"/>
      <c r="K24" s="410"/>
      <c r="L24" s="303"/>
      <c r="M24" s="27"/>
      <c r="N24" s="262"/>
      <c r="O24" s="27"/>
      <c r="P24" s="261"/>
      <c r="Q24" s="262"/>
      <c r="R24" s="261"/>
      <c r="S24" s="262"/>
      <c r="T24" s="261"/>
      <c r="U24" s="262"/>
      <c r="V24" s="261"/>
      <c r="W24" s="262"/>
      <c r="X24" s="261"/>
      <c r="Y24" s="262"/>
      <c r="Z24" s="261"/>
      <c r="AA24" s="262"/>
      <c r="AB24" s="261"/>
      <c r="AC24" s="262"/>
      <c r="AD24" s="27"/>
      <c r="AE24" s="263"/>
      <c r="AF24" s="263"/>
      <c r="AG24" s="263"/>
      <c r="AH24" s="262"/>
      <c r="AI24" s="262"/>
      <c r="AJ24" s="262"/>
      <c r="AK24" s="262"/>
      <c r="AL24" s="264"/>
      <c r="AM24" s="264"/>
      <c r="AN24" s="264"/>
      <c r="AO24" s="264"/>
      <c r="AP24" s="264"/>
      <c r="AQ24" s="264"/>
      <c r="AR24" s="263"/>
      <c r="AS24" s="263"/>
      <c r="AT24" s="27"/>
      <c r="AU24" s="264"/>
      <c r="AV24" s="264"/>
      <c r="AW24" s="264"/>
      <c r="AX24" s="264"/>
      <c r="AY24" s="263"/>
      <c r="AZ24" s="263"/>
      <c r="BA24" s="263"/>
      <c r="BB24" s="263"/>
      <c r="BC24" s="265"/>
      <c r="BD24" s="264"/>
      <c r="BE24" s="265"/>
      <c r="BF24" s="264"/>
      <c r="BG24" s="263"/>
      <c r="BH24" s="27"/>
      <c r="BI24" s="262"/>
      <c r="BJ24" s="262"/>
      <c r="BK24" s="262"/>
      <c r="BL24" s="262"/>
      <c r="BM24" s="262"/>
      <c r="BN24" s="262"/>
      <c r="BO24" s="262"/>
      <c r="BP24" s="262"/>
      <c r="BQ24" s="262"/>
      <c r="BR24" s="262"/>
      <c r="BS24" s="262"/>
      <c r="BT24" s="27"/>
      <c r="BU24" s="263"/>
      <c r="BV24" s="263"/>
      <c r="BW24" s="263"/>
      <c r="BX24" s="263"/>
      <c r="BY24" s="264"/>
      <c r="BZ24" s="264"/>
      <c r="CA24" s="264"/>
      <c r="CB24" s="264"/>
      <c r="CC24" s="264"/>
      <c r="CD24" s="264"/>
      <c r="CE24" s="264"/>
      <c r="CF24" s="264"/>
      <c r="CG24" s="29"/>
      <c r="CH24" s="211"/>
      <c r="CI24" s="211"/>
      <c r="CJ24" s="211"/>
      <c r="CK24" s="340"/>
      <c r="CL24" s="340"/>
      <c r="CM24" s="340"/>
      <c r="CN24" s="211"/>
      <c r="CO24" s="211"/>
      <c r="CP24" s="211"/>
      <c r="CQ24" s="201"/>
      <c r="CR24" s="201"/>
      <c r="CS24" s="203"/>
      <c r="CT24" s="8"/>
      <c r="CU24" s="216"/>
    </row>
    <row r="25" spans="1:99" ht="36" customHeight="1">
      <c r="A25" s="523">
        <v>11</v>
      </c>
      <c r="B25" s="723">
        <f t="shared" si="0"/>
        <v>0</v>
      </c>
      <c r="C25" s="410"/>
      <c r="D25" s="303"/>
      <c r="E25" s="410"/>
      <c r="F25" s="303"/>
      <c r="G25" s="410"/>
      <c r="H25" s="303"/>
      <c r="I25" s="410"/>
      <c r="J25" s="303"/>
      <c r="K25" s="410"/>
      <c r="L25" s="303"/>
      <c r="M25" s="27"/>
      <c r="N25" s="262"/>
      <c r="O25" s="27"/>
      <c r="P25" s="261"/>
      <c r="Q25" s="262"/>
      <c r="R25" s="261"/>
      <c r="S25" s="262"/>
      <c r="T25" s="261"/>
      <c r="U25" s="262"/>
      <c r="V25" s="261"/>
      <c r="W25" s="262"/>
      <c r="X25" s="261"/>
      <c r="Y25" s="262"/>
      <c r="Z25" s="261"/>
      <c r="AA25" s="262"/>
      <c r="AB25" s="261"/>
      <c r="AC25" s="262"/>
      <c r="AD25" s="27"/>
      <c r="AE25" s="263"/>
      <c r="AF25" s="263"/>
      <c r="AG25" s="263"/>
      <c r="AH25" s="262"/>
      <c r="AI25" s="262"/>
      <c r="AJ25" s="262"/>
      <c r="AK25" s="262"/>
      <c r="AL25" s="264"/>
      <c r="AM25" s="264"/>
      <c r="AN25" s="264"/>
      <c r="AO25" s="264"/>
      <c r="AP25" s="264"/>
      <c r="AQ25" s="264"/>
      <c r="AR25" s="263"/>
      <c r="AS25" s="263"/>
      <c r="AT25" s="27"/>
      <c r="AU25" s="264"/>
      <c r="AV25" s="264"/>
      <c r="AW25" s="264"/>
      <c r="AX25" s="264"/>
      <c r="AY25" s="263"/>
      <c r="AZ25" s="263"/>
      <c r="BA25" s="263"/>
      <c r="BB25" s="263"/>
      <c r="BC25" s="265"/>
      <c r="BD25" s="264"/>
      <c r="BE25" s="265"/>
      <c r="BF25" s="264"/>
      <c r="BG25" s="263"/>
      <c r="BH25" s="27"/>
      <c r="BI25" s="262"/>
      <c r="BJ25" s="262"/>
      <c r="BK25" s="262"/>
      <c r="BL25" s="262"/>
      <c r="BM25" s="262"/>
      <c r="BN25" s="262"/>
      <c r="BO25" s="262"/>
      <c r="BP25" s="262"/>
      <c r="BQ25" s="262"/>
      <c r="BR25" s="262"/>
      <c r="BS25" s="262"/>
      <c r="BT25" s="27"/>
      <c r="BU25" s="263"/>
      <c r="BV25" s="263"/>
      <c r="BW25" s="263"/>
      <c r="BX25" s="263"/>
      <c r="BY25" s="264"/>
      <c r="BZ25" s="264"/>
      <c r="CA25" s="264"/>
      <c r="CB25" s="264"/>
      <c r="CC25" s="264"/>
      <c r="CD25" s="264"/>
      <c r="CE25" s="264"/>
      <c r="CF25" s="264"/>
      <c r="CG25" s="29"/>
      <c r="CH25" s="211"/>
      <c r="CI25" s="211"/>
      <c r="CJ25" s="211"/>
      <c r="CK25" s="340"/>
      <c r="CL25" s="340"/>
      <c r="CM25" s="340"/>
      <c r="CN25" s="211"/>
      <c r="CO25" s="211"/>
      <c r="CP25" s="211"/>
      <c r="CQ25" s="201"/>
      <c r="CR25" s="201"/>
      <c r="CS25" s="203"/>
      <c r="CT25" s="8"/>
      <c r="CU25" s="216"/>
    </row>
    <row r="26" spans="1:99" ht="36" customHeight="1">
      <c r="A26" s="523">
        <v>12</v>
      </c>
      <c r="B26" s="723">
        <f t="shared" si="0"/>
        <v>0</v>
      </c>
      <c r="C26" s="410"/>
      <c r="D26" s="303"/>
      <c r="E26" s="410"/>
      <c r="F26" s="303"/>
      <c r="G26" s="410"/>
      <c r="H26" s="303"/>
      <c r="I26" s="410"/>
      <c r="J26" s="303"/>
      <c r="K26" s="410"/>
      <c r="L26" s="303"/>
      <c r="M26" s="27"/>
      <c r="N26" s="262"/>
      <c r="O26" s="27"/>
      <c r="P26" s="261"/>
      <c r="Q26" s="262"/>
      <c r="R26" s="261"/>
      <c r="S26" s="262"/>
      <c r="T26" s="261"/>
      <c r="U26" s="262"/>
      <c r="V26" s="261"/>
      <c r="W26" s="262"/>
      <c r="X26" s="261"/>
      <c r="Y26" s="262"/>
      <c r="Z26" s="261"/>
      <c r="AA26" s="262"/>
      <c r="AB26" s="261"/>
      <c r="AC26" s="262"/>
      <c r="AD26" s="27"/>
      <c r="AE26" s="263"/>
      <c r="AF26" s="263"/>
      <c r="AG26" s="263"/>
      <c r="AH26" s="262"/>
      <c r="AI26" s="262"/>
      <c r="AJ26" s="262"/>
      <c r="AK26" s="262"/>
      <c r="AL26" s="264"/>
      <c r="AM26" s="264"/>
      <c r="AN26" s="264"/>
      <c r="AO26" s="264"/>
      <c r="AP26" s="264"/>
      <c r="AQ26" s="264"/>
      <c r="AR26" s="263"/>
      <c r="AS26" s="263"/>
      <c r="AT26" s="27"/>
      <c r="AU26" s="264"/>
      <c r="AV26" s="264"/>
      <c r="AW26" s="264"/>
      <c r="AX26" s="264"/>
      <c r="AY26" s="263"/>
      <c r="AZ26" s="263"/>
      <c r="BA26" s="263"/>
      <c r="BB26" s="263"/>
      <c r="BC26" s="265"/>
      <c r="BD26" s="264"/>
      <c r="BE26" s="265"/>
      <c r="BF26" s="264"/>
      <c r="BG26" s="263"/>
      <c r="BH26" s="27"/>
      <c r="BI26" s="262"/>
      <c r="BJ26" s="262"/>
      <c r="BK26" s="262"/>
      <c r="BL26" s="262"/>
      <c r="BM26" s="262"/>
      <c r="BN26" s="262"/>
      <c r="BO26" s="262"/>
      <c r="BP26" s="262"/>
      <c r="BQ26" s="262"/>
      <c r="BR26" s="262"/>
      <c r="BS26" s="262"/>
      <c r="BT26" s="27"/>
      <c r="BU26" s="263"/>
      <c r="BV26" s="263"/>
      <c r="BW26" s="263"/>
      <c r="BX26" s="263"/>
      <c r="BY26" s="264"/>
      <c r="BZ26" s="264"/>
      <c r="CA26" s="264"/>
      <c r="CB26" s="264"/>
      <c r="CC26" s="264"/>
      <c r="CD26" s="264"/>
      <c r="CE26" s="264"/>
      <c r="CF26" s="264"/>
      <c r="CG26" s="29"/>
      <c r="CH26" s="211"/>
      <c r="CI26" s="211"/>
      <c r="CJ26" s="211"/>
      <c r="CK26" s="340"/>
      <c r="CL26" s="340"/>
      <c r="CM26" s="340"/>
      <c r="CN26" s="211"/>
      <c r="CO26" s="211"/>
      <c r="CP26" s="211"/>
      <c r="CQ26" s="201"/>
      <c r="CR26" s="201"/>
      <c r="CS26" s="203"/>
      <c r="CT26" s="8"/>
      <c r="CU26" s="216"/>
    </row>
    <row r="27" spans="1:99" ht="36" customHeight="1">
      <c r="A27" s="523">
        <v>13</v>
      </c>
      <c r="B27" s="723">
        <f t="shared" si="0"/>
        <v>0</v>
      </c>
      <c r="C27" s="410"/>
      <c r="D27" s="303"/>
      <c r="E27" s="410"/>
      <c r="F27" s="303"/>
      <c r="G27" s="410"/>
      <c r="H27" s="303"/>
      <c r="I27" s="410"/>
      <c r="J27" s="303"/>
      <c r="K27" s="410"/>
      <c r="L27" s="303"/>
      <c r="M27" s="27"/>
      <c r="N27" s="262"/>
      <c r="O27" s="27"/>
      <c r="P27" s="261"/>
      <c r="Q27" s="262"/>
      <c r="R27" s="261"/>
      <c r="S27" s="262"/>
      <c r="T27" s="261"/>
      <c r="U27" s="262"/>
      <c r="V27" s="261"/>
      <c r="W27" s="262"/>
      <c r="X27" s="261"/>
      <c r="Y27" s="262"/>
      <c r="Z27" s="261"/>
      <c r="AA27" s="262"/>
      <c r="AB27" s="261"/>
      <c r="AC27" s="262"/>
      <c r="AD27" s="27"/>
      <c r="AE27" s="263"/>
      <c r="AF27" s="263"/>
      <c r="AG27" s="263"/>
      <c r="AH27" s="262"/>
      <c r="AI27" s="262"/>
      <c r="AJ27" s="262"/>
      <c r="AK27" s="262"/>
      <c r="AL27" s="264"/>
      <c r="AM27" s="264"/>
      <c r="AN27" s="264"/>
      <c r="AO27" s="264"/>
      <c r="AP27" s="264"/>
      <c r="AQ27" s="264"/>
      <c r="AR27" s="263"/>
      <c r="AS27" s="263"/>
      <c r="AT27" s="27"/>
      <c r="AU27" s="264"/>
      <c r="AV27" s="264"/>
      <c r="AW27" s="264"/>
      <c r="AX27" s="264"/>
      <c r="AY27" s="263"/>
      <c r="AZ27" s="263"/>
      <c r="BA27" s="263"/>
      <c r="BB27" s="263"/>
      <c r="BC27" s="265"/>
      <c r="BD27" s="264"/>
      <c r="BE27" s="265"/>
      <c r="BF27" s="264"/>
      <c r="BG27" s="263"/>
      <c r="BH27" s="27"/>
      <c r="BI27" s="262"/>
      <c r="BJ27" s="262"/>
      <c r="BK27" s="262"/>
      <c r="BL27" s="262"/>
      <c r="BM27" s="262"/>
      <c r="BN27" s="262"/>
      <c r="BO27" s="262"/>
      <c r="BP27" s="262"/>
      <c r="BQ27" s="262"/>
      <c r="BR27" s="262"/>
      <c r="BS27" s="262"/>
      <c r="BT27" s="27"/>
      <c r="BU27" s="263"/>
      <c r="BV27" s="263"/>
      <c r="BW27" s="263"/>
      <c r="BX27" s="263"/>
      <c r="BY27" s="264"/>
      <c r="BZ27" s="264"/>
      <c r="CA27" s="264"/>
      <c r="CB27" s="264"/>
      <c r="CC27" s="264"/>
      <c r="CD27" s="264"/>
      <c r="CE27" s="264"/>
      <c r="CF27" s="264"/>
      <c r="CG27" s="211"/>
      <c r="CH27" s="211"/>
      <c r="CI27" s="211"/>
      <c r="CJ27" s="211"/>
      <c r="CK27" s="340"/>
      <c r="CL27" s="340"/>
      <c r="CM27" s="340"/>
      <c r="CN27" s="211"/>
      <c r="CO27" s="211"/>
      <c r="CP27" s="211"/>
      <c r="CQ27" s="201"/>
      <c r="CR27" s="201"/>
      <c r="CS27" s="203"/>
      <c r="CT27" s="8"/>
      <c r="CU27" s="216"/>
    </row>
    <row r="28" spans="1:99" ht="36" customHeight="1">
      <c r="A28" s="523">
        <v>14</v>
      </c>
      <c r="B28" s="723">
        <f t="shared" si="0"/>
        <v>0</v>
      </c>
      <c r="C28" s="410"/>
      <c r="D28" s="303"/>
      <c r="E28" s="410"/>
      <c r="F28" s="303"/>
      <c r="G28" s="410"/>
      <c r="H28" s="303"/>
      <c r="I28" s="410"/>
      <c r="J28" s="303"/>
      <c r="K28" s="410"/>
      <c r="L28" s="303"/>
      <c r="M28" s="27"/>
      <c r="N28" s="262"/>
      <c r="O28" s="27"/>
      <c r="P28" s="261"/>
      <c r="Q28" s="262"/>
      <c r="R28" s="261"/>
      <c r="S28" s="262"/>
      <c r="T28" s="261"/>
      <c r="U28" s="262"/>
      <c r="V28" s="261"/>
      <c r="W28" s="262"/>
      <c r="X28" s="261"/>
      <c r="Y28" s="262"/>
      <c r="Z28" s="261"/>
      <c r="AA28" s="262"/>
      <c r="AB28" s="261"/>
      <c r="AC28" s="262"/>
      <c r="AD28" s="27"/>
      <c r="AE28" s="263"/>
      <c r="AF28" s="263"/>
      <c r="AG28" s="263"/>
      <c r="AH28" s="262"/>
      <c r="AI28" s="262"/>
      <c r="AJ28" s="262"/>
      <c r="AK28" s="262"/>
      <c r="AL28" s="264"/>
      <c r="AM28" s="264"/>
      <c r="AN28" s="264"/>
      <c r="AO28" s="264"/>
      <c r="AP28" s="264"/>
      <c r="AQ28" s="264"/>
      <c r="AR28" s="263"/>
      <c r="AS28" s="263"/>
      <c r="AT28" s="27"/>
      <c r="AU28" s="264"/>
      <c r="AV28" s="264"/>
      <c r="AW28" s="264"/>
      <c r="AX28" s="264"/>
      <c r="AY28" s="263"/>
      <c r="AZ28" s="263"/>
      <c r="BA28" s="263"/>
      <c r="BB28" s="263"/>
      <c r="BC28" s="265"/>
      <c r="BD28" s="264"/>
      <c r="BE28" s="265"/>
      <c r="BF28" s="264"/>
      <c r="BG28" s="263"/>
      <c r="BH28" s="27"/>
      <c r="BI28" s="262"/>
      <c r="BJ28" s="262"/>
      <c r="BK28" s="262"/>
      <c r="BL28" s="262"/>
      <c r="BM28" s="262"/>
      <c r="BN28" s="262"/>
      <c r="BO28" s="262"/>
      <c r="BP28" s="262"/>
      <c r="BQ28" s="262"/>
      <c r="BR28" s="262"/>
      <c r="BS28" s="262"/>
      <c r="BT28" s="27"/>
      <c r="BU28" s="263"/>
      <c r="BV28" s="263"/>
      <c r="BW28" s="263"/>
      <c r="BX28" s="263"/>
      <c r="BY28" s="264"/>
      <c r="BZ28" s="264"/>
      <c r="CA28" s="264"/>
      <c r="CB28" s="264"/>
      <c r="CC28" s="264"/>
      <c r="CD28" s="264"/>
      <c r="CE28" s="264"/>
      <c r="CF28" s="264"/>
      <c r="CG28" s="221"/>
      <c r="CH28" s="211"/>
      <c r="CI28" s="211"/>
      <c r="CJ28" s="211"/>
      <c r="CK28" s="340"/>
      <c r="CL28" s="340"/>
      <c r="CM28" s="340"/>
      <c r="CN28" s="211"/>
      <c r="CO28" s="211"/>
      <c r="CP28" s="211"/>
      <c r="CQ28" s="201"/>
      <c r="CR28" s="201"/>
      <c r="CS28" s="203"/>
      <c r="CT28" s="8"/>
      <c r="CU28" s="216"/>
    </row>
    <row r="29" spans="1:99" ht="36" customHeight="1">
      <c r="A29" s="523">
        <v>15</v>
      </c>
      <c r="B29" s="723">
        <f t="shared" si="0"/>
        <v>0</v>
      </c>
      <c r="C29" s="410"/>
      <c r="D29" s="303"/>
      <c r="E29" s="410"/>
      <c r="F29" s="303"/>
      <c r="G29" s="410"/>
      <c r="H29" s="303"/>
      <c r="I29" s="410"/>
      <c r="J29" s="303"/>
      <c r="K29" s="410"/>
      <c r="L29" s="303"/>
      <c r="M29" s="27"/>
      <c r="N29" s="262"/>
      <c r="O29" s="27"/>
      <c r="P29" s="261"/>
      <c r="Q29" s="262"/>
      <c r="R29" s="261"/>
      <c r="S29" s="262"/>
      <c r="T29" s="261"/>
      <c r="U29" s="262"/>
      <c r="V29" s="261"/>
      <c r="W29" s="262"/>
      <c r="X29" s="261"/>
      <c r="Y29" s="262"/>
      <c r="Z29" s="261"/>
      <c r="AA29" s="262"/>
      <c r="AB29" s="261"/>
      <c r="AC29" s="262"/>
      <c r="AD29" s="27"/>
      <c r="AE29" s="263"/>
      <c r="AF29" s="263"/>
      <c r="AG29" s="263"/>
      <c r="AH29" s="262"/>
      <c r="AI29" s="262"/>
      <c r="AJ29" s="262"/>
      <c r="AK29" s="262"/>
      <c r="AL29" s="264"/>
      <c r="AM29" s="264"/>
      <c r="AN29" s="264"/>
      <c r="AO29" s="264"/>
      <c r="AP29" s="264"/>
      <c r="AQ29" s="264"/>
      <c r="AR29" s="263"/>
      <c r="AS29" s="263"/>
      <c r="AT29" s="27"/>
      <c r="AU29" s="264"/>
      <c r="AV29" s="264"/>
      <c r="AW29" s="264"/>
      <c r="AX29" s="264"/>
      <c r="AY29" s="263"/>
      <c r="AZ29" s="263"/>
      <c r="BA29" s="263"/>
      <c r="BB29" s="263"/>
      <c r="BC29" s="265"/>
      <c r="BD29" s="264"/>
      <c r="BE29" s="265"/>
      <c r="BF29" s="264"/>
      <c r="BG29" s="263"/>
      <c r="BH29" s="27"/>
      <c r="BI29" s="262"/>
      <c r="BJ29" s="262"/>
      <c r="BK29" s="262"/>
      <c r="BL29" s="262"/>
      <c r="BM29" s="262"/>
      <c r="BN29" s="262"/>
      <c r="BO29" s="262"/>
      <c r="BP29" s="262"/>
      <c r="BQ29" s="262"/>
      <c r="BR29" s="262"/>
      <c r="BS29" s="262"/>
      <c r="BT29" s="27"/>
      <c r="BU29" s="263"/>
      <c r="BV29" s="263"/>
      <c r="BW29" s="263"/>
      <c r="BX29" s="263"/>
      <c r="BY29" s="264"/>
      <c r="BZ29" s="264"/>
      <c r="CA29" s="264"/>
      <c r="CB29" s="264"/>
      <c r="CC29" s="264"/>
      <c r="CD29" s="264"/>
      <c r="CE29" s="264"/>
      <c r="CF29" s="264"/>
      <c r="CG29" s="211"/>
      <c r="CH29" s="211"/>
      <c r="CI29" s="211"/>
      <c r="CJ29" s="211"/>
      <c r="CK29" s="340"/>
      <c r="CL29" s="340"/>
      <c r="CM29" s="340"/>
      <c r="CN29" s="211"/>
      <c r="CO29" s="211"/>
      <c r="CP29" s="211"/>
      <c r="CQ29" s="201"/>
      <c r="CR29" s="201"/>
      <c r="CS29" s="203"/>
      <c r="CT29" s="8"/>
      <c r="CU29" s="216"/>
    </row>
    <row r="30" spans="1:99" ht="36" customHeight="1">
      <c r="A30" s="523">
        <v>16</v>
      </c>
      <c r="B30" s="723">
        <f t="shared" si="0"/>
        <v>0</v>
      </c>
      <c r="C30" s="410"/>
      <c r="D30" s="303"/>
      <c r="E30" s="410"/>
      <c r="F30" s="303"/>
      <c r="G30" s="410"/>
      <c r="H30" s="303"/>
      <c r="I30" s="410"/>
      <c r="J30" s="303"/>
      <c r="K30" s="410"/>
      <c r="L30" s="303"/>
      <c r="M30" s="27"/>
      <c r="N30" s="262"/>
      <c r="O30" s="27"/>
      <c r="P30" s="261"/>
      <c r="Q30" s="262"/>
      <c r="R30" s="261"/>
      <c r="S30" s="262"/>
      <c r="T30" s="261"/>
      <c r="U30" s="262"/>
      <c r="V30" s="261"/>
      <c r="W30" s="262"/>
      <c r="X30" s="261"/>
      <c r="Y30" s="262"/>
      <c r="Z30" s="261"/>
      <c r="AA30" s="262"/>
      <c r="AB30" s="261"/>
      <c r="AC30" s="262"/>
      <c r="AD30" s="27"/>
      <c r="AE30" s="263"/>
      <c r="AF30" s="263"/>
      <c r="AG30" s="263"/>
      <c r="AH30" s="262"/>
      <c r="AI30" s="262"/>
      <c r="AJ30" s="262"/>
      <c r="AK30" s="262"/>
      <c r="AL30" s="264"/>
      <c r="AM30" s="264"/>
      <c r="AN30" s="264"/>
      <c r="AO30" s="264"/>
      <c r="AP30" s="264"/>
      <c r="AQ30" s="264"/>
      <c r="AR30" s="263"/>
      <c r="AS30" s="263"/>
      <c r="AT30" s="27"/>
      <c r="AU30" s="264"/>
      <c r="AV30" s="264"/>
      <c r="AW30" s="264"/>
      <c r="AX30" s="264"/>
      <c r="AY30" s="263"/>
      <c r="AZ30" s="263"/>
      <c r="BA30" s="263"/>
      <c r="BB30" s="263"/>
      <c r="BC30" s="265"/>
      <c r="BD30" s="264"/>
      <c r="BE30" s="265"/>
      <c r="BF30" s="264"/>
      <c r="BG30" s="263"/>
      <c r="BH30" s="27"/>
      <c r="BI30" s="262"/>
      <c r="BJ30" s="262"/>
      <c r="BK30" s="262"/>
      <c r="BL30" s="262"/>
      <c r="BM30" s="262"/>
      <c r="BN30" s="262"/>
      <c r="BO30" s="262"/>
      <c r="BP30" s="262"/>
      <c r="BQ30" s="262"/>
      <c r="BR30" s="262"/>
      <c r="BS30" s="262"/>
      <c r="BT30" s="27"/>
      <c r="BU30" s="263"/>
      <c r="BV30" s="263"/>
      <c r="BW30" s="263"/>
      <c r="BX30" s="263"/>
      <c r="BY30" s="264"/>
      <c r="BZ30" s="264"/>
      <c r="CA30" s="264"/>
      <c r="CB30" s="264"/>
      <c r="CC30" s="264"/>
      <c r="CD30" s="264"/>
      <c r="CE30" s="264"/>
      <c r="CF30" s="264"/>
      <c r="CG30" s="211"/>
      <c r="CH30" s="211"/>
      <c r="CI30" s="211"/>
      <c r="CJ30" s="211"/>
      <c r="CK30" s="211"/>
      <c r="CL30" s="211"/>
      <c r="CM30" s="201"/>
      <c r="CN30" s="211"/>
      <c r="CO30" s="211"/>
      <c r="CP30" s="211"/>
      <c r="CQ30" s="211"/>
      <c r="CR30" s="211"/>
      <c r="CS30" s="203"/>
      <c r="CT30" s="8"/>
      <c r="CU30" s="216"/>
    </row>
    <row r="31" spans="1:99" ht="36" customHeight="1">
      <c r="A31" s="523">
        <v>17</v>
      </c>
      <c r="B31" s="723">
        <f t="shared" si="0"/>
        <v>0</v>
      </c>
      <c r="C31" s="410"/>
      <c r="D31" s="303"/>
      <c r="E31" s="410"/>
      <c r="F31" s="303"/>
      <c r="G31" s="410"/>
      <c r="H31" s="303"/>
      <c r="I31" s="410"/>
      <c r="J31" s="303"/>
      <c r="K31" s="410"/>
      <c r="L31" s="303"/>
      <c r="M31" s="27"/>
      <c r="N31" s="262"/>
      <c r="O31" s="27"/>
      <c r="P31" s="261"/>
      <c r="Q31" s="262"/>
      <c r="R31" s="261"/>
      <c r="S31" s="262"/>
      <c r="T31" s="261"/>
      <c r="U31" s="262"/>
      <c r="V31" s="261"/>
      <c r="W31" s="262"/>
      <c r="X31" s="261"/>
      <c r="Y31" s="262"/>
      <c r="Z31" s="261"/>
      <c r="AA31" s="262"/>
      <c r="AB31" s="261"/>
      <c r="AC31" s="262"/>
      <c r="AD31" s="27"/>
      <c r="AE31" s="263"/>
      <c r="AF31" s="263"/>
      <c r="AG31" s="263"/>
      <c r="AH31" s="262"/>
      <c r="AI31" s="262"/>
      <c r="AJ31" s="262"/>
      <c r="AK31" s="262"/>
      <c r="AL31" s="264"/>
      <c r="AM31" s="264"/>
      <c r="AN31" s="264"/>
      <c r="AO31" s="264"/>
      <c r="AP31" s="264"/>
      <c r="AQ31" s="264"/>
      <c r="AR31" s="263"/>
      <c r="AS31" s="263"/>
      <c r="AT31" s="27"/>
      <c r="AU31" s="264"/>
      <c r="AV31" s="264"/>
      <c r="AW31" s="264"/>
      <c r="AX31" s="264"/>
      <c r="AY31" s="263"/>
      <c r="AZ31" s="263"/>
      <c r="BA31" s="263"/>
      <c r="BB31" s="263"/>
      <c r="BC31" s="265"/>
      <c r="BD31" s="264"/>
      <c r="BE31" s="265"/>
      <c r="BF31" s="264"/>
      <c r="BG31" s="263"/>
      <c r="BH31" s="27"/>
      <c r="BI31" s="262"/>
      <c r="BJ31" s="262"/>
      <c r="BK31" s="262"/>
      <c r="BL31" s="262"/>
      <c r="BM31" s="262"/>
      <c r="BN31" s="262"/>
      <c r="BO31" s="262"/>
      <c r="BP31" s="262"/>
      <c r="BQ31" s="262"/>
      <c r="BR31" s="262"/>
      <c r="BS31" s="262"/>
      <c r="BT31" s="27"/>
      <c r="BU31" s="263"/>
      <c r="BV31" s="263"/>
      <c r="BW31" s="263"/>
      <c r="BX31" s="263"/>
      <c r="BY31" s="264"/>
      <c r="BZ31" s="264"/>
      <c r="CA31" s="264"/>
      <c r="CB31" s="264"/>
      <c r="CC31" s="264"/>
      <c r="CD31" s="264"/>
      <c r="CE31" s="264"/>
      <c r="CF31" s="264"/>
      <c r="CG31" s="341"/>
      <c r="CH31" s="206"/>
      <c r="CI31" s="206"/>
      <c r="CJ31" s="206"/>
      <c r="CK31" s="206"/>
      <c r="CL31" s="206"/>
      <c r="CM31" s="228"/>
      <c r="CN31" s="206"/>
      <c r="CO31" s="206"/>
      <c r="CP31" s="211"/>
      <c r="CQ31" s="211"/>
      <c r="CR31" s="211"/>
      <c r="CS31" s="203"/>
      <c r="CT31" s="8"/>
      <c r="CU31" s="216"/>
    </row>
    <row r="32" spans="1:99" ht="36" customHeight="1">
      <c r="A32" s="523">
        <v>18</v>
      </c>
      <c r="B32" s="723">
        <f t="shared" si="0"/>
        <v>0</v>
      </c>
      <c r="C32" s="410"/>
      <c r="D32" s="303"/>
      <c r="E32" s="410"/>
      <c r="F32" s="303"/>
      <c r="G32" s="410"/>
      <c r="H32" s="303"/>
      <c r="I32" s="410"/>
      <c r="J32" s="303"/>
      <c r="K32" s="410"/>
      <c r="L32" s="303"/>
      <c r="M32" s="27"/>
      <c r="N32" s="262"/>
      <c r="O32" s="27"/>
      <c r="P32" s="261"/>
      <c r="Q32" s="262"/>
      <c r="R32" s="261"/>
      <c r="S32" s="262"/>
      <c r="T32" s="261"/>
      <c r="U32" s="262"/>
      <c r="V32" s="261"/>
      <c r="W32" s="262"/>
      <c r="X32" s="261"/>
      <c r="Y32" s="262"/>
      <c r="Z32" s="261"/>
      <c r="AA32" s="262"/>
      <c r="AB32" s="261"/>
      <c r="AC32" s="262"/>
      <c r="AD32" s="27"/>
      <c r="AE32" s="263"/>
      <c r="AF32" s="263"/>
      <c r="AG32" s="263"/>
      <c r="AH32" s="262"/>
      <c r="AI32" s="262"/>
      <c r="AJ32" s="262"/>
      <c r="AK32" s="262"/>
      <c r="AL32" s="264"/>
      <c r="AM32" s="264"/>
      <c r="AN32" s="264"/>
      <c r="AO32" s="264"/>
      <c r="AP32" s="264"/>
      <c r="AQ32" s="264"/>
      <c r="AR32" s="263"/>
      <c r="AS32" s="263"/>
      <c r="AT32" s="27"/>
      <c r="AU32" s="264"/>
      <c r="AV32" s="264"/>
      <c r="AW32" s="264"/>
      <c r="AX32" s="264"/>
      <c r="AY32" s="263"/>
      <c r="AZ32" s="263"/>
      <c r="BA32" s="263"/>
      <c r="BB32" s="263"/>
      <c r="BC32" s="265"/>
      <c r="BD32" s="264"/>
      <c r="BE32" s="265"/>
      <c r="BF32" s="264"/>
      <c r="BG32" s="263"/>
      <c r="BH32" s="27"/>
      <c r="BI32" s="262"/>
      <c r="BJ32" s="262"/>
      <c r="BK32" s="262"/>
      <c r="BL32" s="262"/>
      <c r="BM32" s="262"/>
      <c r="BN32" s="262"/>
      <c r="BO32" s="262"/>
      <c r="BP32" s="262"/>
      <c r="BQ32" s="262"/>
      <c r="BR32" s="262"/>
      <c r="BS32" s="262"/>
      <c r="BT32" s="27"/>
      <c r="BU32" s="263"/>
      <c r="BV32" s="263"/>
      <c r="BW32" s="263"/>
      <c r="BX32" s="263"/>
      <c r="BY32" s="264"/>
      <c r="BZ32" s="264"/>
      <c r="CA32" s="264"/>
      <c r="CB32" s="264"/>
      <c r="CC32" s="264"/>
      <c r="CD32" s="264"/>
      <c r="CE32" s="264"/>
      <c r="CF32" s="264"/>
      <c r="CG32" s="30"/>
      <c r="CH32" s="206"/>
      <c r="CI32" s="206"/>
      <c r="CJ32" s="206"/>
      <c r="CK32" s="206"/>
      <c r="CL32" s="206"/>
      <c r="CM32" s="228"/>
      <c r="CN32" s="206"/>
      <c r="CO32" s="206"/>
      <c r="CP32" s="201"/>
      <c r="CQ32" s="201"/>
      <c r="CR32" s="211"/>
      <c r="CS32" s="216"/>
      <c r="CT32" s="216"/>
      <c r="CU32" s="216"/>
    </row>
    <row r="33" spans="1:99" ht="36" customHeight="1">
      <c r="A33" s="523">
        <v>19</v>
      </c>
      <c r="B33" s="723">
        <f t="shared" si="0"/>
        <v>0</v>
      </c>
      <c r="C33" s="410"/>
      <c r="D33" s="303"/>
      <c r="E33" s="410"/>
      <c r="F33" s="303"/>
      <c r="G33" s="410"/>
      <c r="H33" s="303"/>
      <c r="I33" s="410"/>
      <c r="J33" s="303"/>
      <c r="K33" s="410"/>
      <c r="L33" s="303"/>
      <c r="M33" s="27"/>
      <c r="N33" s="262"/>
      <c r="O33" s="27"/>
      <c r="P33" s="261"/>
      <c r="Q33" s="262"/>
      <c r="R33" s="261"/>
      <c r="S33" s="262"/>
      <c r="T33" s="261"/>
      <c r="U33" s="262"/>
      <c r="V33" s="261"/>
      <c r="W33" s="262"/>
      <c r="X33" s="261"/>
      <c r="Y33" s="262"/>
      <c r="Z33" s="261"/>
      <c r="AA33" s="262"/>
      <c r="AB33" s="261"/>
      <c r="AC33" s="262"/>
      <c r="AD33" s="27"/>
      <c r="AE33" s="263"/>
      <c r="AF33" s="263"/>
      <c r="AG33" s="263"/>
      <c r="AH33" s="262"/>
      <c r="AI33" s="262"/>
      <c r="AJ33" s="262"/>
      <c r="AK33" s="262"/>
      <c r="AL33" s="264"/>
      <c r="AM33" s="264"/>
      <c r="AN33" s="264"/>
      <c r="AO33" s="264"/>
      <c r="AP33" s="264"/>
      <c r="AQ33" s="264"/>
      <c r="AR33" s="263"/>
      <c r="AS33" s="263"/>
      <c r="AT33" s="27"/>
      <c r="AU33" s="264"/>
      <c r="AV33" s="264"/>
      <c r="AW33" s="264"/>
      <c r="AX33" s="264"/>
      <c r="AY33" s="263"/>
      <c r="AZ33" s="263"/>
      <c r="BA33" s="263"/>
      <c r="BB33" s="263"/>
      <c r="BC33" s="265"/>
      <c r="BD33" s="264"/>
      <c r="BE33" s="265"/>
      <c r="BF33" s="264"/>
      <c r="BG33" s="263"/>
      <c r="BH33" s="27"/>
      <c r="BI33" s="262"/>
      <c r="BJ33" s="262"/>
      <c r="BK33" s="262"/>
      <c r="BL33" s="262"/>
      <c r="BM33" s="262"/>
      <c r="BN33" s="262"/>
      <c r="BO33" s="262"/>
      <c r="BP33" s="262"/>
      <c r="BQ33" s="262"/>
      <c r="BR33" s="262"/>
      <c r="BS33" s="262"/>
      <c r="BT33" s="27"/>
      <c r="BU33" s="263"/>
      <c r="BV33" s="263"/>
      <c r="BW33" s="263"/>
      <c r="BX33" s="263"/>
      <c r="BY33" s="264"/>
      <c r="BZ33" s="264"/>
      <c r="CA33" s="264"/>
      <c r="CB33" s="264"/>
      <c r="CC33" s="264"/>
      <c r="CD33" s="264"/>
      <c r="CE33" s="264"/>
      <c r="CF33" s="264"/>
      <c r="CG33" s="206"/>
      <c r="CH33" s="206"/>
      <c r="CI33" s="342"/>
      <c r="CJ33" s="228"/>
      <c r="CK33" s="206"/>
      <c r="CL33" s="206"/>
      <c r="CM33" s="228"/>
      <c r="CN33" s="228"/>
      <c r="CO33" s="228"/>
      <c r="CP33" s="211"/>
      <c r="CQ33" s="201"/>
      <c r="CR33" s="211"/>
      <c r="CS33" s="216"/>
      <c r="CT33" s="216"/>
      <c r="CU33" s="216"/>
    </row>
    <row r="34" spans="1:99" ht="36" customHeight="1">
      <c r="A34" s="523">
        <v>20</v>
      </c>
      <c r="B34" s="723">
        <f t="shared" si="0"/>
        <v>0</v>
      </c>
      <c r="C34" s="410"/>
      <c r="D34" s="303"/>
      <c r="E34" s="410"/>
      <c r="F34" s="303"/>
      <c r="G34" s="410"/>
      <c r="H34" s="303"/>
      <c r="I34" s="410"/>
      <c r="J34" s="303"/>
      <c r="K34" s="410"/>
      <c r="L34" s="303"/>
      <c r="M34" s="27"/>
      <c r="N34" s="262"/>
      <c r="O34" s="27"/>
      <c r="P34" s="261"/>
      <c r="Q34" s="262"/>
      <c r="R34" s="261"/>
      <c r="S34" s="262"/>
      <c r="T34" s="261"/>
      <c r="U34" s="262"/>
      <c r="V34" s="261"/>
      <c r="W34" s="262"/>
      <c r="X34" s="261"/>
      <c r="Y34" s="262"/>
      <c r="Z34" s="261"/>
      <c r="AA34" s="262"/>
      <c r="AB34" s="261"/>
      <c r="AC34" s="262"/>
      <c r="AD34" s="27"/>
      <c r="AE34" s="263"/>
      <c r="AF34" s="263"/>
      <c r="AG34" s="263"/>
      <c r="AH34" s="262"/>
      <c r="AI34" s="262"/>
      <c r="AJ34" s="262"/>
      <c r="AK34" s="262"/>
      <c r="AL34" s="264"/>
      <c r="AM34" s="264"/>
      <c r="AN34" s="264"/>
      <c r="AO34" s="264"/>
      <c r="AP34" s="264"/>
      <c r="AQ34" s="264"/>
      <c r="AR34" s="263"/>
      <c r="AS34" s="263"/>
      <c r="AT34" s="27"/>
      <c r="AU34" s="264"/>
      <c r="AV34" s="264"/>
      <c r="AW34" s="264"/>
      <c r="AX34" s="264"/>
      <c r="AY34" s="263"/>
      <c r="AZ34" s="263"/>
      <c r="BA34" s="263"/>
      <c r="BB34" s="263"/>
      <c r="BC34" s="265"/>
      <c r="BD34" s="264"/>
      <c r="BE34" s="265"/>
      <c r="BF34" s="264"/>
      <c r="BG34" s="263"/>
      <c r="BH34" s="27"/>
      <c r="BI34" s="262"/>
      <c r="BJ34" s="262"/>
      <c r="BK34" s="262"/>
      <c r="BL34" s="262"/>
      <c r="BM34" s="262"/>
      <c r="BN34" s="262"/>
      <c r="BO34" s="262"/>
      <c r="BP34" s="262"/>
      <c r="BQ34" s="262"/>
      <c r="BR34" s="262"/>
      <c r="BS34" s="262"/>
      <c r="BT34" s="27"/>
      <c r="BU34" s="263"/>
      <c r="BV34" s="263"/>
      <c r="BW34" s="263"/>
      <c r="BX34" s="263"/>
      <c r="BY34" s="264"/>
      <c r="BZ34" s="264"/>
      <c r="CA34" s="264"/>
      <c r="CB34" s="264"/>
      <c r="CC34" s="264"/>
      <c r="CD34" s="264"/>
      <c r="CE34" s="264"/>
      <c r="CF34" s="264"/>
      <c r="CG34" s="343"/>
      <c r="CH34" s="343"/>
      <c r="CI34" s="343"/>
      <c r="CJ34" s="343"/>
      <c r="CK34" s="343"/>
      <c r="CL34" s="343"/>
      <c r="CM34" s="346"/>
      <c r="CN34" s="343"/>
      <c r="CO34" s="343"/>
      <c r="CP34" s="201"/>
      <c r="CQ34" s="201"/>
      <c r="CR34" s="201"/>
      <c r="CS34" s="203"/>
      <c r="CT34" s="216"/>
      <c r="CU34" s="216"/>
    </row>
    <row r="35" spans="1:99" ht="36" customHeight="1">
      <c r="A35" s="523">
        <v>21</v>
      </c>
      <c r="B35" s="723">
        <f t="shared" si="0"/>
        <v>0</v>
      </c>
      <c r="C35" s="410"/>
      <c r="D35" s="303"/>
      <c r="E35" s="410"/>
      <c r="F35" s="303"/>
      <c r="G35" s="410"/>
      <c r="H35" s="303"/>
      <c r="I35" s="410"/>
      <c r="J35" s="303"/>
      <c r="K35" s="410"/>
      <c r="L35" s="303"/>
      <c r="M35" s="27"/>
      <c r="N35" s="262"/>
      <c r="O35" s="27"/>
      <c r="P35" s="261"/>
      <c r="Q35" s="262"/>
      <c r="R35" s="261"/>
      <c r="S35" s="262"/>
      <c r="T35" s="261"/>
      <c r="U35" s="262"/>
      <c r="V35" s="261"/>
      <c r="W35" s="262"/>
      <c r="X35" s="261"/>
      <c r="Y35" s="262"/>
      <c r="Z35" s="261"/>
      <c r="AA35" s="262"/>
      <c r="AB35" s="261"/>
      <c r="AC35" s="262"/>
      <c r="AD35" s="27"/>
      <c r="AE35" s="263"/>
      <c r="AF35" s="263"/>
      <c r="AG35" s="263"/>
      <c r="AH35" s="262"/>
      <c r="AI35" s="262"/>
      <c r="AJ35" s="262"/>
      <c r="AK35" s="262"/>
      <c r="AL35" s="264"/>
      <c r="AM35" s="264"/>
      <c r="AN35" s="264"/>
      <c r="AO35" s="264"/>
      <c r="AP35" s="264"/>
      <c r="AQ35" s="264"/>
      <c r="AR35" s="263"/>
      <c r="AS35" s="263"/>
      <c r="AT35" s="27"/>
      <c r="AU35" s="264"/>
      <c r="AV35" s="264"/>
      <c r="AW35" s="264"/>
      <c r="AX35" s="264"/>
      <c r="AY35" s="263"/>
      <c r="AZ35" s="263"/>
      <c r="BA35" s="263"/>
      <c r="BB35" s="263"/>
      <c r="BC35" s="265"/>
      <c r="BD35" s="264"/>
      <c r="BE35" s="265"/>
      <c r="BF35" s="264"/>
      <c r="BG35" s="263"/>
      <c r="BH35" s="27"/>
      <c r="BI35" s="262"/>
      <c r="BJ35" s="262"/>
      <c r="BK35" s="262"/>
      <c r="BL35" s="262"/>
      <c r="BM35" s="262"/>
      <c r="BN35" s="262"/>
      <c r="BO35" s="262"/>
      <c r="BP35" s="262"/>
      <c r="BQ35" s="262"/>
      <c r="BR35" s="262"/>
      <c r="BS35" s="262"/>
      <c r="BT35" s="27"/>
      <c r="BU35" s="263"/>
      <c r="BV35" s="263"/>
      <c r="BW35" s="263"/>
      <c r="BX35" s="263"/>
      <c r="BY35" s="264"/>
      <c r="BZ35" s="264"/>
      <c r="CA35" s="264"/>
      <c r="CB35" s="264"/>
      <c r="CC35" s="264"/>
      <c r="CD35" s="264"/>
      <c r="CE35" s="264"/>
      <c r="CF35" s="264"/>
      <c r="CG35" s="33"/>
      <c r="CH35" s="211"/>
      <c r="CI35" s="211"/>
      <c r="CJ35" s="211"/>
      <c r="CK35" s="211"/>
      <c r="CL35" s="211"/>
      <c r="CM35" s="211"/>
      <c r="CN35" s="211"/>
      <c r="CO35" s="211"/>
      <c r="CP35" s="211"/>
      <c r="CQ35" s="211"/>
      <c r="CR35" s="211"/>
      <c r="CS35" s="216"/>
      <c r="CT35" s="216"/>
      <c r="CU35" s="216"/>
    </row>
    <row r="36" spans="1:99" ht="36" customHeight="1">
      <c r="A36" s="523">
        <v>22</v>
      </c>
      <c r="B36" s="723">
        <f t="shared" si="0"/>
        <v>0</v>
      </c>
      <c r="C36" s="410"/>
      <c r="D36" s="303"/>
      <c r="E36" s="410"/>
      <c r="F36" s="303"/>
      <c r="G36" s="410"/>
      <c r="H36" s="303"/>
      <c r="I36" s="410"/>
      <c r="J36" s="303"/>
      <c r="K36" s="410"/>
      <c r="L36" s="303"/>
      <c r="M36" s="27"/>
      <c r="N36" s="262"/>
      <c r="O36" s="27"/>
      <c r="P36" s="261"/>
      <c r="Q36" s="262"/>
      <c r="R36" s="261"/>
      <c r="S36" s="262"/>
      <c r="T36" s="261"/>
      <c r="U36" s="262"/>
      <c r="V36" s="261"/>
      <c r="W36" s="262"/>
      <c r="X36" s="261"/>
      <c r="Y36" s="262"/>
      <c r="Z36" s="261"/>
      <c r="AA36" s="262"/>
      <c r="AB36" s="261"/>
      <c r="AC36" s="262"/>
      <c r="AD36" s="27"/>
      <c r="AE36" s="263"/>
      <c r="AF36" s="263"/>
      <c r="AG36" s="263"/>
      <c r="AH36" s="262"/>
      <c r="AI36" s="262"/>
      <c r="AJ36" s="262"/>
      <c r="AK36" s="262"/>
      <c r="AL36" s="264"/>
      <c r="AM36" s="264"/>
      <c r="AN36" s="264"/>
      <c r="AO36" s="264"/>
      <c r="AP36" s="264"/>
      <c r="AQ36" s="264"/>
      <c r="AR36" s="263"/>
      <c r="AS36" s="263"/>
      <c r="AT36" s="27"/>
      <c r="AU36" s="264"/>
      <c r="AV36" s="264"/>
      <c r="AW36" s="264"/>
      <c r="AX36" s="264"/>
      <c r="AY36" s="263"/>
      <c r="AZ36" s="263"/>
      <c r="BA36" s="263"/>
      <c r="BB36" s="263"/>
      <c r="BC36" s="265"/>
      <c r="BD36" s="264"/>
      <c r="BE36" s="265"/>
      <c r="BF36" s="264"/>
      <c r="BG36" s="263"/>
      <c r="BH36" s="27"/>
      <c r="BI36" s="262"/>
      <c r="BJ36" s="262"/>
      <c r="BK36" s="262"/>
      <c r="BL36" s="262"/>
      <c r="BM36" s="262"/>
      <c r="BN36" s="262"/>
      <c r="BO36" s="262"/>
      <c r="BP36" s="262"/>
      <c r="BQ36" s="262"/>
      <c r="BR36" s="262"/>
      <c r="BS36" s="262"/>
      <c r="BT36" s="27"/>
      <c r="BU36" s="263"/>
      <c r="BV36" s="263"/>
      <c r="BW36" s="263"/>
      <c r="BX36" s="263"/>
      <c r="BY36" s="264"/>
      <c r="BZ36" s="264"/>
      <c r="CA36" s="264"/>
      <c r="CB36" s="264"/>
      <c r="CC36" s="264"/>
      <c r="CD36" s="264"/>
      <c r="CE36" s="264"/>
      <c r="CF36" s="264"/>
      <c r="CG36" s="341"/>
      <c r="CH36" s="206"/>
      <c r="CI36" s="206"/>
      <c r="CJ36" s="206"/>
      <c r="CK36" s="206"/>
      <c r="CL36" s="339"/>
      <c r="CM36" s="206"/>
      <c r="CN36" s="206"/>
      <c r="CO36" s="206"/>
      <c r="CP36" s="206"/>
      <c r="CQ36" s="228"/>
      <c r="CR36" s="228"/>
      <c r="CS36" s="274"/>
      <c r="CT36" s="203"/>
      <c r="CU36" s="203"/>
    </row>
    <row r="37" spans="1:99" ht="36" customHeight="1">
      <c r="A37" s="523">
        <v>23</v>
      </c>
      <c r="B37" s="723">
        <f t="shared" si="0"/>
        <v>0</v>
      </c>
      <c r="C37" s="410"/>
      <c r="D37" s="303"/>
      <c r="E37" s="410"/>
      <c r="F37" s="303"/>
      <c r="G37" s="410"/>
      <c r="H37" s="303"/>
      <c r="I37" s="410"/>
      <c r="J37" s="303"/>
      <c r="K37" s="410"/>
      <c r="L37" s="303"/>
      <c r="M37" s="27"/>
      <c r="N37" s="262"/>
      <c r="O37" s="27"/>
      <c r="P37" s="261"/>
      <c r="Q37" s="262"/>
      <c r="R37" s="261"/>
      <c r="S37" s="262"/>
      <c r="T37" s="261"/>
      <c r="U37" s="262"/>
      <c r="V37" s="261"/>
      <c r="W37" s="262"/>
      <c r="X37" s="261"/>
      <c r="Y37" s="262"/>
      <c r="Z37" s="261"/>
      <c r="AA37" s="262"/>
      <c r="AB37" s="261"/>
      <c r="AC37" s="262"/>
      <c r="AD37" s="27"/>
      <c r="AE37" s="263"/>
      <c r="AF37" s="263"/>
      <c r="AG37" s="263"/>
      <c r="AH37" s="262"/>
      <c r="AI37" s="262"/>
      <c r="AJ37" s="262"/>
      <c r="AK37" s="262"/>
      <c r="AL37" s="264"/>
      <c r="AM37" s="264"/>
      <c r="AN37" s="264"/>
      <c r="AO37" s="264"/>
      <c r="AP37" s="264"/>
      <c r="AQ37" s="264"/>
      <c r="AR37" s="263"/>
      <c r="AS37" s="263"/>
      <c r="AT37" s="27"/>
      <c r="AU37" s="264"/>
      <c r="AV37" s="264"/>
      <c r="AW37" s="264"/>
      <c r="AX37" s="264"/>
      <c r="AY37" s="263"/>
      <c r="AZ37" s="263"/>
      <c r="BA37" s="263"/>
      <c r="BB37" s="263"/>
      <c r="BC37" s="265"/>
      <c r="BD37" s="264"/>
      <c r="BE37" s="265"/>
      <c r="BF37" s="264"/>
      <c r="BG37" s="263"/>
      <c r="BH37" s="27"/>
      <c r="BI37" s="262"/>
      <c r="BJ37" s="262"/>
      <c r="BK37" s="262"/>
      <c r="BL37" s="262"/>
      <c r="BM37" s="262"/>
      <c r="BN37" s="262"/>
      <c r="BO37" s="262"/>
      <c r="BP37" s="262"/>
      <c r="BQ37" s="262"/>
      <c r="BR37" s="262"/>
      <c r="BS37" s="262"/>
      <c r="BT37" s="27"/>
      <c r="BU37" s="263"/>
      <c r="BV37" s="263"/>
      <c r="BW37" s="263"/>
      <c r="BX37" s="263"/>
      <c r="BY37" s="264"/>
      <c r="BZ37" s="264"/>
      <c r="CA37" s="264"/>
      <c r="CB37" s="264"/>
      <c r="CC37" s="264"/>
      <c r="CD37" s="264"/>
      <c r="CE37" s="264"/>
      <c r="CF37" s="264"/>
      <c r="CG37" s="30"/>
      <c r="CH37" s="206"/>
      <c r="CI37" s="206"/>
      <c r="CJ37" s="344"/>
      <c r="CK37" s="206"/>
      <c r="CL37" s="35"/>
      <c r="CM37" s="206"/>
      <c r="CN37" s="206"/>
      <c r="CO37" s="228"/>
      <c r="CP37" s="206"/>
      <c r="CQ37" s="206"/>
      <c r="CR37" s="206"/>
      <c r="CS37" s="273"/>
      <c r="CT37" s="216"/>
      <c r="CU37" s="216"/>
    </row>
    <row r="38" spans="1:99" ht="36" customHeight="1">
      <c r="A38" s="523">
        <v>24</v>
      </c>
      <c r="B38" s="723">
        <f t="shared" si="0"/>
        <v>0</v>
      </c>
      <c r="C38" s="410"/>
      <c r="D38" s="303"/>
      <c r="E38" s="410"/>
      <c r="F38" s="303"/>
      <c r="G38" s="410"/>
      <c r="H38" s="303"/>
      <c r="I38" s="410"/>
      <c r="J38" s="303"/>
      <c r="K38" s="410"/>
      <c r="L38" s="303"/>
      <c r="M38" s="27"/>
      <c r="N38" s="262"/>
      <c r="O38" s="27"/>
      <c r="P38" s="261"/>
      <c r="Q38" s="262"/>
      <c r="R38" s="261"/>
      <c r="S38" s="262"/>
      <c r="T38" s="261"/>
      <c r="U38" s="262"/>
      <c r="V38" s="261"/>
      <c r="W38" s="262"/>
      <c r="X38" s="261"/>
      <c r="Y38" s="262"/>
      <c r="Z38" s="261"/>
      <c r="AA38" s="262"/>
      <c r="AB38" s="261"/>
      <c r="AC38" s="262"/>
      <c r="AD38" s="27"/>
      <c r="AE38" s="263"/>
      <c r="AF38" s="263"/>
      <c r="AG38" s="263"/>
      <c r="AH38" s="262"/>
      <c r="AI38" s="262"/>
      <c r="AJ38" s="262"/>
      <c r="AK38" s="262"/>
      <c r="AL38" s="264"/>
      <c r="AM38" s="264"/>
      <c r="AN38" s="264"/>
      <c r="AO38" s="264"/>
      <c r="AP38" s="264"/>
      <c r="AQ38" s="264"/>
      <c r="AR38" s="263"/>
      <c r="AS38" s="263"/>
      <c r="AT38" s="27"/>
      <c r="AU38" s="264"/>
      <c r="AV38" s="264"/>
      <c r="AW38" s="264"/>
      <c r="AX38" s="264"/>
      <c r="AY38" s="263"/>
      <c r="AZ38" s="263"/>
      <c r="BA38" s="263"/>
      <c r="BB38" s="263"/>
      <c r="BC38" s="265"/>
      <c r="BD38" s="264"/>
      <c r="BE38" s="265"/>
      <c r="BF38" s="264"/>
      <c r="BG38" s="263"/>
      <c r="BH38" s="27"/>
      <c r="BI38" s="262"/>
      <c r="BJ38" s="262"/>
      <c r="BK38" s="262"/>
      <c r="BL38" s="262"/>
      <c r="BM38" s="262"/>
      <c r="BN38" s="262"/>
      <c r="BO38" s="262"/>
      <c r="BP38" s="262"/>
      <c r="BQ38" s="262"/>
      <c r="BR38" s="262"/>
      <c r="BS38" s="262"/>
      <c r="BT38" s="27"/>
      <c r="BU38" s="263"/>
      <c r="BV38" s="263"/>
      <c r="BW38" s="263"/>
      <c r="BX38" s="263"/>
      <c r="BY38" s="264"/>
      <c r="BZ38" s="264"/>
      <c r="CA38" s="264"/>
      <c r="CB38" s="264"/>
      <c r="CC38" s="264"/>
      <c r="CD38" s="264"/>
      <c r="CE38" s="264"/>
      <c r="CF38" s="264"/>
      <c r="CG38" s="206"/>
      <c r="CH38" s="206"/>
      <c r="CI38" s="206"/>
      <c r="CJ38" s="342"/>
      <c r="CK38" s="228"/>
      <c r="CL38" s="446"/>
      <c r="CM38" s="206"/>
      <c r="CN38" s="206"/>
      <c r="CO38" s="228"/>
      <c r="CP38" s="228"/>
      <c r="CQ38" s="446"/>
      <c r="CR38" s="36"/>
      <c r="CS38" s="273"/>
      <c r="CT38" s="216"/>
      <c r="CU38" s="8"/>
    </row>
    <row r="39" spans="1:99" ht="36" customHeight="1">
      <c r="A39" s="523">
        <v>25</v>
      </c>
      <c r="B39" s="723">
        <f t="shared" si="0"/>
        <v>0</v>
      </c>
      <c r="C39" s="410"/>
      <c r="D39" s="303"/>
      <c r="E39" s="410"/>
      <c r="F39" s="303"/>
      <c r="G39" s="410"/>
      <c r="H39" s="303"/>
      <c r="I39" s="410"/>
      <c r="J39" s="303"/>
      <c r="K39" s="410"/>
      <c r="L39" s="303"/>
      <c r="M39" s="27"/>
      <c r="N39" s="262"/>
      <c r="O39" s="27"/>
      <c r="P39" s="261"/>
      <c r="Q39" s="262"/>
      <c r="R39" s="261"/>
      <c r="S39" s="262"/>
      <c r="T39" s="261"/>
      <c r="U39" s="262"/>
      <c r="V39" s="261"/>
      <c r="W39" s="262"/>
      <c r="X39" s="261"/>
      <c r="Y39" s="262"/>
      <c r="Z39" s="261"/>
      <c r="AA39" s="262"/>
      <c r="AB39" s="261"/>
      <c r="AC39" s="262"/>
      <c r="AD39" s="27"/>
      <c r="AE39" s="263"/>
      <c r="AF39" s="263"/>
      <c r="AG39" s="263"/>
      <c r="AH39" s="262"/>
      <c r="AI39" s="262"/>
      <c r="AJ39" s="262"/>
      <c r="AK39" s="262"/>
      <c r="AL39" s="264"/>
      <c r="AM39" s="264"/>
      <c r="AN39" s="264"/>
      <c r="AO39" s="264"/>
      <c r="AP39" s="264"/>
      <c r="AQ39" s="264"/>
      <c r="AR39" s="263"/>
      <c r="AS39" s="263"/>
      <c r="AT39" s="27"/>
      <c r="AU39" s="264"/>
      <c r="AV39" s="264"/>
      <c r="AW39" s="264"/>
      <c r="AX39" s="264"/>
      <c r="AY39" s="263"/>
      <c r="AZ39" s="263"/>
      <c r="BA39" s="263"/>
      <c r="BB39" s="263"/>
      <c r="BC39" s="265"/>
      <c r="BD39" s="264"/>
      <c r="BE39" s="265"/>
      <c r="BF39" s="264"/>
      <c r="BG39" s="263"/>
      <c r="BH39" s="27"/>
      <c r="BI39" s="262"/>
      <c r="BJ39" s="262"/>
      <c r="BK39" s="262"/>
      <c r="BL39" s="262"/>
      <c r="BM39" s="262"/>
      <c r="BN39" s="262"/>
      <c r="BO39" s="262"/>
      <c r="BP39" s="262"/>
      <c r="BQ39" s="262"/>
      <c r="BR39" s="262"/>
      <c r="BS39" s="262"/>
      <c r="BT39" s="27"/>
      <c r="BU39" s="263"/>
      <c r="BV39" s="263"/>
      <c r="BW39" s="263"/>
      <c r="BX39" s="263"/>
      <c r="BY39" s="264"/>
      <c r="BZ39" s="264"/>
      <c r="CA39" s="264"/>
      <c r="CB39" s="264"/>
      <c r="CC39" s="264"/>
      <c r="CD39" s="264"/>
      <c r="CE39" s="264"/>
      <c r="CF39" s="264"/>
      <c r="CG39" s="211"/>
      <c r="CH39" s="211"/>
      <c r="CI39" s="345"/>
      <c r="CJ39" s="211"/>
      <c r="CK39" s="211"/>
      <c r="CL39" s="447"/>
      <c r="CM39" s="211"/>
      <c r="CN39" s="211"/>
      <c r="CO39" s="211"/>
      <c r="CP39" s="211"/>
      <c r="CQ39" s="211"/>
      <c r="CR39" s="211"/>
      <c r="CS39" s="216"/>
      <c r="CT39" s="216"/>
      <c r="CU39" s="216"/>
    </row>
    <row r="40" spans="1:99" ht="36" customHeight="1">
      <c r="A40" s="523">
        <v>26</v>
      </c>
      <c r="B40" s="723">
        <f t="shared" si="0"/>
        <v>0</v>
      </c>
      <c r="C40" s="410"/>
      <c r="D40" s="303"/>
      <c r="E40" s="410"/>
      <c r="F40" s="303"/>
      <c r="G40" s="410"/>
      <c r="H40" s="303"/>
      <c r="I40" s="410"/>
      <c r="J40" s="303"/>
      <c r="K40" s="410"/>
      <c r="L40" s="303"/>
      <c r="M40" s="27"/>
      <c r="N40" s="262"/>
      <c r="O40" s="27"/>
      <c r="P40" s="261"/>
      <c r="Q40" s="262"/>
      <c r="R40" s="261"/>
      <c r="S40" s="262"/>
      <c r="T40" s="261"/>
      <c r="U40" s="262"/>
      <c r="V40" s="261"/>
      <c r="W40" s="262"/>
      <c r="X40" s="261"/>
      <c r="Y40" s="262"/>
      <c r="Z40" s="261"/>
      <c r="AA40" s="262"/>
      <c r="AB40" s="261"/>
      <c r="AC40" s="262"/>
      <c r="AD40" s="27"/>
      <c r="AE40" s="263"/>
      <c r="AF40" s="263"/>
      <c r="AG40" s="263"/>
      <c r="AH40" s="262"/>
      <c r="AI40" s="262"/>
      <c r="AJ40" s="262"/>
      <c r="AK40" s="262"/>
      <c r="AL40" s="264"/>
      <c r="AM40" s="264"/>
      <c r="AN40" s="264"/>
      <c r="AO40" s="264"/>
      <c r="AP40" s="264"/>
      <c r="AQ40" s="264"/>
      <c r="AR40" s="263"/>
      <c r="AS40" s="263"/>
      <c r="AT40" s="27"/>
      <c r="AU40" s="264"/>
      <c r="AV40" s="264"/>
      <c r="AW40" s="264"/>
      <c r="AX40" s="264"/>
      <c r="AY40" s="263"/>
      <c r="AZ40" s="263"/>
      <c r="BA40" s="263"/>
      <c r="BB40" s="263"/>
      <c r="BC40" s="265"/>
      <c r="BD40" s="264"/>
      <c r="BE40" s="265"/>
      <c r="BF40" s="264"/>
      <c r="BG40" s="263"/>
      <c r="BH40" s="27"/>
      <c r="BI40" s="262"/>
      <c r="BJ40" s="262"/>
      <c r="BK40" s="262"/>
      <c r="BL40" s="262"/>
      <c r="BM40" s="262"/>
      <c r="BN40" s="262"/>
      <c r="BO40" s="262"/>
      <c r="BP40" s="262"/>
      <c r="BQ40" s="262"/>
      <c r="BR40" s="262"/>
      <c r="BS40" s="262"/>
      <c r="BT40" s="27"/>
      <c r="BU40" s="263"/>
      <c r="BV40" s="263"/>
      <c r="BW40" s="263"/>
      <c r="BX40" s="263"/>
      <c r="BY40" s="264"/>
      <c r="BZ40" s="264"/>
      <c r="CA40" s="264"/>
      <c r="CB40" s="264"/>
      <c r="CC40" s="264"/>
      <c r="CD40" s="264"/>
      <c r="CE40" s="264"/>
      <c r="CF40" s="264"/>
      <c r="CG40" s="346"/>
      <c r="CH40" s="346"/>
      <c r="CI40" s="343"/>
      <c r="CJ40" s="346"/>
      <c r="CK40" s="343"/>
      <c r="CL40" s="346"/>
      <c r="CM40" s="346"/>
      <c r="CN40" s="343"/>
      <c r="CO40" s="346"/>
      <c r="CP40" s="343"/>
      <c r="CQ40" s="343"/>
      <c r="CR40" s="343"/>
      <c r="CS40" s="216"/>
      <c r="CT40" s="216"/>
      <c r="CU40" s="216"/>
    </row>
    <row r="41" spans="1:99" ht="36" customHeight="1">
      <c r="A41" s="523">
        <v>27</v>
      </c>
      <c r="B41" s="723">
        <f t="shared" si="0"/>
        <v>0</v>
      </c>
      <c r="C41" s="410"/>
      <c r="D41" s="303"/>
      <c r="E41" s="410"/>
      <c r="F41" s="303"/>
      <c r="G41" s="410"/>
      <c r="H41" s="303"/>
      <c r="I41" s="410"/>
      <c r="J41" s="303"/>
      <c r="K41" s="410"/>
      <c r="L41" s="303"/>
      <c r="M41" s="27"/>
      <c r="N41" s="262"/>
      <c r="O41" s="27"/>
      <c r="P41" s="261"/>
      <c r="Q41" s="262"/>
      <c r="R41" s="261"/>
      <c r="S41" s="262"/>
      <c r="T41" s="261"/>
      <c r="U41" s="262"/>
      <c r="V41" s="261"/>
      <c r="W41" s="262"/>
      <c r="X41" s="261"/>
      <c r="Y41" s="262"/>
      <c r="Z41" s="261"/>
      <c r="AA41" s="262"/>
      <c r="AB41" s="261"/>
      <c r="AC41" s="262"/>
      <c r="AD41" s="27"/>
      <c r="AE41" s="263"/>
      <c r="AF41" s="263"/>
      <c r="AG41" s="263"/>
      <c r="AH41" s="262"/>
      <c r="AI41" s="262"/>
      <c r="AJ41" s="262"/>
      <c r="AK41" s="262"/>
      <c r="AL41" s="264"/>
      <c r="AM41" s="264"/>
      <c r="AN41" s="264"/>
      <c r="AO41" s="264"/>
      <c r="AP41" s="264"/>
      <c r="AQ41" s="264"/>
      <c r="AR41" s="263"/>
      <c r="AS41" s="263"/>
      <c r="AT41" s="27"/>
      <c r="AU41" s="264"/>
      <c r="AV41" s="264"/>
      <c r="AW41" s="264"/>
      <c r="AX41" s="264"/>
      <c r="AY41" s="263"/>
      <c r="AZ41" s="263"/>
      <c r="BA41" s="263"/>
      <c r="BB41" s="263"/>
      <c r="BC41" s="265"/>
      <c r="BD41" s="264"/>
      <c r="BE41" s="265"/>
      <c r="BF41" s="264"/>
      <c r="BG41" s="263"/>
      <c r="BH41" s="27"/>
      <c r="BI41" s="262"/>
      <c r="BJ41" s="262"/>
      <c r="BK41" s="262"/>
      <c r="BL41" s="262"/>
      <c r="BM41" s="262"/>
      <c r="BN41" s="262"/>
      <c r="BO41" s="262"/>
      <c r="BP41" s="262"/>
      <c r="BQ41" s="262"/>
      <c r="BR41" s="262"/>
      <c r="BS41" s="262"/>
      <c r="BT41" s="27"/>
      <c r="BU41" s="263"/>
      <c r="BV41" s="263"/>
      <c r="BW41" s="263"/>
      <c r="BX41" s="263"/>
      <c r="BY41" s="264"/>
      <c r="BZ41" s="264"/>
      <c r="CA41" s="264"/>
      <c r="CB41" s="264"/>
      <c r="CC41" s="264"/>
      <c r="CD41" s="264"/>
      <c r="CE41" s="264"/>
      <c r="CF41" s="264"/>
      <c r="CG41" s="346"/>
      <c r="CH41" s="346"/>
      <c r="CI41" s="343"/>
      <c r="CJ41" s="346"/>
      <c r="CK41" s="343"/>
      <c r="CL41" s="346"/>
      <c r="CM41" s="346"/>
      <c r="CN41" s="343"/>
      <c r="CO41" s="346"/>
      <c r="CP41" s="343"/>
      <c r="CQ41" s="343"/>
      <c r="CR41" s="343"/>
      <c r="CS41" s="216"/>
      <c r="CT41" s="216"/>
      <c r="CU41" s="216"/>
    </row>
    <row r="42" spans="1:99" ht="36" customHeight="1">
      <c r="A42" s="523">
        <v>28</v>
      </c>
      <c r="B42" s="723">
        <f t="shared" si="0"/>
        <v>0</v>
      </c>
      <c r="C42" s="410"/>
      <c r="D42" s="303"/>
      <c r="E42" s="410"/>
      <c r="F42" s="303"/>
      <c r="G42" s="410"/>
      <c r="H42" s="303"/>
      <c r="I42" s="410"/>
      <c r="J42" s="303"/>
      <c r="K42" s="410"/>
      <c r="L42" s="303"/>
      <c r="M42" s="27"/>
      <c r="N42" s="262"/>
      <c r="O42" s="27"/>
      <c r="P42" s="261"/>
      <c r="Q42" s="262"/>
      <c r="R42" s="261"/>
      <c r="S42" s="262"/>
      <c r="T42" s="261"/>
      <c r="U42" s="262"/>
      <c r="V42" s="261"/>
      <c r="W42" s="262"/>
      <c r="X42" s="261"/>
      <c r="Y42" s="262"/>
      <c r="Z42" s="261"/>
      <c r="AA42" s="262"/>
      <c r="AB42" s="261"/>
      <c r="AC42" s="262"/>
      <c r="AD42" s="27"/>
      <c r="AE42" s="263"/>
      <c r="AF42" s="263"/>
      <c r="AG42" s="263"/>
      <c r="AH42" s="262"/>
      <c r="AI42" s="262"/>
      <c r="AJ42" s="262"/>
      <c r="AK42" s="262"/>
      <c r="AL42" s="264"/>
      <c r="AM42" s="264"/>
      <c r="AN42" s="264"/>
      <c r="AO42" s="264"/>
      <c r="AP42" s="264"/>
      <c r="AQ42" s="264"/>
      <c r="AR42" s="263"/>
      <c r="AS42" s="263"/>
      <c r="AT42" s="27"/>
      <c r="AU42" s="264"/>
      <c r="AV42" s="264"/>
      <c r="AW42" s="264"/>
      <c r="AX42" s="264"/>
      <c r="AY42" s="263"/>
      <c r="AZ42" s="263"/>
      <c r="BA42" s="263"/>
      <c r="BB42" s="263"/>
      <c r="BC42" s="265"/>
      <c r="BD42" s="264"/>
      <c r="BE42" s="265"/>
      <c r="BF42" s="264"/>
      <c r="BG42" s="263"/>
      <c r="BH42" s="27"/>
      <c r="BI42" s="262"/>
      <c r="BJ42" s="262"/>
      <c r="BK42" s="262"/>
      <c r="BL42" s="262"/>
      <c r="BM42" s="262"/>
      <c r="BN42" s="262"/>
      <c r="BO42" s="262"/>
      <c r="BP42" s="262"/>
      <c r="BQ42" s="262"/>
      <c r="BR42" s="262"/>
      <c r="BS42" s="262"/>
      <c r="BT42" s="27"/>
      <c r="BU42" s="263"/>
      <c r="BV42" s="263"/>
      <c r="BW42" s="263"/>
      <c r="BX42" s="263"/>
      <c r="BY42" s="264"/>
      <c r="BZ42" s="264"/>
      <c r="CA42" s="264"/>
      <c r="CB42" s="264"/>
      <c r="CC42" s="264"/>
      <c r="CD42" s="264"/>
      <c r="CE42" s="264"/>
      <c r="CF42" s="264"/>
      <c r="CG42" s="37"/>
      <c r="CH42" s="343"/>
      <c r="CI42" s="343"/>
      <c r="CJ42" s="343"/>
      <c r="CK42" s="343"/>
      <c r="CL42" s="37"/>
      <c r="CM42" s="343"/>
      <c r="CN42" s="343"/>
      <c r="CO42" s="343"/>
      <c r="CP42" s="343"/>
      <c r="CQ42" s="343"/>
      <c r="CR42" s="343"/>
      <c r="CS42" s="216"/>
      <c r="CT42" s="216"/>
      <c r="CU42" s="216"/>
    </row>
    <row r="43" spans="1:99" ht="36" customHeight="1">
      <c r="A43" s="523">
        <v>29</v>
      </c>
      <c r="B43" s="723">
        <f t="shared" si="0"/>
        <v>0</v>
      </c>
      <c r="C43" s="410"/>
      <c r="D43" s="303"/>
      <c r="E43" s="410"/>
      <c r="F43" s="303"/>
      <c r="G43" s="410"/>
      <c r="H43" s="303"/>
      <c r="I43" s="410"/>
      <c r="J43" s="303"/>
      <c r="K43" s="410"/>
      <c r="L43" s="303"/>
      <c r="M43" s="27"/>
      <c r="N43" s="262"/>
      <c r="O43" s="27"/>
      <c r="P43" s="261"/>
      <c r="Q43" s="262"/>
      <c r="R43" s="261"/>
      <c r="S43" s="262"/>
      <c r="T43" s="261"/>
      <c r="U43" s="262"/>
      <c r="V43" s="261"/>
      <c r="W43" s="262"/>
      <c r="X43" s="261"/>
      <c r="Y43" s="262"/>
      <c r="Z43" s="261"/>
      <c r="AA43" s="262"/>
      <c r="AB43" s="261"/>
      <c r="AC43" s="262"/>
      <c r="AD43" s="27"/>
      <c r="AE43" s="263"/>
      <c r="AF43" s="263"/>
      <c r="AG43" s="263"/>
      <c r="AH43" s="262"/>
      <c r="AI43" s="262"/>
      <c r="AJ43" s="262"/>
      <c r="AK43" s="262"/>
      <c r="AL43" s="264"/>
      <c r="AM43" s="264"/>
      <c r="AN43" s="264"/>
      <c r="AO43" s="264"/>
      <c r="AP43" s="264"/>
      <c r="AQ43" s="264"/>
      <c r="AR43" s="263"/>
      <c r="AS43" s="263"/>
      <c r="AT43" s="27"/>
      <c r="AU43" s="264"/>
      <c r="AV43" s="264"/>
      <c r="AW43" s="264"/>
      <c r="AX43" s="264"/>
      <c r="AY43" s="263"/>
      <c r="AZ43" s="263"/>
      <c r="BA43" s="263"/>
      <c r="BB43" s="263"/>
      <c r="BC43" s="265"/>
      <c r="BD43" s="264"/>
      <c r="BE43" s="265"/>
      <c r="BF43" s="264"/>
      <c r="BG43" s="263"/>
      <c r="BH43" s="27"/>
      <c r="BI43" s="262"/>
      <c r="BJ43" s="262"/>
      <c r="BK43" s="262"/>
      <c r="BL43" s="262"/>
      <c r="BM43" s="262"/>
      <c r="BN43" s="262"/>
      <c r="BO43" s="262"/>
      <c r="BP43" s="262"/>
      <c r="BQ43" s="262"/>
      <c r="BR43" s="262"/>
      <c r="BS43" s="262"/>
      <c r="BT43" s="27"/>
      <c r="BU43" s="263"/>
      <c r="BV43" s="263"/>
      <c r="BW43" s="263"/>
      <c r="BX43" s="263"/>
      <c r="BY43" s="264"/>
      <c r="BZ43" s="264"/>
      <c r="CA43" s="264"/>
      <c r="CB43" s="264"/>
      <c r="CC43" s="264"/>
      <c r="CD43" s="264"/>
      <c r="CE43" s="264"/>
      <c r="CF43" s="264"/>
      <c r="CG43" s="346"/>
      <c r="CH43" s="346"/>
      <c r="CI43" s="346"/>
      <c r="CJ43" s="346"/>
      <c r="CK43" s="346"/>
      <c r="CL43" s="346"/>
      <c r="CM43" s="346"/>
      <c r="CN43" s="346"/>
      <c r="CO43" s="346"/>
      <c r="CP43" s="346"/>
      <c r="CQ43" s="343"/>
      <c r="CR43" s="343"/>
      <c r="CS43" s="216"/>
      <c r="CT43" s="216"/>
      <c r="CU43" s="216"/>
    </row>
    <row r="44" spans="1:99" ht="36" customHeight="1">
      <c r="A44" s="523">
        <v>30</v>
      </c>
      <c r="B44" s="723">
        <f t="shared" si="0"/>
        <v>0</v>
      </c>
      <c r="C44" s="410"/>
      <c r="D44" s="303"/>
      <c r="E44" s="410"/>
      <c r="F44" s="303"/>
      <c r="G44" s="410"/>
      <c r="H44" s="303"/>
      <c r="I44" s="410"/>
      <c r="J44" s="303"/>
      <c r="K44" s="410"/>
      <c r="L44" s="303"/>
      <c r="M44" s="27"/>
      <c r="N44" s="262"/>
      <c r="O44" s="27"/>
      <c r="P44" s="261"/>
      <c r="Q44" s="262"/>
      <c r="R44" s="261"/>
      <c r="S44" s="262"/>
      <c r="T44" s="261"/>
      <c r="U44" s="262"/>
      <c r="V44" s="261"/>
      <c r="W44" s="262"/>
      <c r="X44" s="261"/>
      <c r="Y44" s="262"/>
      <c r="Z44" s="261"/>
      <c r="AA44" s="262"/>
      <c r="AB44" s="261"/>
      <c r="AC44" s="262"/>
      <c r="AD44" s="27"/>
      <c r="AE44" s="263"/>
      <c r="AF44" s="263"/>
      <c r="AG44" s="263"/>
      <c r="AH44" s="262"/>
      <c r="AI44" s="262"/>
      <c r="AJ44" s="262"/>
      <c r="AK44" s="262"/>
      <c r="AL44" s="264"/>
      <c r="AM44" s="264"/>
      <c r="AN44" s="264"/>
      <c r="AO44" s="264"/>
      <c r="AP44" s="264"/>
      <c r="AQ44" s="264"/>
      <c r="AR44" s="263"/>
      <c r="AS44" s="263"/>
      <c r="AT44" s="27"/>
      <c r="AU44" s="264"/>
      <c r="AV44" s="264"/>
      <c r="AW44" s="264"/>
      <c r="AX44" s="264"/>
      <c r="AY44" s="263"/>
      <c r="AZ44" s="263"/>
      <c r="BA44" s="263"/>
      <c r="BB44" s="263"/>
      <c r="BC44" s="265"/>
      <c r="BD44" s="264"/>
      <c r="BE44" s="265"/>
      <c r="BF44" s="264"/>
      <c r="BG44" s="263"/>
      <c r="BH44" s="27"/>
      <c r="BI44" s="262"/>
      <c r="BJ44" s="262"/>
      <c r="BK44" s="262"/>
      <c r="BL44" s="262"/>
      <c r="BM44" s="262"/>
      <c r="BN44" s="262"/>
      <c r="BO44" s="262"/>
      <c r="BP44" s="262"/>
      <c r="BQ44" s="262"/>
      <c r="BR44" s="262"/>
      <c r="BS44" s="262"/>
      <c r="BT44" s="27"/>
      <c r="BU44" s="263"/>
      <c r="BV44" s="263"/>
      <c r="BW44" s="263"/>
      <c r="BX44" s="263"/>
      <c r="BY44" s="264"/>
      <c r="BZ44" s="264"/>
      <c r="CA44" s="264"/>
      <c r="CB44" s="264"/>
      <c r="CC44" s="264"/>
      <c r="CD44" s="264"/>
      <c r="CE44" s="264"/>
      <c r="CF44" s="264"/>
      <c r="CG44" s="33"/>
      <c r="CH44" s="211"/>
      <c r="CI44" s="211"/>
      <c r="CJ44" s="211"/>
      <c r="CK44" s="211"/>
      <c r="CL44" s="211"/>
      <c r="CM44" s="211"/>
      <c r="CN44" s="211"/>
      <c r="CO44" s="211"/>
      <c r="CP44" s="211"/>
      <c r="CQ44" s="211"/>
      <c r="CR44" s="211"/>
      <c r="CS44" s="216"/>
      <c r="CT44" s="216"/>
      <c r="CU44" s="216"/>
    </row>
    <row r="45" spans="1:99" ht="36" customHeight="1" thickBot="1">
      <c r="A45" s="524">
        <v>31</v>
      </c>
      <c r="B45" s="404">
        <f t="shared" si="0"/>
        <v>0</v>
      </c>
      <c r="C45" s="670"/>
      <c r="D45" s="306"/>
      <c r="E45" s="670"/>
      <c r="F45" s="306"/>
      <c r="G45" s="670"/>
      <c r="H45" s="306"/>
      <c r="I45" s="670"/>
      <c r="J45" s="306"/>
      <c r="K45" s="670"/>
      <c r="L45" s="306"/>
      <c r="M45" s="27"/>
      <c r="N45" s="262"/>
      <c r="O45" s="27"/>
      <c r="P45" s="261"/>
      <c r="Q45" s="262"/>
      <c r="R45" s="261"/>
      <c r="S45" s="262"/>
      <c r="T45" s="261"/>
      <c r="U45" s="262"/>
      <c r="V45" s="261"/>
      <c r="W45" s="262"/>
      <c r="X45" s="261"/>
      <c r="Y45" s="262"/>
      <c r="Z45" s="261"/>
      <c r="AA45" s="262"/>
      <c r="AB45" s="261"/>
      <c r="AC45" s="262"/>
      <c r="AD45" s="27"/>
      <c r="AE45" s="263"/>
      <c r="AF45" s="263"/>
      <c r="AG45" s="263"/>
      <c r="AH45" s="262"/>
      <c r="AI45" s="262"/>
      <c r="AJ45" s="262"/>
      <c r="AK45" s="262"/>
      <c r="AL45" s="264"/>
      <c r="AM45" s="264"/>
      <c r="AN45" s="264"/>
      <c r="AO45" s="264"/>
      <c r="AP45" s="264"/>
      <c r="AQ45" s="264"/>
      <c r="AR45" s="263"/>
      <c r="AS45" s="263"/>
      <c r="AT45" s="27"/>
      <c r="AU45" s="264"/>
      <c r="AV45" s="264"/>
      <c r="AW45" s="264"/>
      <c r="AX45" s="264"/>
      <c r="AY45" s="263"/>
      <c r="AZ45" s="263"/>
      <c r="BA45" s="263"/>
      <c r="BB45" s="263"/>
      <c r="BC45" s="265"/>
      <c r="BD45" s="264"/>
      <c r="BE45" s="265"/>
      <c r="BF45" s="264"/>
      <c r="BG45" s="263"/>
      <c r="BH45" s="27"/>
      <c r="BI45" s="262"/>
      <c r="BJ45" s="262"/>
      <c r="BK45" s="262"/>
      <c r="BL45" s="262"/>
      <c r="BM45" s="262"/>
      <c r="BN45" s="262"/>
      <c r="BO45" s="262"/>
      <c r="BP45" s="262"/>
      <c r="BQ45" s="262"/>
      <c r="BR45" s="262"/>
      <c r="BS45" s="262"/>
      <c r="BT45" s="27"/>
      <c r="BU45" s="263"/>
      <c r="BV45" s="263"/>
      <c r="BW45" s="263"/>
      <c r="BX45" s="263"/>
      <c r="BY45" s="264"/>
      <c r="BZ45" s="264"/>
      <c r="CA45" s="264"/>
      <c r="CB45" s="264"/>
      <c r="CC45" s="264"/>
      <c r="CD45" s="264"/>
      <c r="CE45" s="264"/>
      <c r="CF45" s="264"/>
      <c r="CG45" s="29"/>
      <c r="CH45" s="211"/>
      <c r="CI45" s="211"/>
      <c r="CJ45" s="211"/>
      <c r="CK45" s="211"/>
      <c r="CL45" s="211"/>
      <c r="CM45" s="211"/>
      <c r="CN45" s="211"/>
      <c r="CO45" s="211"/>
      <c r="CP45" s="211"/>
      <c r="CQ45" s="201"/>
      <c r="CR45" s="201"/>
      <c r="CS45" s="203"/>
      <c r="CT45" s="216"/>
      <c r="CU45" s="216"/>
    </row>
    <row r="46" spans="1:99" ht="36" customHeight="1">
      <c r="A46" s="72" t="s">
        <v>18</v>
      </c>
      <c r="B46" s="403">
        <f>SUM(B15:B45)</f>
        <v>0</v>
      </c>
      <c r="C46" s="403" t="str">
        <f>IF(SUM(C15:C45)=0, " ", SUM(C15:C45))</f>
        <v xml:space="preserve"> </v>
      </c>
      <c r="D46" s="708" t="str">
        <f t="shared" ref="D46:L46" si="1">IF(SUM(D15:D45)=0, " ", SUM(D15:D45))</f>
        <v xml:space="preserve"> </v>
      </c>
      <c r="E46" s="403" t="str">
        <f t="shared" si="1"/>
        <v xml:space="preserve"> </v>
      </c>
      <c r="F46" s="708" t="str">
        <f t="shared" si="1"/>
        <v xml:space="preserve"> </v>
      </c>
      <c r="G46" s="403" t="str">
        <f t="shared" si="1"/>
        <v xml:space="preserve"> </v>
      </c>
      <c r="H46" s="708" t="str">
        <f t="shared" si="1"/>
        <v xml:space="preserve"> </v>
      </c>
      <c r="I46" s="403" t="str">
        <f t="shared" si="1"/>
        <v xml:space="preserve"> </v>
      </c>
      <c r="J46" s="708" t="str">
        <f t="shared" si="1"/>
        <v xml:space="preserve"> </v>
      </c>
      <c r="K46" s="403" t="str">
        <f t="shared" si="1"/>
        <v xml:space="preserve"> </v>
      </c>
      <c r="L46" s="708" t="str">
        <f t="shared" si="1"/>
        <v xml:space="preserve"> </v>
      </c>
      <c r="M46" s="27"/>
      <c r="N46" s="262"/>
      <c r="O46" s="27"/>
      <c r="P46" s="261"/>
      <c r="Q46" s="282"/>
      <c r="R46" s="261"/>
      <c r="S46" s="282"/>
      <c r="T46" s="261"/>
      <c r="U46" s="282"/>
      <c r="V46" s="261"/>
      <c r="W46" s="282"/>
      <c r="X46" s="261"/>
      <c r="Y46" s="282"/>
      <c r="Z46" s="261"/>
      <c r="AA46" s="282"/>
      <c r="AB46" s="261"/>
      <c r="AC46" s="265"/>
      <c r="AD46" s="27"/>
      <c r="AE46" s="263"/>
      <c r="AF46" s="263"/>
      <c r="AG46" s="263"/>
      <c r="AH46" s="262"/>
      <c r="AI46" s="262"/>
      <c r="AJ46" s="262"/>
      <c r="AK46" s="262"/>
      <c r="AL46" s="264"/>
      <c r="AM46" s="264"/>
      <c r="AN46" s="264"/>
      <c r="AO46" s="264"/>
      <c r="AP46" s="264"/>
      <c r="AQ46" s="264"/>
      <c r="AR46" s="263"/>
      <c r="AS46" s="263"/>
      <c r="AT46" s="27"/>
      <c r="AU46" s="264"/>
      <c r="AV46" s="264"/>
      <c r="AW46" s="264"/>
      <c r="AX46" s="264"/>
      <c r="AY46" s="263"/>
      <c r="AZ46" s="263"/>
      <c r="BA46" s="263"/>
      <c r="BB46" s="263"/>
      <c r="BC46" s="283"/>
      <c r="BD46" s="264"/>
      <c r="BE46" s="284"/>
      <c r="BF46" s="264"/>
      <c r="BG46" s="263"/>
      <c r="BH46" s="27"/>
      <c r="BI46" s="262"/>
      <c r="BJ46" s="262"/>
      <c r="BK46" s="262"/>
      <c r="BL46" s="262"/>
      <c r="BM46" s="262"/>
      <c r="BN46" s="262"/>
      <c r="BO46" s="262"/>
      <c r="BP46" s="262"/>
      <c r="BQ46" s="262"/>
      <c r="BR46" s="262"/>
      <c r="BS46" s="262"/>
      <c r="BT46" s="27"/>
      <c r="BU46" s="263"/>
      <c r="BV46" s="263"/>
      <c r="BW46" s="263"/>
      <c r="BX46" s="263"/>
      <c r="BY46" s="264"/>
      <c r="BZ46" s="264"/>
      <c r="CA46" s="264"/>
      <c r="CB46" s="264"/>
      <c r="CC46" s="264"/>
      <c r="CD46" s="264"/>
      <c r="CE46" s="264"/>
      <c r="CF46" s="264"/>
      <c r="CG46" s="221"/>
      <c r="CH46" s="211"/>
      <c r="CI46" s="211"/>
      <c r="CJ46" s="211"/>
      <c r="CK46" s="211"/>
      <c r="CL46" s="211"/>
      <c r="CM46" s="211"/>
      <c r="CN46" s="211"/>
      <c r="CO46" s="211"/>
      <c r="CP46" s="211"/>
      <c r="CQ46" s="201"/>
      <c r="CR46" s="201"/>
      <c r="CS46" s="203"/>
      <c r="CT46" s="216"/>
      <c r="CU46" s="216"/>
    </row>
    <row r="47" spans="1:99" ht="36" customHeight="1" thickBot="1">
      <c r="A47" s="448" t="s">
        <v>62</v>
      </c>
      <c r="B47" s="404">
        <f>IFERROR(AVERAGE(B15:B45)," ")</f>
        <v>0</v>
      </c>
      <c r="C47" s="404" t="str">
        <f>IFERROR(AVERAGE(C15:C45), " ")</f>
        <v xml:space="preserve"> </v>
      </c>
      <c r="D47" s="707" t="str">
        <f t="shared" ref="D47:L47" si="2">IFERROR(AVERAGE(D15:D45), " ")</f>
        <v xml:space="preserve"> </v>
      </c>
      <c r="E47" s="404" t="str">
        <f t="shared" si="2"/>
        <v xml:space="preserve"> </v>
      </c>
      <c r="F47" s="707" t="str">
        <f t="shared" si="2"/>
        <v xml:space="preserve"> </v>
      </c>
      <c r="G47" s="404" t="str">
        <f t="shared" si="2"/>
        <v xml:space="preserve"> </v>
      </c>
      <c r="H47" s="707" t="str">
        <f t="shared" si="2"/>
        <v xml:space="preserve"> </v>
      </c>
      <c r="I47" s="404" t="str">
        <f t="shared" si="2"/>
        <v xml:space="preserve"> </v>
      </c>
      <c r="J47" s="707" t="str">
        <f t="shared" si="2"/>
        <v xml:space="preserve"> </v>
      </c>
      <c r="K47" s="404" t="str">
        <f t="shared" si="2"/>
        <v xml:space="preserve"> </v>
      </c>
      <c r="L47" s="707" t="str">
        <f t="shared" si="2"/>
        <v xml:space="preserve"> </v>
      </c>
      <c r="M47" s="242"/>
      <c r="N47" s="262"/>
      <c r="O47" s="27"/>
      <c r="P47" s="261"/>
      <c r="Q47" s="263"/>
      <c r="R47" s="261"/>
      <c r="S47" s="262"/>
      <c r="T47" s="261"/>
      <c r="U47" s="262"/>
      <c r="V47" s="261"/>
      <c r="W47" s="262"/>
      <c r="X47" s="261"/>
      <c r="Y47" s="262"/>
      <c r="Z47" s="261"/>
      <c r="AA47" s="262"/>
      <c r="AB47" s="261"/>
      <c r="AC47" s="262"/>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92"/>
      <c r="BD47" s="264"/>
      <c r="BE47" s="292"/>
      <c r="BF47" s="293"/>
      <c r="BG47" s="294"/>
      <c r="BH47" s="242"/>
      <c r="BI47" s="262"/>
      <c r="BJ47" s="262"/>
      <c r="BK47" s="262"/>
      <c r="BL47" s="262"/>
      <c r="BM47" s="262"/>
      <c r="BN47" s="262"/>
      <c r="BO47" s="262"/>
      <c r="BP47" s="262"/>
      <c r="BQ47" s="262"/>
      <c r="BR47" s="262"/>
      <c r="BS47" s="262"/>
      <c r="BT47" s="27"/>
      <c r="BU47" s="263"/>
      <c r="BV47" s="263"/>
      <c r="BW47" s="263"/>
      <c r="BX47" s="263"/>
      <c r="BY47" s="264"/>
      <c r="BZ47" s="264"/>
      <c r="CA47" s="264"/>
      <c r="CB47" s="264"/>
      <c r="CC47" s="264"/>
      <c r="CD47" s="264"/>
      <c r="CE47" s="264"/>
      <c r="CF47" s="264"/>
      <c r="CG47" s="29"/>
      <c r="CH47" s="211"/>
      <c r="CI47" s="211"/>
      <c r="CJ47" s="211"/>
      <c r="CK47" s="211"/>
      <c r="CL47" s="211"/>
      <c r="CM47" s="211"/>
      <c r="CN47" s="211"/>
      <c r="CO47" s="211"/>
      <c r="CP47" s="211"/>
      <c r="CQ47" s="33"/>
      <c r="CR47" s="211"/>
      <c r="CS47" s="216"/>
      <c r="CT47" s="216"/>
      <c r="CU47" s="216"/>
    </row>
    <row r="48" spans="1:99" ht="24" customHeight="1">
      <c r="A48" s="168"/>
      <c r="B48" s="168"/>
      <c r="C48" s="168"/>
      <c r="D48" s="449"/>
      <c r="E48" s="169"/>
      <c r="F48" s="168"/>
      <c r="G48" s="168"/>
      <c r="H48" s="168"/>
      <c r="I48" s="168"/>
      <c r="J48" s="168"/>
      <c r="K48" s="168"/>
      <c r="L48" s="168"/>
      <c r="M48" s="201"/>
      <c r="N48" s="201"/>
      <c r="O48" s="297"/>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97"/>
      <c r="AX48" s="201"/>
      <c r="AY48" s="201"/>
      <c r="AZ48" s="201"/>
      <c r="BA48" s="201"/>
      <c r="BB48" s="201"/>
      <c r="BC48" s="201"/>
      <c r="BD48" s="298"/>
      <c r="BE48" s="201"/>
      <c r="BF48" s="201"/>
      <c r="BG48" s="201"/>
      <c r="BH48" s="201"/>
      <c r="BI48" s="201"/>
      <c r="BJ48" s="201"/>
      <c r="BK48" s="201"/>
      <c r="BL48" s="299"/>
      <c r="BM48" s="201"/>
      <c r="BN48" s="201"/>
      <c r="BO48" s="201"/>
      <c r="BP48" s="201"/>
      <c r="BQ48" s="201"/>
      <c r="BR48" s="201"/>
      <c r="BS48" s="201"/>
      <c r="BT48" s="31"/>
      <c r="BU48" s="263"/>
      <c r="BV48" s="263"/>
      <c r="BW48" s="263"/>
      <c r="BX48" s="263"/>
      <c r="BY48" s="264"/>
      <c r="BZ48" s="264"/>
      <c r="CA48" s="264"/>
      <c r="CB48" s="264"/>
      <c r="CC48" s="264"/>
      <c r="CD48" s="264"/>
      <c r="CE48" s="264"/>
      <c r="CF48" s="264"/>
      <c r="CG48" s="29"/>
      <c r="CH48" s="211"/>
      <c r="CI48" s="211"/>
      <c r="CJ48" s="211"/>
      <c r="CK48" s="211"/>
      <c r="CL48" s="211"/>
      <c r="CM48" s="211"/>
      <c r="CN48" s="211"/>
      <c r="CO48" s="211"/>
      <c r="CP48" s="211"/>
      <c r="CQ48" s="211"/>
      <c r="CR48" s="33"/>
      <c r="CS48" s="216"/>
      <c r="CT48" s="216"/>
      <c r="CU48" s="216"/>
    </row>
    <row r="49" spans="4:99" ht="37.15" customHeight="1">
      <c r="D49" s="450"/>
      <c r="O49" s="295"/>
      <c r="AW49" s="295"/>
      <c r="BT49" s="301"/>
      <c r="BU49" s="302"/>
      <c r="BV49" s="302"/>
      <c r="BW49" s="302"/>
      <c r="BX49" s="302"/>
      <c r="BY49" s="302"/>
      <c r="BZ49" s="302"/>
      <c r="CA49" s="302"/>
      <c r="CB49" s="302"/>
      <c r="CC49" s="302"/>
      <c r="CD49" s="302"/>
      <c r="CE49" s="302"/>
      <c r="CF49" s="302"/>
      <c r="CG49" s="203"/>
      <c r="CH49" s="216"/>
      <c r="CI49" s="216"/>
      <c r="CJ49" s="216"/>
      <c r="CK49" s="216"/>
      <c r="CL49" s="216"/>
      <c r="CM49" s="216"/>
      <c r="CN49" s="216"/>
      <c r="CO49" s="216"/>
      <c r="CP49" s="216"/>
      <c r="CQ49" s="203"/>
      <c r="CR49" s="203"/>
      <c r="CS49" s="203"/>
      <c r="CT49" s="203"/>
      <c r="CU49" s="216"/>
    </row>
    <row r="50" spans="4:99" ht="19.149999999999999" customHeight="1">
      <c r="O50" s="295"/>
      <c r="AW50" s="295"/>
      <c r="BT50" s="302"/>
      <c r="BU50" s="302"/>
      <c r="BV50" s="302"/>
      <c r="BW50" s="302"/>
      <c r="BX50" s="302"/>
      <c r="BY50" s="302"/>
      <c r="BZ50" s="302"/>
      <c r="CA50" s="302"/>
      <c r="CB50" s="302"/>
      <c r="CC50" s="302"/>
      <c r="CD50" s="302"/>
      <c r="CE50" s="302"/>
      <c r="CF50" s="302"/>
      <c r="CG50" s="6"/>
      <c r="CH50" s="408"/>
      <c r="CI50" s="408"/>
      <c r="CJ50" s="408"/>
      <c r="CK50" s="408"/>
      <c r="CL50" s="408"/>
      <c r="CM50" s="408"/>
      <c r="CN50" s="409"/>
      <c r="CO50" s="203"/>
      <c r="CP50" s="408"/>
      <c r="CQ50" s="203"/>
      <c r="CR50" s="203"/>
      <c r="CS50" s="203"/>
      <c r="CT50" s="203"/>
      <c r="CU50" s="408"/>
    </row>
  </sheetData>
  <sheetProtection algorithmName="SHA-512" hashValue="kbz6liDm+p/fHr/9309t1G2/f2vT7NeZsDt1qNcsCLn+r7ycMyKyNUe7tbeRX0Thk905O0RIP0L9aUzrqlJgvA==" saltValue="thfq3C4zmF6LTJwFQZRZ/A==" spinCount="100000" sheet="1"/>
  <mergeCells count="8">
    <mergeCell ref="B3:E4"/>
    <mergeCell ref="H5:J5"/>
    <mergeCell ref="K5:L5"/>
    <mergeCell ref="K2:L2"/>
    <mergeCell ref="I3:J3"/>
    <mergeCell ref="K3:L3"/>
    <mergeCell ref="I4:J4"/>
    <mergeCell ref="K4:L4"/>
  </mergeCells>
  <phoneticPr fontId="0" type="noConversion"/>
  <printOptions horizontalCentered="1" verticalCentered="1"/>
  <pageMargins left="0.5" right="0.5" top="0.75" bottom="0.5" header="0.5" footer="0"/>
  <pageSetup scale="48" orientation="portrait" r:id="rId1"/>
  <headerFooter alignWithMargins="0">
    <oddHeader>&amp;L&amp;"Arial Rounded MT Bold,Regular"&amp;14&amp;UKENTUCKY DIVISION OF WATER - DRINKING WATER BRANCH&amp;"Arial,Regular"&amp;10&amp;U
&amp;14&amp;UWATER TREATMENT PLANT - MONTHLY OPERATING REPORT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K50"/>
  <sheetViews>
    <sheetView showGridLines="0" zoomScaleNormal="100" workbookViewId="0">
      <selection activeCell="C15" sqref="C15"/>
    </sheetView>
  </sheetViews>
  <sheetFormatPr defaultColWidth="9" defaultRowHeight="12.75"/>
  <cols>
    <col min="1" max="1" width="11" style="156" customWidth="1"/>
    <col min="2" max="3" width="20.7109375" style="156" customWidth="1"/>
    <col min="4" max="4" width="13.28515625" style="156" customWidth="1"/>
    <col min="5" max="5" width="20.7109375" style="156" customWidth="1"/>
    <col min="6" max="6" width="13.28515625" style="156" customWidth="1"/>
    <col min="7" max="7" width="20.7109375" style="156" customWidth="1"/>
    <col min="8" max="8" width="13.28515625" style="156" customWidth="1"/>
    <col min="9" max="9" width="20.7109375" style="156" customWidth="1"/>
    <col min="10" max="10" width="13" style="156" customWidth="1"/>
    <col min="11" max="11" width="20.7109375" style="156" customWidth="1"/>
    <col min="12" max="12" width="13.28515625" style="156" customWidth="1"/>
    <col min="13" max="13" width="10" style="156" customWidth="1"/>
    <col min="14" max="14" width="17.7109375" style="156" customWidth="1"/>
    <col min="15" max="16384" width="9" style="156"/>
  </cols>
  <sheetData>
    <row r="1" spans="1:115" ht="12.75" customHeight="1">
      <c r="A1" s="171"/>
      <c r="B1" s="171"/>
      <c r="C1" s="171"/>
      <c r="D1" s="171"/>
      <c r="E1" s="171"/>
      <c r="F1" s="171"/>
      <c r="G1" s="171"/>
      <c r="H1" s="171"/>
      <c r="I1" s="171"/>
      <c r="J1" s="171"/>
      <c r="K1" s="171"/>
      <c r="L1" s="171"/>
      <c r="M1" s="202"/>
      <c r="N1" s="202"/>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1"/>
      <c r="AY1" s="200"/>
      <c r="AZ1" s="200"/>
      <c r="BA1" s="200"/>
      <c r="BB1" s="200"/>
      <c r="BC1" s="200"/>
      <c r="BD1" s="200"/>
      <c r="BE1" s="200"/>
      <c r="BF1" s="200"/>
      <c r="BG1" s="200"/>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1"/>
      <c r="CH1" s="201"/>
      <c r="CI1" s="201"/>
      <c r="CJ1" s="201"/>
      <c r="CK1" s="201"/>
      <c r="CL1" s="201"/>
      <c r="CM1" s="201"/>
      <c r="CN1" s="201"/>
      <c r="CO1" s="201"/>
      <c r="CP1" s="201"/>
      <c r="CQ1" s="201"/>
      <c r="CR1" s="201"/>
      <c r="CS1" s="203"/>
      <c r="CT1" s="203"/>
      <c r="CU1" s="203"/>
      <c r="DJ1" s="203"/>
      <c r="DK1" s="203"/>
    </row>
    <row r="2" spans="1:115" ht="21" thickBot="1">
      <c r="A2" s="442"/>
      <c r="F2" s="167"/>
      <c r="G2" s="167"/>
      <c r="H2" s="205"/>
      <c r="I2" s="205"/>
      <c r="J2" s="579" t="s">
        <v>0</v>
      </c>
      <c r="K2" s="854">
        <f>'CoverSheet '!E10</f>
        <v>0</v>
      </c>
      <c r="L2" s="854"/>
      <c r="M2" s="211"/>
      <c r="N2" s="206"/>
      <c r="O2" s="206"/>
      <c r="P2" s="206"/>
      <c r="Q2" s="206"/>
      <c r="R2" s="206"/>
      <c r="S2" s="201"/>
      <c r="T2" s="206"/>
      <c r="U2" s="206"/>
      <c r="V2" s="206"/>
      <c r="W2" s="206"/>
      <c r="X2" s="206"/>
      <c r="Y2" s="207"/>
      <c r="Z2" s="16"/>
      <c r="AA2" s="207"/>
      <c r="AB2" s="208"/>
      <c r="AC2" s="208"/>
      <c r="AD2" s="201"/>
      <c r="AE2" s="201"/>
      <c r="AF2" s="201"/>
      <c r="AG2" s="201"/>
      <c r="AH2" s="201"/>
      <c r="AI2" s="201"/>
      <c r="AJ2" s="201"/>
      <c r="AK2" s="206"/>
      <c r="AL2" s="206"/>
      <c r="AM2" s="206"/>
      <c r="AN2" s="206"/>
      <c r="AO2" s="206"/>
      <c r="AP2" s="206"/>
      <c r="AQ2" s="16"/>
      <c r="AR2" s="209"/>
      <c r="AS2" s="209"/>
      <c r="AT2" s="201"/>
      <c r="AU2" s="206"/>
      <c r="AV2" s="201"/>
      <c r="AW2" s="201"/>
      <c r="AX2" s="201"/>
      <c r="AY2" s="201"/>
      <c r="AZ2" s="206"/>
      <c r="BA2" s="206"/>
      <c r="BB2" s="206"/>
      <c r="BC2" s="206"/>
      <c r="BD2" s="210"/>
      <c r="BE2" s="16"/>
      <c r="BF2" s="209"/>
      <c r="BG2" s="209"/>
      <c r="BH2" s="211"/>
      <c r="BI2" s="206"/>
      <c r="BJ2" s="206"/>
      <c r="BK2" s="206"/>
      <c r="BL2" s="206"/>
      <c r="BM2" s="206"/>
      <c r="BN2" s="206"/>
      <c r="BO2" s="206"/>
      <c r="BP2" s="206"/>
      <c r="BQ2" s="17"/>
      <c r="BR2" s="209"/>
      <c r="BS2" s="209"/>
      <c r="BT2" s="201"/>
      <c r="BU2" s="206"/>
      <c r="BV2" s="206"/>
      <c r="BW2" s="206"/>
      <c r="BX2" s="206"/>
      <c r="BY2" s="206"/>
      <c r="BZ2" s="206"/>
      <c r="CA2" s="206"/>
      <c r="CB2" s="206"/>
      <c r="CC2" s="201"/>
      <c r="CD2" s="16"/>
      <c r="CE2" s="209"/>
      <c r="CF2" s="212"/>
      <c r="CG2" s="201"/>
      <c r="CH2" s="201"/>
      <c r="CI2" s="201"/>
      <c r="CJ2" s="201"/>
      <c r="CK2" s="201"/>
      <c r="CL2" s="201"/>
      <c r="CM2" s="201"/>
      <c r="CN2" s="201"/>
      <c r="CO2" s="201"/>
      <c r="CP2" s="201"/>
      <c r="CQ2" s="201"/>
      <c r="CR2" s="201"/>
      <c r="CS2" s="203"/>
      <c r="CT2" s="203"/>
      <c r="CU2" s="203"/>
    </row>
    <row r="3" spans="1:115" ht="18.75" customHeight="1" thickBot="1">
      <c r="A3" s="194"/>
      <c r="B3" s="939" t="s">
        <v>266</v>
      </c>
      <c r="C3" s="946"/>
      <c r="D3" s="946"/>
      <c r="E3" s="947"/>
      <c r="F3" s="204"/>
      <c r="G3" s="204"/>
      <c r="H3" s="577"/>
      <c r="I3" s="871" t="s">
        <v>148</v>
      </c>
      <c r="J3" s="871"/>
      <c r="K3" s="856">
        <f>'CoverSheet '!I10</f>
        <v>0</v>
      </c>
      <c r="L3" s="856"/>
      <c r="M3" s="211"/>
      <c r="N3" s="213"/>
      <c r="O3" s="206"/>
      <c r="P3" s="213"/>
      <c r="Q3" s="214"/>
      <c r="R3" s="17"/>
      <c r="S3" s="201"/>
      <c r="T3" s="201"/>
      <c r="U3" s="206"/>
      <c r="V3" s="206"/>
      <c r="W3" s="206"/>
      <c r="X3" s="206"/>
      <c r="Y3" s="213"/>
      <c r="Z3" s="207"/>
      <c r="AA3" s="213"/>
      <c r="AB3" s="208"/>
      <c r="AC3" s="208"/>
      <c r="AD3" s="206"/>
      <c r="AE3" s="213"/>
      <c r="AF3" s="214"/>
      <c r="AG3" s="17"/>
      <c r="AH3" s="201"/>
      <c r="AI3" s="201"/>
      <c r="AJ3" s="201"/>
      <c r="AK3" s="206"/>
      <c r="AL3" s="206"/>
      <c r="AM3" s="206"/>
      <c r="AN3" s="206"/>
      <c r="AO3" s="206"/>
      <c r="AP3" s="206"/>
      <c r="AQ3" s="213"/>
      <c r="AR3" s="209"/>
      <c r="AS3" s="212"/>
      <c r="AT3" s="213"/>
      <c r="AU3" s="207"/>
      <c r="AV3" s="201"/>
      <c r="AW3" s="17"/>
      <c r="AX3" s="201"/>
      <c r="AY3" s="201"/>
      <c r="AZ3" s="206"/>
      <c r="BA3" s="206"/>
      <c r="BB3" s="206"/>
      <c r="BC3" s="206"/>
      <c r="BD3" s="210"/>
      <c r="BE3" s="213"/>
      <c r="BF3" s="209"/>
      <c r="BG3" s="212"/>
      <c r="BH3" s="211"/>
      <c r="BI3" s="213"/>
      <c r="BJ3" s="17"/>
      <c r="BK3" s="201"/>
      <c r="BL3" s="201"/>
      <c r="BM3" s="206"/>
      <c r="BN3" s="206"/>
      <c r="BO3" s="206"/>
      <c r="BP3" s="206"/>
      <c r="BQ3" s="210"/>
      <c r="BR3" s="215"/>
      <c r="BS3" s="212"/>
      <c r="BT3" s="211"/>
      <c r="BU3" s="213"/>
      <c r="BV3" s="214"/>
      <c r="BW3" s="17"/>
      <c r="BX3" s="201"/>
      <c r="BY3" s="206"/>
      <c r="BZ3" s="206"/>
      <c r="CA3" s="206"/>
      <c r="CB3" s="206"/>
      <c r="CC3" s="210"/>
      <c r="CD3" s="210"/>
      <c r="CE3" s="212"/>
      <c r="CF3" s="209"/>
      <c r="CG3" s="211"/>
      <c r="CH3" s="201"/>
      <c r="CI3" s="201"/>
      <c r="CJ3" s="201"/>
      <c r="CK3" s="201"/>
      <c r="CL3" s="201"/>
      <c r="CM3" s="201"/>
      <c r="CN3" s="201"/>
      <c r="CO3" s="201"/>
      <c r="CP3" s="201"/>
      <c r="CQ3" s="201"/>
      <c r="CR3" s="201"/>
      <c r="CS3" s="203"/>
      <c r="CT3" s="203"/>
      <c r="CU3" s="203"/>
    </row>
    <row r="4" spans="1:115" ht="10.5" customHeight="1" thickBot="1">
      <c r="A4" s="168"/>
      <c r="B4" s="948"/>
      <c r="C4" s="949"/>
      <c r="D4" s="949"/>
      <c r="E4" s="950"/>
      <c r="F4" s="204"/>
      <c r="G4" s="204"/>
      <c r="H4" s="577"/>
      <c r="I4" s="857"/>
      <c r="J4" s="857"/>
      <c r="K4" s="855"/>
      <c r="L4" s="855"/>
      <c r="M4" s="201"/>
      <c r="N4" s="213"/>
      <c r="O4" s="206"/>
      <c r="P4" s="213"/>
      <c r="Q4" s="214"/>
      <c r="R4" s="218"/>
      <c r="S4" s="201"/>
      <c r="T4" s="201"/>
      <c r="U4" s="206"/>
      <c r="V4" s="206"/>
      <c r="W4" s="206"/>
      <c r="X4" s="206"/>
      <c r="Y4" s="18"/>
      <c r="Z4" s="207"/>
      <c r="AA4" s="213"/>
      <c r="AB4" s="219"/>
      <c r="AC4" s="208"/>
      <c r="AD4" s="206"/>
      <c r="AE4" s="213"/>
      <c r="AF4" s="214"/>
      <c r="AG4" s="218"/>
      <c r="AH4" s="201"/>
      <c r="AI4" s="201"/>
      <c r="AJ4" s="201"/>
      <c r="AK4" s="206"/>
      <c r="AL4" s="206"/>
      <c r="AM4" s="206"/>
      <c r="AN4" s="18"/>
      <c r="AO4" s="201"/>
      <c r="AP4" s="201"/>
      <c r="AQ4" s="201"/>
      <c r="AR4" s="220"/>
      <c r="AS4" s="212"/>
      <c r="AT4" s="213"/>
      <c r="AU4" s="207"/>
      <c r="AV4" s="201"/>
      <c r="AW4" s="218"/>
      <c r="AX4" s="201"/>
      <c r="AY4" s="221"/>
      <c r="AZ4" s="206"/>
      <c r="BA4" s="206"/>
      <c r="BB4" s="18"/>
      <c r="BC4" s="201"/>
      <c r="BD4" s="207"/>
      <c r="BE4" s="213"/>
      <c r="BF4" s="222"/>
      <c r="BG4" s="209"/>
      <c r="BH4" s="201"/>
      <c r="BI4" s="213"/>
      <c r="BJ4" s="218"/>
      <c r="BK4" s="201"/>
      <c r="BL4" s="201"/>
      <c r="BM4" s="206"/>
      <c r="BN4" s="201"/>
      <c r="BO4" s="17"/>
      <c r="BP4" s="201"/>
      <c r="BQ4" s="201"/>
      <c r="BR4" s="220"/>
      <c r="BS4" s="212"/>
      <c r="BT4" s="201"/>
      <c r="BU4" s="213"/>
      <c r="BV4" s="214"/>
      <c r="BW4" s="218"/>
      <c r="BX4" s="201"/>
      <c r="BY4" s="206"/>
      <c r="BZ4" s="206"/>
      <c r="CA4" s="18"/>
      <c r="CB4" s="201"/>
      <c r="CC4" s="201"/>
      <c r="CD4" s="16"/>
      <c r="CE4" s="222"/>
      <c r="CF4" s="212"/>
      <c r="CG4" s="201"/>
      <c r="CH4" s="201"/>
      <c r="CI4" s="201"/>
      <c r="CJ4" s="201"/>
      <c r="CK4" s="201"/>
      <c r="CL4" s="201"/>
      <c r="CM4" s="201"/>
      <c r="CN4" s="201"/>
      <c r="CO4" s="201"/>
      <c r="CP4" s="201"/>
      <c r="CQ4" s="201"/>
      <c r="CR4" s="201"/>
      <c r="CS4" s="203"/>
      <c r="CT4" s="203"/>
      <c r="CU4" s="203"/>
    </row>
    <row r="5" spans="1:115" ht="18.75" thickBot="1">
      <c r="A5" s="167"/>
      <c r="B5" s="499"/>
      <c r="C5" s="499"/>
      <c r="D5" s="499"/>
      <c r="E5" s="499"/>
      <c r="F5" s="167"/>
      <c r="G5" s="167"/>
      <c r="H5" s="871" t="s">
        <v>4</v>
      </c>
      <c r="I5" s="871"/>
      <c r="J5" s="871"/>
      <c r="K5" s="847">
        <f>'CoverSheet '!G7</f>
        <v>0</v>
      </c>
      <c r="L5" s="847"/>
      <c r="M5" s="206"/>
      <c r="N5" s="19"/>
      <c r="O5" s="206"/>
      <c r="P5" s="19"/>
      <c r="Q5" s="207"/>
      <c r="R5" s="214"/>
      <c r="S5" s="201"/>
      <c r="T5" s="201"/>
      <c r="U5" s="206"/>
      <c r="V5" s="206"/>
      <c r="W5" s="206"/>
      <c r="X5" s="206"/>
      <c r="Y5" s="210"/>
      <c r="Z5" s="210"/>
      <c r="AA5" s="210"/>
      <c r="AB5" s="210"/>
      <c r="AC5" s="210"/>
      <c r="AD5" s="19"/>
      <c r="AE5" s="201"/>
      <c r="AF5" s="207"/>
      <c r="AG5" s="214"/>
      <c r="AH5" s="206"/>
      <c r="AI5" s="206"/>
      <c r="AJ5" s="206"/>
      <c r="AK5" s="206"/>
      <c r="AL5" s="206"/>
      <c r="AM5" s="206"/>
      <c r="AN5" s="206"/>
      <c r="AO5" s="206"/>
      <c r="AP5" s="206"/>
      <c r="AQ5" s="210"/>
      <c r="AR5" s="210"/>
      <c r="AS5" s="210"/>
      <c r="AT5" s="19"/>
      <c r="AU5" s="207"/>
      <c r="AV5" s="207"/>
      <c r="AW5" s="206"/>
      <c r="AX5" s="206"/>
      <c r="AY5" s="206"/>
      <c r="AZ5" s="206"/>
      <c r="BA5" s="206"/>
      <c r="BB5" s="206"/>
      <c r="BC5" s="206"/>
      <c r="BD5" s="210"/>
      <c r="BE5" s="210"/>
      <c r="BF5" s="210"/>
      <c r="BG5" s="210"/>
      <c r="BH5" s="206"/>
      <c r="BI5" s="19"/>
      <c r="BJ5" s="207"/>
      <c r="BK5" s="214"/>
      <c r="BL5" s="201"/>
      <c r="BM5" s="206"/>
      <c r="BN5" s="206"/>
      <c r="BO5" s="206"/>
      <c r="BP5" s="206"/>
      <c r="BQ5" s="210"/>
      <c r="BR5" s="210"/>
      <c r="BS5" s="210"/>
      <c r="BT5" s="206"/>
      <c r="BU5" s="19"/>
      <c r="BV5" s="207"/>
      <c r="BW5" s="214"/>
      <c r="BX5" s="201"/>
      <c r="BY5" s="206"/>
      <c r="BZ5" s="206"/>
      <c r="CA5" s="206"/>
      <c r="CB5" s="206"/>
      <c r="CC5" s="210"/>
      <c r="CD5" s="210"/>
      <c r="CE5" s="210"/>
      <c r="CF5" s="210"/>
      <c r="CG5" s="201"/>
      <c r="CH5" s="201"/>
      <c r="CI5" s="201"/>
      <c r="CJ5" s="201"/>
      <c r="CK5" s="201"/>
      <c r="CL5" s="201"/>
      <c r="CM5" s="201"/>
      <c r="CN5" s="201"/>
      <c r="CO5" s="201"/>
      <c r="CP5" s="201"/>
      <c r="CQ5" s="201"/>
      <c r="CR5" s="201"/>
      <c r="CS5" s="203"/>
      <c r="CT5" s="203"/>
      <c r="CU5" s="203"/>
    </row>
    <row r="6" spans="1:115" ht="5.45" customHeight="1">
      <c r="A6" s="171"/>
      <c r="B6" s="203"/>
      <c r="C6" s="203"/>
      <c r="D6" s="203"/>
      <c r="E6" s="203"/>
      <c r="F6" s="171"/>
      <c r="G6" s="171"/>
      <c r="H6" s="171"/>
      <c r="I6" s="171"/>
      <c r="J6" s="205"/>
      <c r="K6" s="205"/>
      <c r="L6" s="205"/>
      <c r="M6" s="202"/>
      <c r="N6" s="201"/>
      <c r="O6" s="202"/>
      <c r="P6" s="202"/>
      <c r="Q6" s="202"/>
      <c r="R6" s="202"/>
      <c r="S6" s="202"/>
      <c r="T6" s="202"/>
      <c r="U6" s="202"/>
      <c r="V6" s="202"/>
      <c r="W6" s="202"/>
      <c r="X6" s="202"/>
      <c r="Y6" s="210"/>
      <c r="Z6" s="210"/>
      <c r="AA6" s="210"/>
      <c r="AB6" s="210"/>
      <c r="AC6" s="210"/>
      <c r="AD6" s="202"/>
      <c r="AE6" s="202"/>
      <c r="AF6" s="202"/>
      <c r="AG6" s="202"/>
      <c r="AH6" s="202"/>
      <c r="AI6" s="202"/>
      <c r="AJ6" s="202"/>
      <c r="AK6" s="202"/>
      <c r="AL6" s="202"/>
      <c r="AM6" s="202"/>
      <c r="AN6" s="202"/>
      <c r="AO6" s="202"/>
      <c r="AP6" s="202"/>
      <c r="AQ6" s="210"/>
      <c r="AR6" s="210"/>
      <c r="AS6" s="210"/>
      <c r="AT6" s="202"/>
      <c r="AU6" s="202"/>
      <c r="AV6" s="202"/>
      <c r="AW6" s="202"/>
      <c r="AX6" s="202"/>
      <c r="AY6" s="202"/>
      <c r="AZ6" s="202"/>
      <c r="BA6" s="202"/>
      <c r="BB6" s="202"/>
      <c r="BC6" s="202"/>
      <c r="BD6" s="210"/>
      <c r="BE6" s="210"/>
      <c r="BF6" s="210"/>
      <c r="BG6" s="210"/>
      <c r="BH6" s="202"/>
      <c r="BI6" s="201"/>
      <c r="BJ6" s="201"/>
      <c r="BK6" s="201"/>
      <c r="BL6" s="202"/>
      <c r="BM6" s="202"/>
      <c r="BN6" s="202"/>
      <c r="BO6" s="202"/>
      <c r="BP6" s="202"/>
      <c r="BQ6" s="210"/>
      <c r="BR6" s="210"/>
      <c r="BS6" s="210"/>
      <c r="BT6" s="202"/>
      <c r="BU6" s="202"/>
      <c r="BV6" s="202"/>
      <c r="BW6" s="202"/>
      <c r="BX6" s="202"/>
      <c r="BY6" s="202"/>
      <c r="BZ6" s="202"/>
      <c r="CA6" s="202"/>
      <c r="CB6" s="202"/>
      <c r="CC6" s="210"/>
      <c r="CD6" s="210"/>
      <c r="CE6" s="210"/>
      <c r="CF6" s="210"/>
      <c r="CG6" s="211"/>
      <c r="CH6" s="211"/>
      <c r="CI6" s="211"/>
      <c r="CJ6" s="211"/>
      <c r="CK6" s="211"/>
      <c r="CL6" s="211"/>
      <c r="CM6" s="211"/>
      <c r="CN6" s="211"/>
      <c r="CO6" s="211"/>
      <c r="CP6" s="211"/>
      <c r="CQ6" s="211"/>
      <c r="CR6" s="211"/>
      <c r="CS6" s="216"/>
      <c r="CT6" s="216"/>
      <c r="CU6" s="216"/>
    </row>
    <row r="7" spans="1:115" ht="11.25" customHeight="1">
      <c r="A7" s="171"/>
      <c r="B7" s="203"/>
      <c r="C7" s="203"/>
      <c r="D7" s="203"/>
      <c r="E7" s="203"/>
      <c r="F7" s="171"/>
      <c r="G7" s="171"/>
      <c r="H7" s="171"/>
      <c r="I7" s="171"/>
      <c r="J7" s="205"/>
      <c r="K7" s="205"/>
      <c r="L7" s="205"/>
      <c r="M7" s="202"/>
      <c r="N7" s="202"/>
      <c r="O7" s="202"/>
      <c r="P7" s="202"/>
      <c r="Q7" s="202"/>
      <c r="R7" s="202"/>
      <c r="S7" s="202"/>
      <c r="T7" s="202"/>
      <c r="U7" s="202"/>
      <c r="V7" s="202"/>
      <c r="W7" s="202"/>
      <c r="X7" s="202"/>
      <c r="Y7" s="210"/>
      <c r="Z7" s="207"/>
      <c r="AA7" s="207"/>
      <c r="AB7" s="210"/>
      <c r="AC7" s="210"/>
      <c r="AD7" s="202"/>
      <c r="AE7" s="202"/>
      <c r="AF7" s="202"/>
      <c r="AG7" s="202"/>
      <c r="AH7" s="202"/>
      <c r="AI7" s="202"/>
      <c r="AJ7" s="202"/>
      <c r="AK7" s="202"/>
      <c r="AL7" s="202"/>
      <c r="AM7" s="202"/>
      <c r="AN7" s="202"/>
      <c r="AO7" s="202"/>
      <c r="AP7" s="202"/>
      <c r="AQ7" s="210"/>
      <c r="AR7" s="210"/>
      <c r="AS7" s="210"/>
      <c r="AT7" s="202"/>
      <c r="AU7" s="202"/>
      <c r="AV7" s="202"/>
      <c r="AW7" s="202"/>
      <c r="AX7" s="202"/>
      <c r="AY7" s="202"/>
      <c r="AZ7" s="202"/>
      <c r="BA7" s="202"/>
      <c r="BB7" s="202"/>
      <c r="BC7" s="202"/>
      <c r="BD7" s="210"/>
      <c r="BE7" s="210"/>
      <c r="BF7" s="210"/>
      <c r="BG7" s="210"/>
      <c r="BH7" s="202"/>
      <c r="BI7" s="202"/>
      <c r="BJ7" s="202"/>
      <c r="BK7" s="202"/>
      <c r="BL7" s="202"/>
      <c r="BM7" s="202"/>
      <c r="BN7" s="202"/>
      <c r="BO7" s="202"/>
      <c r="BP7" s="202"/>
      <c r="BQ7" s="210"/>
      <c r="BR7" s="210"/>
      <c r="BS7" s="210"/>
      <c r="BT7" s="202"/>
      <c r="BU7" s="202"/>
      <c r="BV7" s="202"/>
      <c r="BW7" s="202"/>
      <c r="BX7" s="202"/>
      <c r="BY7" s="202"/>
      <c r="BZ7" s="202"/>
      <c r="CA7" s="202"/>
      <c r="CB7" s="202"/>
      <c r="CC7" s="210"/>
      <c r="CD7" s="210"/>
      <c r="CE7" s="210"/>
      <c r="CF7" s="210"/>
      <c r="CG7" s="211"/>
      <c r="CH7" s="211"/>
      <c r="CI7" s="211"/>
      <c r="CJ7" s="211"/>
      <c r="CK7" s="211"/>
      <c r="CL7" s="211"/>
      <c r="CM7" s="211"/>
      <c r="CN7" s="211"/>
      <c r="CO7" s="211"/>
      <c r="CP7" s="211"/>
      <c r="CQ7" s="211"/>
      <c r="CR7" s="211"/>
      <c r="CS7" s="216"/>
      <c r="CT7" s="216"/>
      <c r="CU7" s="216"/>
    </row>
    <row r="8" spans="1:115" s="566" customFormat="1" ht="15.95" customHeight="1" thickBot="1">
      <c r="A8" s="193"/>
      <c r="B8" s="270"/>
      <c r="C8" s="270"/>
      <c r="D8" s="270"/>
      <c r="E8" s="270"/>
      <c r="F8" s="205"/>
      <c r="G8" s="205"/>
      <c r="H8" s="205"/>
      <c r="I8" s="63" t="s">
        <v>106</v>
      </c>
      <c r="J8" s="186">
        <v>6</v>
      </c>
      <c r="K8" s="187" t="s">
        <v>107</v>
      </c>
      <c r="L8" s="518">
        <v>11</v>
      </c>
      <c r="N8" s="560"/>
      <c r="O8" s="21"/>
      <c r="P8" s="210"/>
      <c r="Q8" s="210"/>
      <c r="R8" s="210"/>
      <c r="S8" s="560"/>
      <c r="T8" s="210"/>
      <c r="U8" s="210"/>
      <c r="V8" s="210"/>
      <c r="W8" s="210"/>
      <c r="X8" s="561"/>
      <c r="Y8" s="210"/>
      <c r="Z8" s="210"/>
      <c r="AA8" s="18"/>
      <c r="AB8" s="214"/>
      <c r="AC8" s="18"/>
      <c r="AD8" s="561"/>
      <c r="AE8" s="210"/>
      <c r="AF8" s="210"/>
      <c r="AG8" s="210"/>
      <c r="AH8" s="560"/>
      <c r="AI8" s="210"/>
      <c r="AJ8" s="210"/>
      <c r="AK8" s="210"/>
      <c r="AL8" s="210"/>
      <c r="AM8" s="210"/>
      <c r="AN8" s="210"/>
      <c r="AO8" s="210"/>
      <c r="AP8" s="210"/>
      <c r="AQ8" s="21"/>
      <c r="AR8" s="210"/>
      <c r="AS8" s="561"/>
      <c r="AT8" s="561"/>
      <c r="AU8" s="210"/>
      <c r="AV8" s="560"/>
      <c r="AW8" s="210"/>
      <c r="AX8" s="210"/>
      <c r="AY8" s="210"/>
      <c r="AZ8" s="210"/>
      <c r="BA8" s="210"/>
      <c r="BB8" s="210"/>
      <c r="BC8" s="210"/>
      <c r="BD8" s="210"/>
      <c r="BE8" s="21"/>
      <c r="BF8" s="561"/>
      <c r="BG8" s="210"/>
      <c r="BH8" s="561"/>
      <c r="BI8" s="560"/>
      <c r="BJ8" s="210"/>
      <c r="BK8" s="210"/>
      <c r="BL8" s="210"/>
      <c r="BM8" s="210"/>
      <c r="BN8" s="210"/>
      <c r="BO8" s="210"/>
      <c r="BP8" s="210"/>
      <c r="BQ8" s="561"/>
      <c r="BR8" s="21"/>
      <c r="BS8" s="561"/>
      <c r="BT8" s="561"/>
      <c r="BU8" s="561"/>
      <c r="BV8" s="210"/>
      <c r="BW8" s="210"/>
      <c r="BX8" s="210"/>
      <c r="BY8" s="210"/>
      <c r="BZ8" s="210"/>
      <c r="CA8" s="210"/>
      <c r="CB8" s="210"/>
      <c r="CC8" s="210"/>
      <c r="CD8" s="207"/>
      <c r="CE8" s="21"/>
      <c r="CF8" s="210"/>
      <c r="CG8" s="213"/>
      <c r="CH8" s="213"/>
      <c r="CI8" s="17"/>
      <c r="CJ8" s="561"/>
      <c r="CK8" s="213"/>
      <c r="CL8" s="561"/>
      <c r="CM8" s="17"/>
      <c r="CN8" s="578"/>
      <c r="CO8" s="578"/>
      <c r="CP8" s="578"/>
      <c r="CQ8" s="578"/>
      <c r="CR8" s="213"/>
      <c r="CS8" s="562"/>
      <c r="CT8" s="562"/>
      <c r="CU8" s="562"/>
    </row>
    <row r="9" spans="1:115" ht="3.75" customHeight="1">
      <c r="A9" s="171"/>
      <c r="B9" s="171"/>
      <c r="C9" s="171"/>
      <c r="E9" s="171"/>
      <c r="F9" s="171"/>
      <c r="G9" s="171"/>
      <c r="H9" s="171"/>
      <c r="I9" s="171"/>
      <c r="J9" s="205"/>
      <c r="K9" s="205"/>
      <c r="L9" s="205"/>
      <c r="M9" s="202"/>
      <c r="N9" s="202"/>
      <c r="O9" s="202"/>
      <c r="P9" s="202"/>
      <c r="Q9" s="202"/>
      <c r="R9" s="202"/>
      <c r="S9" s="202"/>
      <c r="T9" s="202"/>
      <c r="U9" s="202"/>
      <c r="V9" s="202"/>
      <c r="W9" s="202"/>
      <c r="X9" s="202"/>
      <c r="Y9" s="210"/>
      <c r="Z9" s="210"/>
      <c r="AA9" s="210"/>
      <c r="AB9" s="210"/>
      <c r="AC9" s="210"/>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10"/>
      <c r="BR9" s="210"/>
      <c r="BS9" s="210"/>
      <c r="BT9" s="200"/>
      <c r="BU9" s="200"/>
      <c r="BV9" s="200"/>
      <c r="BW9" s="200"/>
      <c r="BX9" s="200"/>
      <c r="BY9" s="200"/>
      <c r="BZ9" s="200"/>
      <c r="CA9" s="200"/>
      <c r="CB9" s="200"/>
      <c r="CC9" s="200"/>
      <c r="CD9" s="200"/>
      <c r="CE9" s="200"/>
      <c r="CF9" s="200"/>
      <c r="CG9" s="211"/>
      <c r="CH9" s="211"/>
      <c r="CI9" s="211"/>
      <c r="CJ9" s="201"/>
      <c r="CK9" s="211"/>
      <c r="CL9" s="211"/>
      <c r="CM9" s="211"/>
      <c r="CN9" s="211"/>
      <c r="CO9" s="211"/>
      <c r="CP9" s="211"/>
      <c r="CQ9" s="211"/>
      <c r="CR9" s="211"/>
      <c r="CS9" s="216"/>
      <c r="CT9" s="216"/>
      <c r="CU9" s="216"/>
    </row>
    <row r="10" spans="1:115" ht="18.75" customHeight="1">
      <c r="A10" s="322"/>
      <c r="B10" s="519"/>
      <c r="C10" s="519" t="s">
        <v>10</v>
      </c>
      <c r="D10" s="520"/>
      <c r="E10" s="520"/>
      <c r="F10" s="520"/>
      <c r="G10" s="521"/>
      <c r="H10" s="520"/>
      <c r="I10" s="520"/>
      <c r="J10" s="520"/>
      <c r="K10" s="520"/>
      <c r="L10" s="522"/>
      <c r="M10" s="200"/>
      <c r="N10" s="23"/>
      <c r="O10" s="200"/>
      <c r="P10" s="22"/>
      <c r="Q10" s="230"/>
      <c r="R10" s="230"/>
      <c r="S10" s="230"/>
      <c r="T10" s="230"/>
      <c r="U10" s="230"/>
      <c r="V10" s="230"/>
      <c r="W10" s="230"/>
      <c r="X10" s="230"/>
      <c r="Y10" s="230"/>
      <c r="Z10" s="230"/>
      <c r="AA10" s="230"/>
      <c r="AB10" s="230"/>
      <c r="AC10" s="230"/>
      <c r="AD10" s="200"/>
      <c r="AE10" s="23"/>
      <c r="AF10" s="230"/>
      <c r="AG10" s="230"/>
      <c r="AH10" s="230"/>
      <c r="AI10" s="230"/>
      <c r="AJ10" s="230"/>
      <c r="AK10" s="230"/>
      <c r="AL10" s="230"/>
      <c r="AM10" s="230"/>
      <c r="AN10" s="230"/>
      <c r="AO10" s="230"/>
      <c r="AP10" s="230"/>
      <c r="AQ10" s="230"/>
      <c r="AR10" s="230"/>
      <c r="AS10" s="230"/>
      <c r="AT10" s="200"/>
      <c r="AU10" s="23"/>
      <c r="AV10" s="230"/>
      <c r="AW10" s="230"/>
      <c r="AX10" s="230"/>
      <c r="AY10" s="230"/>
      <c r="AZ10" s="230"/>
      <c r="BA10" s="230"/>
      <c r="BB10" s="230"/>
      <c r="BC10" s="230"/>
      <c r="BD10" s="230"/>
      <c r="BE10" s="230"/>
      <c r="BF10" s="230"/>
      <c r="BG10" s="230"/>
      <c r="BH10" s="200"/>
      <c r="BI10" s="23"/>
      <c r="BJ10" s="23"/>
      <c r="BK10" s="230"/>
      <c r="BL10" s="230"/>
      <c r="BM10" s="230"/>
      <c r="BN10" s="230"/>
      <c r="BO10" s="230"/>
      <c r="BP10" s="230"/>
      <c r="BQ10" s="230"/>
      <c r="BR10" s="230"/>
      <c r="BS10" s="230"/>
      <c r="BT10" s="200"/>
      <c r="BU10" s="230"/>
      <c r="BV10" s="230"/>
      <c r="BW10" s="231"/>
      <c r="BX10" s="230"/>
      <c r="BY10" s="230"/>
      <c r="BZ10" s="230"/>
      <c r="CA10" s="230"/>
      <c r="CB10" s="230"/>
      <c r="CC10" s="230"/>
      <c r="CD10" s="230"/>
      <c r="CE10" s="230"/>
      <c r="CF10" s="230"/>
      <c r="CG10" s="211"/>
      <c r="CH10" s="211"/>
      <c r="CI10" s="211"/>
      <c r="CJ10" s="29"/>
      <c r="CK10" s="201"/>
      <c r="CL10" s="211"/>
      <c r="CM10" s="211"/>
      <c r="CN10" s="340"/>
      <c r="CO10" s="340"/>
      <c r="CP10" s="340"/>
      <c r="CQ10" s="211"/>
      <c r="CR10" s="201"/>
      <c r="CS10" s="203"/>
      <c r="CT10" s="203"/>
      <c r="CU10" s="203"/>
    </row>
    <row r="11" spans="1:115" ht="21" customHeight="1">
      <c r="A11" s="443"/>
      <c r="B11" s="73" t="s">
        <v>29</v>
      </c>
      <c r="C11" s="75" t="s">
        <v>22</v>
      </c>
      <c r="D11" s="580"/>
      <c r="E11" s="54" t="s">
        <v>22</v>
      </c>
      <c r="F11" s="581"/>
      <c r="G11" s="54" t="s">
        <v>22</v>
      </c>
      <c r="H11" s="581"/>
      <c r="I11" s="54" t="s">
        <v>22</v>
      </c>
      <c r="J11" s="581"/>
      <c r="K11" s="54" t="s">
        <v>22</v>
      </c>
      <c r="L11" s="582"/>
      <c r="M11" s="239"/>
      <c r="N11" s="27"/>
      <c r="O11" s="202"/>
      <c r="P11" s="24"/>
      <c r="Q11" s="237"/>
      <c r="R11" s="25"/>
      <c r="S11" s="237"/>
      <c r="T11" s="26"/>
      <c r="U11" s="237"/>
      <c r="V11" s="24"/>
      <c r="W11" s="237"/>
      <c r="X11" s="25"/>
      <c r="Y11" s="237"/>
      <c r="Z11" s="26"/>
      <c r="AA11" s="238"/>
      <c r="AB11" s="24"/>
      <c r="AC11" s="237"/>
      <c r="AD11" s="239"/>
      <c r="AE11" s="239"/>
      <c r="AF11" s="239"/>
      <c r="AG11" s="239"/>
      <c r="AH11" s="231"/>
      <c r="AI11" s="231"/>
      <c r="AJ11" s="23"/>
      <c r="AK11" s="231"/>
      <c r="AL11" s="231"/>
      <c r="AM11" s="231"/>
      <c r="AN11" s="231"/>
      <c r="AO11" s="231"/>
      <c r="AP11" s="23"/>
      <c r="AQ11" s="231"/>
      <c r="AR11" s="23"/>
      <c r="AS11" s="231"/>
      <c r="AT11" s="239"/>
      <c r="AU11" s="231"/>
      <c r="AV11" s="239"/>
      <c r="AW11" s="240"/>
      <c r="AX11" s="231"/>
      <c r="AY11" s="241"/>
      <c r="AZ11" s="231"/>
      <c r="BA11" s="231"/>
      <c r="BB11" s="231"/>
      <c r="BC11" s="231"/>
      <c r="BD11" s="242"/>
      <c r="BE11" s="242"/>
      <c r="BF11" s="242"/>
      <c r="BG11" s="242"/>
      <c r="BH11" s="239"/>
      <c r="BI11" s="27"/>
      <c r="BJ11" s="27"/>
      <c r="BK11" s="243"/>
      <c r="BL11" s="27"/>
      <c r="BM11" s="28"/>
      <c r="BN11" s="27"/>
      <c r="BO11" s="28"/>
      <c r="BP11" s="27"/>
      <c r="BQ11" s="28"/>
      <c r="BR11" s="27"/>
      <c r="BS11" s="28"/>
      <c r="BT11" s="200"/>
      <c r="BU11" s="231"/>
      <c r="BV11" s="231"/>
      <c r="BW11" s="231"/>
      <c r="BX11" s="230"/>
      <c r="BY11" s="231"/>
      <c r="BZ11" s="231"/>
      <c r="CA11" s="231"/>
      <c r="CB11" s="231"/>
      <c r="CC11" s="231"/>
      <c r="CD11" s="231"/>
      <c r="CE11" s="231"/>
      <c r="CF11" s="231"/>
      <c r="CG11" s="211"/>
      <c r="CH11" s="211"/>
      <c r="CI11" s="211"/>
      <c r="CJ11" s="211"/>
      <c r="CK11" s="211"/>
      <c r="CL11" s="211"/>
      <c r="CM11" s="211"/>
      <c r="CN11" s="211"/>
      <c r="CO11" s="211"/>
      <c r="CP11" s="211"/>
      <c r="CQ11" s="211"/>
      <c r="CR11" s="211"/>
      <c r="CS11" s="216"/>
      <c r="CT11" s="216"/>
      <c r="CU11" s="216"/>
    </row>
    <row r="12" spans="1:115" ht="18" customHeight="1">
      <c r="A12" s="443"/>
      <c r="B12" s="73" t="s">
        <v>33</v>
      </c>
      <c r="C12" s="638" t="s">
        <v>111</v>
      </c>
      <c r="D12" s="639"/>
      <c r="E12" s="638" t="s">
        <v>111</v>
      </c>
      <c r="F12" s="639"/>
      <c r="G12" s="638" t="s">
        <v>111</v>
      </c>
      <c r="H12" s="639"/>
      <c r="I12" s="638" t="s">
        <v>111</v>
      </c>
      <c r="J12" s="639"/>
      <c r="K12" s="638" t="s">
        <v>111</v>
      </c>
      <c r="L12" s="639"/>
      <c r="M12" s="239"/>
      <c r="N12" s="23"/>
      <c r="O12" s="202"/>
      <c r="P12" s="29"/>
      <c r="Q12" s="237"/>
      <c r="R12" s="25"/>
      <c r="S12" s="237"/>
      <c r="T12" s="246"/>
      <c r="U12" s="237"/>
      <c r="V12" s="29"/>
      <c r="W12" s="247"/>
      <c r="X12" s="26"/>
      <c r="Y12" s="237"/>
      <c r="Z12" s="30"/>
      <c r="AA12" s="248"/>
      <c r="AB12" s="30"/>
      <c r="AC12" s="249"/>
      <c r="AD12" s="239"/>
      <c r="AE12" s="23"/>
      <c r="AF12" s="23"/>
      <c r="AG12" s="231"/>
      <c r="AH12" s="23"/>
      <c r="AI12" s="231"/>
      <c r="AJ12" s="23"/>
      <c r="AK12" s="231"/>
      <c r="AL12" s="231"/>
      <c r="AM12" s="231"/>
      <c r="AN12" s="231"/>
      <c r="AO12" s="231"/>
      <c r="AP12" s="239"/>
      <c r="AQ12" s="242"/>
      <c r="AR12" s="23"/>
      <c r="AS12" s="231"/>
      <c r="AT12" s="239"/>
      <c r="AU12" s="240"/>
      <c r="AV12" s="231"/>
      <c r="AW12" s="241"/>
      <c r="AX12" s="231"/>
      <c r="AY12" s="23"/>
      <c r="AZ12" s="231"/>
      <c r="BA12" s="239"/>
      <c r="BB12" s="239"/>
      <c r="BC12" s="231"/>
      <c r="BD12" s="242"/>
      <c r="BE12" s="242"/>
      <c r="BF12" s="242"/>
      <c r="BG12" s="242"/>
      <c r="BH12" s="239"/>
      <c r="BI12" s="23"/>
      <c r="BJ12" s="242"/>
      <c r="BK12" s="231"/>
      <c r="BL12" s="242"/>
      <c r="BM12" s="231"/>
      <c r="BN12" s="242"/>
      <c r="BO12" s="231"/>
      <c r="BP12" s="242"/>
      <c r="BQ12" s="231"/>
      <c r="BR12" s="242"/>
      <c r="BS12" s="231"/>
      <c r="BT12" s="200"/>
      <c r="BU12" s="239"/>
      <c r="BV12" s="239"/>
      <c r="BW12" s="239"/>
      <c r="BX12" s="200"/>
      <c r="BY12" s="239"/>
      <c r="BZ12" s="239"/>
      <c r="CA12" s="239"/>
      <c r="CB12" s="239"/>
      <c r="CC12" s="239"/>
      <c r="CD12" s="239"/>
      <c r="CE12" s="239"/>
      <c r="CF12" s="239"/>
      <c r="CG12" s="221"/>
      <c r="CH12" s="211"/>
      <c r="CI12" s="334"/>
      <c r="CJ12" s="211"/>
      <c r="CK12" s="211"/>
      <c r="CL12" s="221"/>
      <c r="CM12" s="221"/>
      <c r="CN12" s="211"/>
      <c r="CO12" s="211"/>
      <c r="CP12" s="211"/>
      <c r="CQ12" s="211"/>
      <c r="CR12" s="211"/>
      <c r="CS12" s="216"/>
      <c r="CT12" s="216"/>
      <c r="CU12" s="216"/>
    </row>
    <row r="13" spans="1:115" ht="17.25" customHeight="1">
      <c r="A13" s="443"/>
      <c r="C13" s="444" t="s">
        <v>34</v>
      </c>
      <c r="D13" s="444" t="s">
        <v>35</v>
      </c>
      <c r="E13" s="444" t="s">
        <v>34</v>
      </c>
      <c r="F13" s="444" t="s">
        <v>35</v>
      </c>
      <c r="G13" s="444" t="s">
        <v>34</v>
      </c>
      <c r="H13" s="444" t="s">
        <v>35</v>
      </c>
      <c r="I13" s="444" t="s">
        <v>34</v>
      </c>
      <c r="J13" s="444" t="s">
        <v>35</v>
      </c>
      <c r="K13" s="444" t="s">
        <v>34</v>
      </c>
      <c r="L13" s="444" t="s">
        <v>35</v>
      </c>
      <c r="M13" s="239"/>
      <c r="N13" s="23"/>
      <c r="O13" s="202"/>
      <c r="P13" s="237"/>
      <c r="Q13" s="237"/>
      <c r="R13" s="237"/>
      <c r="S13" s="237"/>
      <c r="T13" s="257"/>
      <c r="U13" s="237"/>
      <c r="V13" s="246"/>
      <c r="W13" s="237"/>
      <c r="X13" s="237"/>
      <c r="Y13" s="237"/>
      <c r="Z13" s="257"/>
      <c r="AA13" s="237"/>
      <c r="AB13" s="257"/>
      <c r="AC13" s="237"/>
      <c r="AD13" s="239"/>
      <c r="AE13" s="239"/>
      <c r="AF13" s="239"/>
      <c r="AG13" s="239"/>
      <c r="AH13" s="239"/>
      <c r="AI13" s="239"/>
      <c r="AJ13" s="239"/>
      <c r="AK13" s="239"/>
      <c r="AL13" s="231"/>
      <c r="AM13" s="231"/>
      <c r="AN13" s="231"/>
      <c r="AO13" s="231"/>
      <c r="AP13" s="239"/>
      <c r="AQ13" s="231"/>
      <c r="AR13" s="239"/>
      <c r="AS13" s="239"/>
      <c r="AT13" s="239"/>
      <c r="AU13" s="31"/>
      <c r="AV13" s="239"/>
      <c r="AW13" s="231"/>
      <c r="AX13" s="231"/>
      <c r="AY13" s="239"/>
      <c r="AZ13" s="239"/>
      <c r="BA13" s="239"/>
      <c r="BB13" s="239"/>
      <c r="BC13" s="239"/>
      <c r="BD13" s="242"/>
      <c r="BE13" s="242"/>
      <c r="BF13" s="239"/>
      <c r="BG13" s="239"/>
      <c r="BH13" s="239"/>
      <c r="BI13" s="23"/>
      <c r="BJ13" s="239"/>
      <c r="BK13" s="239"/>
      <c r="BL13" s="239"/>
      <c r="BM13" s="239"/>
      <c r="BN13" s="239"/>
      <c r="BO13" s="239"/>
      <c r="BP13" s="239"/>
      <c r="BQ13" s="239"/>
      <c r="BR13" s="239"/>
      <c r="BS13" s="239"/>
      <c r="BT13" s="200"/>
      <c r="BU13" s="231"/>
      <c r="BV13" s="231"/>
      <c r="BW13" s="231"/>
      <c r="BX13" s="230"/>
      <c r="BY13" s="231"/>
      <c r="BZ13" s="231"/>
      <c r="CA13" s="231"/>
      <c r="CB13" s="231"/>
      <c r="CC13" s="231"/>
      <c r="CD13" s="231"/>
      <c r="CE13" s="231"/>
      <c r="CF13" s="231"/>
      <c r="CG13" s="29"/>
      <c r="CH13" s="211"/>
      <c r="CI13" s="334"/>
      <c r="CJ13" s="211"/>
      <c r="CK13" s="211"/>
      <c r="CL13" s="221"/>
      <c r="CM13" s="29"/>
      <c r="CN13" s="340"/>
      <c r="CO13" s="340"/>
      <c r="CP13" s="340"/>
      <c r="CQ13" s="201"/>
      <c r="CR13" s="211"/>
      <c r="CS13" s="203"/>
      <c r="CT13" s="203"/>
      <c r="CU13" s="203"/>
    </row>
    <row r="14" spans="1:115" ht="17.25" customHeight="1">
      <c r="A14" s="72" t="s">
        <v>38</v>
      </c>
      <c r="B14" s="254" t="s">
        <v>43</v>
      </c>
      <c r="C14" s="74" t="s">
        <v>43</v>
      </c>
      <c r="D14" s="74" t="s">
        <v>44</v>
      </c>
      <c r="E14" s="74" t="s">
        <v>43</v>
      </c>
      <c r="F14" s="74" t="s">
        <v>44</v>
      </c>
      <c r="G14" s="74" t="s">
        <v>43</v>
      </c>
      <c r="H14" s="74" t="s">
        <v>44</v>
      </c>
      <c r="I14" s="74" t="s">
        <v>43</v>
      </c>
      <c r="J14" s="74" t="s">
        <v>44</v>
      </c>
      <c r="K14" s="74" t="s">
        <v>43</v>
      </c>
      <c r="L14" s="74" t="s">
        <v>44</v>
      </c>
      <c r="M14" s="27"/>
      <c r="N14" s="231"/>
      <c r="O14" s="32"/>
      <c r="P14" s="32"/>
      <c r="Q14" s="32"/>
      <c r="R14" s="32"/>
      <c r="S14" s="32"/>
      <c r="T14" s="32"/>
      <c r="U14" s="32"/>
      <c r="V14" s="32"/>
      <c r="W14" s="32"/>
      <c r="X14" s="32"/>
      <c r="Y14" s="32"/>
      <c r="Z14" s="32"/>
      <c r="AA14" s="32"/>
      <c r="AB14" s="32"/>
      <c r="AC14" s="32"/>
      <c r="AD14" s="27"/>
      <c r="AE14" s="31"/>
      <c r="AF14" s="31"/>
      <c r="AG14" s="31"/>
      <c r="AH14" s="27"/>
      <c r="AI14" s="27"/>
      <c r="AJ14" s="27"/>
      <c r="AK14" s="27"/>
      <c r="AL14" s="27"/>
      <c r="AM14" s="27"/>
      <c r="AN14" s="27"/>
      <c r="AO14" s="27"/>
      <c r="AP14" s="27"/>
      <c r="AQ14" s="231"/>
      <c r="AR14" s="27"/>
      <c r="AS14" s="27"/>
      <c r="AT14" s="27"/>
      <c r="AU14" s="239"/>
      <c r="AV14" s="31"/>
      <c r="AW14" s="27"/>
      <c r="AX14" s="27"/>
      <c r="AY14" s="27"/>
      <c r="AZ14" s="27"/>
      <c r="BA14" s="27"/>
      <c r="BB14" s="27"/>
      <c r="BC14" s="27"/>
      <c r="BD14" s="27"/>
      <c r="BE14" s="27"/>
      <c r="BF14" s="27"/>
      <c r="BG14" s="27"/>
      <c r="BH14" s="27"/>
      <c r="BI14" s="231"/>
      <c r="BJ14" s="27"/>
      <c r="BK14" s="27"/>
      <c r="BL14" s="27"/>
      <c r="BM14" s="27"/>
      <c r="BN14" s="27"/>
      <c r="BO14" s="27"/>
      <c r="BP14" s="27"/>
      <c r="BQ14" s="27"/>
      <c r="BR14" s="27"/>
      <c r="BS14" s="27"/>
      <c r="BT14" s="200"/>
      <c r="BU14" s="231"/>
      <c r="BV14" s="231"/>
      <c r="BW14" s="231"/>
      <c r="BX14" s="230"/>
      <c r="BY14" s="241"/>
      <c r="BZ14" s="239"/>
      <c r="CA14" s="241"/>
      <c r="CB14" s="239"/>
      <c r="CC14" s="241"/>
      <c r="CD14" s="239"/>
      <c r="CE14" s="241"/>
      <c r="CF14" s="239"/>
      <c r="CG14" s="29"/>
      <c r="CH14" s="211"/>
      <c r="CI14" s="334"/>
      <c r="CJ14" s="211"/>
      <c r="CK14" s="211"/>
      <c r="CL14" s="221"/>
      <c r="CM14" s="29"/>
      <c r="CN14" s="340"/>
      <c r="CO14" s="340"/>
      <c r="CP14" s="340"/>
      <c r="CQ14" s="201"/>
      <c r="CR14" s="211"/>
      <c r="CS14" s="203"/>
      <c r="CT14" s="203"/>
      <c r="CU14" s="203"/>
    </row>
    <row r="15" spans="1:115" ht="36" customHeight="1">
      <c r="A15" s="523">
        <v>1</v>
      </c>
      <c r="B15" s="723">
        <f>SUM(C15+E15+G15+I15+K15)</f>
        <v>0</v>
      </c>
      <c r="C15" s="410"/>
      <c r="D15" s="303"/>
      <c r="E15" s="410"/>
      <c r="F15" s="303"/>
      <c r="G15" s="410"/>
      <c r="H15" s="303"/>
      <c r="I15" s="410"/>
      <c r="J15" s="303"/>
      <c r="K15" s="410"/>
      <c r="L15" s="303"/>
      <c r="M15" s="27"/>
      <c r="N15" s="262"/>
      <c r="O15" s="27"/>
      <c r="P15" s="261"/>
      <c r="Q15" s="262"/>
      <c r="R15" s="261"/>
      <c r="S15" s="262"/>
      <c r="T15" s="261"/>
      <c r="U15" s="262"/>
      <c r="V15" s="261"/>
      <c r="W15" s="262"/>
      <c r="X15" s="261"/>
      <c r="Y15" s="262"/>
      <c r="Z15" s="261"/>
      <c r="AA15" s="262"/>
      <c r="AB15" s="261"/>
      <c r="AC15" s="262"/>
      <c r="AD15" s="27"/>
      <c r="AE15" s="263"/>
      <c r="AF15" s="263"/>
      <c r="AG15" s="263"/>
      <c r="AH15" s="262"/>
      <c r="AI15" s="262"/>
      <c r="AJ15" s="262"/>
      <c r="AK15" s="262"/>
      <c r="AL15" s="264"/>
      <c r="AM15" s="264"/>
      <c r="AN15" s="264"/>
      <c r="AO15" s="264"/>
      <c r="AP15" s="264"/>
      <c r="AQ15" s="264"/>
      <c r="AR15" s="263"/>
      <c r="AS15" s="263"/>
      <c r="AT15" s="27"/>
      <c r="AU15" s="264"/>
      <c r="AV15" s="264"/>
      <c r="AW15" s="264"/>
      <c r="AX15" s="264"/>
      <c r="AY15" s="263"/>
      <c r="AZ15" s="263"/>
      <c r="BA15" s="263"/>
      <c r="BB15" s="263"/>
      <c r="BC15" s="265"/>
      <c r="BD15" s="264"/>
      <c r="BE15" s="265"/>
      <c r="BF15" s="264"/>
      <c r="BG15" s="263"/>
      <c r="BH15" s="27"/>
      <c r="BI15" s="262"/>
      <c r="BJ15" s="262"/>
      <c r="BK15" s="262"/>
      <c r="BL15" s="262"/>
      <c r="BM15" s="262"/>
      <c r="BN15" s="262"/>
      <c r="BO15" s="262"/>
      <c r="BP15" s="262"/>
      <c r="BQ15" s="262"/>
      <c r="BR15" s="262"/>
      <c r="BS15" s="262"/>
      <c r="BT15" s="200"/>
      <c r="BU15" s="200"/>
      <c r="BV15" s="200"/>
      <c r="BW15" s="200"/>
      <c r="BX15" s="200"/>
      <c r="BY15" s="242"/>
      <c r="BZ15" s="242"/>
      <c r="CA15" s="242"/>
      <c r="CB15" s="242"/>
      <c r="CC15" s="242"/>
      <c r="CD15" s="242"/>
      <c r="CE15" s="242"/>
      <c r="CF15" s="242"/>
      <c r="CG15" s="29"/>
      <c r="CH15" s="211"/>
      <c r="CI15" s="211"/>
      <c r="CJ15" s="211"/>
      <c r="CK15" s="211"/>
      <c r="CL15" s="29"/>
      <c r="CM15" s="221"/>
      <c r="CN15" s="211"/>
      <c r="CO15" s="211"/>
      <c r="CP15" s="201"/>
      <c r="CQ15" s="211"/>
      <c r="CR15" s="211"/>
      <c r="CS15" s="203"/>
      <c r="CT15" s="203"/>
      <c r="CU15" s="203"/>
    </row>
    <row r="16" spans="1:115" ht="36" customHeight="1">
      <c r="A16" s="523">
        <v>2</v>
      </c>
      <c r="B16" s="723">
        <f t="shared" ref="B16:B45" si="0">SUM(C16+E16+G16+I16+K16)</f>
        <v>0</v>
      </c>
      <c r="C16" s="410"/>
      <c r="D16" s="303"/>
      <c r="E16" s="410"/>
      <c r="F16" s="303"/>
      <c r="G16" s="410"/>
      <c r="H16" s="303"/>
      <c r="I16" s="410"/>
      <c r="J16" s="303"/>
      <c r="K16" s="410"/>
      <c r="L16" s="303"/>
      <c r="M16" s="27"/>
      <c r="N16" s="262"/>
      <c r="O16" s="27"/>
      <c r="P16" s="261"/>
      <c r="Q16" s="262"/>
      <c r="R16" s="261"/>
      <c r="S16" s="262"/>
      <c r="T16" s="261"/>
      <c r="U16" s="262"/>
      <c r="V16" s="261"/>
      <c r="W16" s="262"/>
      <c r="X16" s="261"/>
      <c r="Y16" s="262"/>
      <c r="Z16" s="261"/>
      <c r="AA16" s="262"/>
      <c r="AB16" s="261"/>
      <c r="AC16" s="262"/>
      <c r="AD16" s="27"/>
      <c r="AE16" s="263"/>
      <c r="AF16" s="263"/>
      <c r="AG16" s="263"/>
      <c r="AH16" s="262"/>
      <c r="AI16" s="262"/>
      <c r="AJ16" s="262"/>
      <c r="AK16" s="262"/>
      <c r="AL16" s="264"/>
      <c r="AM16" s="264"/>
      <c r="AN16" s="264"/>
      <c r="AO16" s="264"/>
      <c r="AP16" s="264"/>
      <c r="AQ16" s="264"/>
      <c r="AR16" s="263"/>
      <c r="AS16" s="263"/>
      <c r="AT16" s="27"/>
      <c r="AU16" s="264"/>
      <c r="AV16" s="264"/>
      <c r="AW16" s="264"/>
      <c r="AX16" s="264"/>
      <c r="AY16" s="263"/>
      <c r="AZ16" s="263"/>
      <c r="BA16" s="263"/>
      <c r="BB16" s="263"/>
      <c r="BC16" s="265"/>
      <c r="BD16" s="264"/>
      <c r="BE16" s="265"/>
      <c r="BF16" s="264"/>
      <c r="BG16" s="263"/>
      <c r="BH16" s="27"/>
      <c r="BI16" s="262"/>
      <c r="BJ16" s="262"/>
      <c r="BK16" s="262"/>
      <c r="BL16" s="262"/>
      <c r="BM16" s="262"/>
      <c r="BN16" s="262"/>
      <c r="BO16" s="262"/>
      <c r="BP16" s="262"/>
      <c r="BQ16" s="262"/>
      <c r="BR16" s="262"/>
      <c r="BS16" s="262"/>
      <c r="BT16" s="27"/>
      <c r="BU16" s="231"/>
      <c r="BV16" s="231"/>
      <c r="BW16" s="231"/>
      <c r="BX16" s="231"/>
      <c r="BY16" s="231"/>
      <c r="BZ16" s="231"/>
      <c r="CA16" s="231"/>
      <c r="CB16" s="231"/>
      <c r="CC16" s="231"/>
      <c r="CD16" s="231"/>
      <c r="CE16" s="231"/>
      <c r="CF16" s="231"/>
      <c r="CG16" s="29"/>
      <c r="CH16" s="201"/>
      <c r="CI16" s="445"/>
      <c r="CJ16" s="445"/>
      <c r="CK16" s="201"/>
      <c r="CL16" s="33"/>
      <c r="CM16" s="334"/>
      <c r="CN16" s="211"/>
      <c r="CO16" s="211"/>
      <c r="CP16" s="201"/>
      <c r="CQ16" s="211"/>
      <c r="CR16" s="211"/>
      <c r="CS16" s="203"/>
      <c r="CT16" s="203"/>
      <c r="CU16" s="203"/>
    </row>
    <row r="17" spans="1:99" ht="36" customHeight="1">
      <c r="A17" s="523">
        <v>3</v>
      </c>
      <c r="B17" s="723">
        <f t="shared" si="0"/>
        <v>0</v>
      </c>
      <c r="C17" s="410"/>
      <c r="D17" s="303"/>
      <c r="E17" s="410"/>
      <c r="F17" s="303"/>
      <c r="G17" s="410"/>
      <c r="H17" s="303"/>
      <c r="I17" s="410"/>
      <c r="J17" s="303"/>
      <c r="K17" s="410"/>
      <c r="L17" s="303"/>
      <c r="M17" s="27"/>
      <c r="N17" s="262"/>
      <c r="O17" s="27"/>
      <c r="P17" s="261"/>
      <c r="Q17" s="262"/>
      <c r="R17" s="261"/>
      <c r="S17" s="262"/>
      <c r="T17" s="261"/>
      <c r="U17" s="262"/>
      <c r="V17" s="261"/>
      <c r="W17" s="262"/>
      <c r="X17" s="261"/>
      <c r="Y17" s="262"/>
      <c r="Z17" s="261"/>
      <c r="AA17" s="262"/>
      <c r="AB17" s="261"/>
      <c r="AC17" s="262"/>
      <c r="AD17" s="27"/>
      <c r="AE17" s="263"/>
      <c r="AF17" s="263"/>
      <c r="AG17" s="263"/>
      <c r="AH17" s="262"/>
      <c r="AI17" s="262"/>
      <c r="AJ17" s="262"/>
      <c r="AK17" s="262"/>
      <c r="AL17" s="264"/>
      <c r="AM17" s="264"/>
      <c r="AN17" s="264"/>
      <c r="AO17" s="264"/>
      <c r="AP17" s="264"/>
      <c r="AQ17" s="264"/>
      <c r="AR17" s="263"/>
      <c r="AS17" s="263"/>
      <c r="AT17" s="27"/>
      <c r="AU17" s="264"/>
      <c r="AV17" s="264"/>
      <c r="AW17" s="264"/>
      <c r="AX17" s="264"/>
      <c r="AY17" s="263"/>
      <c r="AZ17" s="263"/>
      <c r="BA17" s="263"/>
      <c r="BB17" s="263"/>
      <c r="BC17" s="265"/>
      <c r="BD17" s="264"/>
      <c r="BE17" s="265"/>
      <c r="BF17" s="264"/>
      <c r="BG17" s="263"/>
      <c r="BH17" s="27"/>
      <c r="BI17" s="262"/>
      <c r="BJ17" s="262"/>
      <c r="BK17" s="262"/>
      <c r="BL17" s="262"/>
      <c r="BM17" s="262"/>
      <c r="BN17" s="262"/>
      <c r="BO17" s="262"/>
      <c r="BP17" s="262"/>
      <c r="BQ17" s="262"/>
      <c r="BR17" s="262"/>
      <c r="BS17" s="262"/>
      <c r="BT17" s="27"/>
      <c r="BU17" s="263"/>
      <c r="BV17" s="263"/>
      <c r="BW17" s="263"/>
      <c r="BX17" s="263"/>
      <c r="BY17" s="264"/>
      <c r="BZ17" s="264"/>
      <c r="CA17" s="264"/>
      <c r="CB17" s="264"/>
      <c r="CC17" s="264"/>
      <c r="CD17" s="264"/>
      <c r="CE17" s="264"/>
      <c r="CF17" s="264"/>
      <c r="CG17" s="34"/>
      <c r="CH17" s="211"/>
      <c r="CI17" s="338"/>
      <c r="CJ17" s="338"/>
      <c r="CK17" s="211"/>
      <c r="CL17" s="33"/>
      <c r="CM17" s="334"/>
      <c r="CN17" s="211"/>
      <c r="CO17" s="211"/>
      <c r="CP17" s="201"/>
      <c r="CQ17" s="211"/>
      <c r="CR17" s="211"/>
      <c r="CS17" s="203"/>
      <c r="CT17" s="203"/>
      <c r="CU17" s="203"/>
    </row>
    <row r="18" spans="1:99" ht="36" customHeight="1">
      <c r="A18" s="523">
        <v>4</v>
      </c>
      <c r="B18" s="723">
        <f t="shared" si="0"/>
        <v>0</v>
      </c>
      <c r="C18" s="410"/>
      <c r="D18" s="303"/>
      <c r="E18" s="410"/>
      <c r="F18" s="303"/>
      <c r="G18" s="410"/>
      <c r="H18" s="303"/>
      <c r="I18" s="410"/>
      <c r="J18" s="303"/>
      <c r="K18" s="410"/>
      <c r="L18" s="303"/>
      <c r="M18" s="27"/>
      <c r="N18" s="262"/>
      <c r="O18" s="27"/>
      <c r="P18" s="261"/>
      <c r="Q18" s="262"/>
      <c r="R18" s="261"/>
      <c r="S18" s="262"/>
      <c r="T18" s="261"/>
      <c r="U18" s="262"/>
      <c r="V18" s="261"/>
      <c r="W18" s="262"/>
      <c r="X18" s="261"/>
      <c r="Y18" s="262"/>
      <c r="Z18" s="261"/>
      <c r="AA18" s="262"/>
      <c r="AB18" s="261"/>
      <c r="AC18" s="262"/>
      <c r="AD18" s="27"/>
      <c r="AE18" s="263"/>
      <c r="AF18" s="263"/>
      <c r="AG18" s="263"/>
      <c r="AH18" s="262"/>
      <c r="AI18" s="262"/>
      <c r="AJ18" s="262"/>
      <c r="AK18" s="262"/>
      <c r="AL18" s="264"/>
      <c r="AM18" s="264"/>
      <c r="AN18" s="264"/>
      <c r="AO18" s="264"/>
      <c r="AP18" s="264"/>
      <c r="AQ18" s="264"/>
      <c r="AR18" s="263"/>
      <c r="AS18" s="263"/>
      <c r="AT18" s="27"/>
      <c r="AU18" s="264"/>
      <c r="AV18" s="264"/>
      <c r="AW18" s="264"/>
      <c r="AX18" s="264"/>
      <c r="AY18" s="263"/>
      <c r="AZ18" s="263"/>
      <c r="BA18" s="263"/>
      <c r="BB18" s="263"/>
      <c r="BC18" s="265"/>
      <c r="BD18" s="264"/>
      <c r="BE18" s="265"/>
      <c r="BF18" s="264"/>
      <c r="BG18" s="263"/>
      <c r="BH18" s="27"/>
      <c r="BI18" s="262"/>
      <c r="BJ18" s="262"/>
      <c r="BK18" s="262"/>
      <c r="BL18" s="262"/>
      <c r="BM18" s="262"/>
      <c r="BN18" s="262"/>
      <c r="BO18" s="262"/>
      <c r="BP18" s="262"/>
      <c r="BQ18" s="262"/>
      <c r="BR18" s="262"/>
      <c r="BS18" s="262"/>
      <c r="BT18" s="27"/>
      <c r="BU18" s="263"/>
      <c r="BV18" s="263"/>
      <c r="BW18" s="263"/>
      <c r="BX18" s="263"/>
      <c r="BY18" s="264"/>
      <c r="BZ18" s="264"/>
      <c r="CA18" s="264"/>
      <c r="CB18" s="264"/>
      <c r="CC18" s="264"/>
      <c r="CD18" s="264"/>
      <c r="CE18" s="264"/>
      <c r="CF18" s="264"/>
      <c r="CG18" s="34"/>
      <c r="CH18" s="211"/>
      <c r="CI18" s="338"/>
      <c r="CJ18" s="338"/>
      <c r="CK18" s="211"/>
      <c r="CL18" s="33"/>
      <c r="CM18" s="334"/>
      <c r="CN18" s="211"/>
      <c r="CO18" s="211"/>
      <c r="CP18" s="201"/>
      <c r="CQ18" s="211"/>
      <c r="CR18" s="211"/>
      <c r="CS18" s="203"/>
      <c r="CT18" s="203"/>
      <c r="CU18" s="203"/>
    </row>
    <row r="19" spans="1:99" ht="36" customHeight="1">
      <c r="A19" s="523">
        <v>5</v>
      </c>
      <c r="B19" s="723">
        <f t="shared" si="0"/>
        <v>0</v>
      </c>
      <c r="C19" s="410"/>
      <c r="D19" s="303"/>
      <c r="E19" s="410"/>
      <c r="F19" s="303"/>
      <c r="G19" s="410"/>
      <c r="H19" s="303"/>
      <c r="I19" s="410"/>
      <c r="J19" s="303"/>
      <c r="K19" s="410"/>
      <c r="L19" s="303"/>
      <c r="M19" s="27"/>
      <c r="N19" s="262"/>
      <c r="O19" s="27"/>
      <c r="P19" s="261"/>
      <c r="Q19" s="262"/>
      <c r="R19" s="261"/>
      <c r="S19" s="262"/>
      <c r="T19" s="261"/>
      <c r="U19" s="262"/>
      <c r="V19" s="261"/>
      <c r="W19" s="262"/>
      <c r="X19" s="261"/>
      <c r="Y19" s="262"/>
      <c r="Z19" s="261"/>
      <c r="AA19" s="262"/>
      <c r="AB19" s="261"/>
      <c r="AC19" s="262"/>
      <c r="AD19" s="27"/>
      <c r="AE19" s="263"/>
      <c r="AF19" s="263"/>
      <c r="AG19" s="263"/>
      <c r="AH19" s="262"/>
      <c r="AI19" s="262"/>
      <c r="AJ19" s="262"/>
      <c r="AK19" s="262"/>
      <c r="AL19" s="264"/>
      <c r="AM19" s="264"/>
      <c r="AN19" s="264"/>
      <c r="AO19" s="264"/>
      <c r="AP19" s="264"/>
      <c r="AQ19" s="264"/>
      <c r="AR19" s="263"/>
      <c r="AS19" s="263"/>
      <c r="AT19" s="27"/>
      <c r="AU19" s="264"/>
      <c r="AV19" s="264"/>
      <c r="AW19" s="264"/>
      <c r="AX19" s="264"/>
      <c r="AY19" s="263"/>
      <c r="AZ19" s="263"/>
      <c r="BA19" s="263"/>
      <c r="BB19" s="263"/>
      <c r="BC19" s="265"/>
      <c r="BD19" s="264"/>
      <c r="BE19" s="265"/>
      <c r="BF19" s="264"/>
      <c r="BG19" s="263"/>
      <c r="BH19" s="27"/>
      <c r="BI19" s="262"/>
      <c r="BJ19" s="262"/>
      <c r="BK19" s="262"/>
      <c r="BL19" s="262"/>
      <c r="BM19" s="262"/>
      <c r="BN19" s="262"/>
      <c r="BO19" s="262"/>
      <c r="BP19" s="262"/>
      <c r="BQ19" s="262"/>
      <c r="BR19" s="262"/>
      <c r="BS19" s="262"/>
      <c r="BT19" s="27"/>
      <c r="BU19" s="263"/>
      <c r="BV19" s="263"/>
      <c r="BW19" s="263"/>
      <c r="BX19" s="263"/>
      <c r="BY19" s="264"/>
      <c r="BZ19" s="264"/>
      <c r="CA19" s="264"/>
      <c r="CB19" s="264"/>
      <c r="CC19" s="264"/>
      <c r="CD19" s="264"/>
      <c r="CE19" s="264"/>
      <c r="CF19" s="264"/>
      <c r="CG19" s="34"/>
      <c r="CH19" s="211"/>
      <c r="CI19" s="338"/>
      <c r="CJ19" s="338"/>
      <c r="CK19" s="211"/>
      <c r="CL19" s="33"/>
      <c r="CM19" s="334"/>
      <c r="CN19" s="211"/>
      <c r="CO19" s="211"/>
      <c r="CP19" s="211"/>
      <c r="CQ19" s="211"/>
      <c r="CR19" s="211"/>
      <c r="CS19" s="203"/>
      <c r="CT19" s="8"/>
      <c r="CU19" s="216"/>
    </row>
    <row r="20" spans="1:99" ht="36" customHeight="1">
      <c r="A20" s="523">
        <v>6</v>
      </c>
      <c r="B20" s="723">
        <f t="shared" si="0"/>
        <v>0</v>
      </c>
      <c r="C20" s="410"/>
      <c r="D20" s="303"/>
      <c r="E20" s="410"/>
      <c r="F20" s="303"/>
      <c r="G20" s="410"/>
      <c r="H20" s="303"/>
      <c r="I20" s="410"/>
      <c r="J20" s="303"/>
      <c r="K20" s="410"/>
      <c r="L20" s="303"/>
      <c r="M20" s="27"/>
      <c r="N20" s="262"/>
      <c r="O20" s="27"/>
      <c r="P20" s="261"/>
      <c r="Q20" s="262"/>
      <c r="R20" s="261"/>
      <c r="S20" s="262"/>
      <c r="T20" s="261"/>
      <c r="U20" s="262"/>
      <c r="V20" s="261"/>
      <c r="W20" s="262"/>
      <c r="X20" s="261"/>
      <c r="Y20" s="262"/>
      <c r="Z20" s="261"/>
      <c r="AA20" s="262"/>
      <c r="AB20" s="261"/>
      <c r="AC20" s="262"/>
      <c r="AD20" s="27"/>
      <c r="AE20" s="263"/>
      <c r="AF20" s="263"/>
      <c r="AG20" s="263"/>
      <c r="AH20" s="262"/>
      <c r="AI20" s="262"/>
      <c r="AJ20" s="262"/>
      <c r="AK20" s="262"/>
      <c r="AL20" s="264"/>
      <c r="AM20" s="264"/>
      <c r="AN20" s="264"/>
      <c r="AO20" s="264"/>
      <c r="AP20" s="264"/>
      <c r="AQ20" s="264"/>
      <c r="AR20" s="263"/>
      <c r="AS20" s="263"/>
      <c r="AT20" s="27"/>
      <c r="AU20" s="264"/>
      <c r="AV20" s="264"/>
      <c r="AW20" s="264"/>
      <c r="AX20" s="264"/>
      <c r="AY20" s="263"/>
      <c r="AZ20" s="263"/>
      <c r="BA20" s="263"/>
      <c r="BB20" s="263"/>
      <c r="BC20" s="265"/>
      <c r="BD20" s="264"/>
      <c r="BE20" s="265"/>
      <c r="BF20" s="264"/>
      <c r="BG20" s="263"/>
      <c r="BH20" s="27"/>
      <c r="BI20" s="262"/>
      <c r="BJ20" s="262"/>
      <c r="BK20" s="262"/>
      <c r="BL20" s="262"/>
      <c r="BM20" s="262"/>
      <c r="BN20" s="262"/>
      <c r="BO20" s="262"/>
      <c r="BP20" s="262"/>
      <c r="BQ20" s="262"/>
      <c r="BR20" s="262"/>
      <c r="BS20" s="262"/>
      <c r="BT20" s="27"/>
      <c r="BU20" s="263"/>
      <c r="BV20" s="263"/>
      <c r="BW20" s="263"/>
      <c r="BX20" s="263"/>
      <c r="BY20" s="264"/>
      <c r="BZ20" s="264"/>
      <c r="CA20" s="264"/>
      <c r="CB20" s="264"/>
      <c r="CC20" s="264"/>
      <c r="CD20" s="264"/>
      <c r="CE20" s="264"/>
      <c r="CF20" s="264"/>
      <c r="CG20" s="189"/>
      <c r="CH20" s="211"/>
      <c r="CI20" s="211"/>
      <c r="CJ20" s="211"/>
      <c r="CK20" s="211"/>
      <c r="CL20" s="211"/>
      <c r="CM20" s="211"/>
      <c r="CN20" s="211"/>
      <c r="CO20" s="211"/>
      <c r="CP20" s="211"/>
      <c r="CQ20" s="211"/>
      <c r="CR20" s="211"/>
      <c r="CS20" s="203"/>
      <c r="CT20" s="8"/>
      <c r="CU20" s="216"/>
    </row>
    <row r="21" spans="1:99" ht="36" customHeight="1">
      <c r="A21" s="523">
        <v>7</v>
      </c>
      <c r="B21" s="723">
        <f t="shared" si="0"/>
        <v>0</v>
      </c>
      <c r="C21" s="410"/>
      <c r="D21" s="303"/>
      <c r="E21" s="410"/>
      <c r="F21" s="303"/>
      <c r="G21" s="410"/>
      <c r="H21" s="303"/>
      <c r="I21" s="410"/>
      <c r="J21" s="303"/>
      <c r="K21" s="410"/>
      <c r="L21" s="303"/>
      <c r="M21" s="27"/>
      <c r="N21" s="262"/>
      <c r="O21" s="27"/>
      <c r="P21" s="261"/>
      <c r="Q21" s="262"/>
      <c r="R21" s="261"/>
      <c r="S21" s="262"/>
      <c r="T21" s="261"/>
      <c r="U21" s="262"/>
      <c r="V21" s="261"/>
      <c r="W21" s="262"/>
      <c r="X21" s="261"/>
      <c r="Y21" s="262"/>
      <c r="Z21" s="261"/>
      <c r="AA21" s="262"/>
      <c r="AB21" s="261"/>
      <c r="AC21" s="262"/>
      <c r="AD21" s="27"/>
      <c r="AE21" s="263"/>
      <c r="AF21" s="263"/>
      <c r="AG21" s="263"/>
      <c r="AH21" s="262"/>
      <c r="AI21" s="262"/>
      <c r="AJ21" s="262"/>
      <c r="AK21" s="262"/>
      <c r="AL21" s="264"/>
      <c r="AM21" s="264"/>
      <c r="AN21" s="264"/>
      <c r="AO21" s="264"/>
      <c r="AP21" s="264"/>
      <c r="AQ21" s="264"/>
      <c r="AR21" s="263"/>
      <c r="AS21" s="263"/>
      <c r="AT21" s="27"/>
      <c r="AU21" s="264"/>
      <c r="AV21" s="264"/>
      <c r="AW21" s="264"/>
      <c r="AX21" s="264"/>
      <c r="AY21" s="263"/>
      <c r="AZ21" s="263"/>
      <c r="BA21" s="263"/>
      <c r="BB21" s="263"/>
      <c r="BC21" s="265"/>
      <c r="BD21" s="264"/>
      <c r="BE21" s="265"/>
      <c r="BF21" s="264"/>
      <c r="BG21" s="263"/>
      <c r="BH21" s="27"/>
      <c r="BI21" s="262"/>
      <c r="BJ21" s="262"/>
      <c r="BK21" s="262"/>
      <c r="BL21" s="262"/>
      <c r="BM21" s="262"/>
      <c r="BN21" s="262"/>
      <c r="BO21" s="262"/>
      <c r="BP21" s="262"/>
      <c r="BQ21" s="262"/>
      <c r="BR21" s="262"/>
      <c r="BS21" s="262"/>
      <c r="BT21" s="27"/>
      <c r="BU21" s="263"/>
      <c r="BV21" s="263"/>
      <c r="BW21" s="263"/>
      <c r="BX21" s="263"/>
      <c r="BY21" s="264"/>
      <c r="BZ21" s="264"/>
      <c r="CA21" s="264"/>
      <c r="CB21" s="264"/>
      <c r="CC21" s="264"/>
      <c r="CD21" s="264"/>
      <c r="CE21" s="264"/>
      <c r="CF21" s="264"/>
      <c r="CG21" s="339"/>
      <c r="CH21" s="211"/>
      <c r="CI21" s="211"/>
      <c r="CJ21" s="211"/>
      <c r="CK21" s="211"/>
      <c r="CL21" s="211"/>
      <c r="CM21" s="211"/>
      <c r="CN21" s="211"/>
      <c r="CO21" s="211"/>
      <c r="CP21" s="211"/>
      <c r="CQ21" s="211"/>
      <c r="CR21" s="211"/>
      <c r="CS21" s="203"/>
      <c r="CT21" s="216"/>
      <c r="CU21" s="216"/>
    </row>
    <row r="22" spans="1:99" ht="36" customHeight="1">
      <c r="A22" s="523">
        <v>8</v>
      </c>
      <c r="B22" s="723">
        <f t="shared" si="0"/>
        <v>0</v>
      </c>
      <c r="C22" s="410"/>
      <c r="D22" s="303"/>
      <c r="E22" s="410"/>
      <c r="F22" s="303"/>
      <c r="G22" s="410"/>
      <c r="H22" s="303"/>
      <c r="I22" s="410"/>
      <c r="J22" s="303"/>
      <c r="K22" s="410"/>
      <c r="L22" s="303"/>
      <c r="M22" s="27"/>
      <c r="N22" s="262"/>
      <c r="O22" s="27"/>
      <c r="P22" s="261"/>
      <c r="Q22" s="262"/>
      <c r="R22" s="261"/>
      <c r="S22" s="262"/>
      <c r="T22" s="261"/>
      <c r="U22" s="262"/>
      <c r="V22" s="261"/>
      <c r="W22" s="262"/>
      <c r="X22" s="261"/>
      <c r="Y22" s="262"/>
      <c r="Z22" s="261"/>
      <c r="AA22" s="262"/>
      <c r="AB22" s="261"/>
      <c r="AC22" s="262"/>
      <c r="AD22" s="27"/>
      <c r="AE22" s="263"/>
      <c r="AF22" s="263"/>
      <c r="AG22" s="263"/>
      <c r="AH22" s="262"/>
      <c r="AI22" s="262"/>
      <c r="AJ22" s="262"/>
      <c r="AK22" s="262"/>
      <c r="AL22" s="264"/>
      <c r="AM22" s="264"/>
      <c r="AN22" s="264"/>
      <c r="AO22" s="264"/>
      <c r="AP22" s="264"/>
      <c r="AQ22" s="264"/>
      <c r="AR22" s="263"/>
      <c r="AS22" s="263"/>
      <c r="AT22" s="27"/>
      <c r="AU22" s="264"/>
      <c r="AV22" s="264"/>
      <c r="AW22" s="264"/>
      <c r="AX22" s="264"/>
      <c r="AY22" s="263"/>
      <c r="AZ22" s="263"/>
      <c r="BA22" s="263"/>
      <c r="BB22" s="263"/>
      <c r="BC22" s="265"/>
      <c r="BD22" s="264"/>
      <c r="BE22" s="265"/>
      <c r="BF22" s="264"/>
      <c r="BG22" s="263"/>
      <c r="BH22" s="27"/>
      <c r="BI22" s="262"/>
      <c r="BJ22" s="262"/>
      <c r="BK22" s="262"/>
      <c r="BL22" s="262"/>
      <c r="BM22" s="262"/>
      <c r="BN22" s="262"/>
      <c r="BO22" s="262"/>
      <c r="BP22" s="262"/>
      <c r="BQ22" s="262"/>
      <c r="BR22" s="262"/>
      <c r="BS22" s="262"/>
      <c r="BT22" s="27"/>
      <c r="BU22" s="263"/>
      <c r="BV22" s="263"/>
      <c r="BW22" s="263"/>
      <c r="BX22" s="263"/>
      <c r="BY22" s="264"/>
      <c r="BZ22" s="264"/>
      <c r="CA22" s="264"/>
      <c r="CB22" s="264"/>
      <c r="CC22" s="264"/>
      <c r="CD22" s="264"/>
      <c r="CE22" s="264"/>
      <c r="CF22" s="264"/>
      <c r="CG22" s="29"/>
      <c r="CH22" s="211"/>
      <c r="CI22" s="211"/>
      <c r="CJ22" s="211"/>
      <c r="CK22" s="340"/>
      <c r="CL22" s="340"/>
      <c r="CM22" s="340"/>
      <c r="CN22" s="211"/>
      <c r="CO22" s="211"/>
      <c r="CP22" s="211"/>
      <c r="CQ22" s="201"/>
      <c r="CR22" s="201"/>
      <c r="CS22" s="203"/>
      <c r="CT22" s="8"/>
      <c r="CU22" s="216"/>
    </row>
    <row r="23" spans="1:99" ht="36" customHeight="1">
      <c r="A23" s="523">
        <v>9</v>
      </c>
      <c r="B23" s="723">
        <f t="shared" si="0"/>
        <v>0</v>
      </c>
      <c r="C23" s="410"/>
      <c r="D23" s="303"/>
      <c r="E23" s="410"/>
      <c r="F23" s="303"/>
      <c r="G23" s="410"/>
      <c r="H23" s="303"/>
      <c r="I23" s="410"/>
      <c r="J23" s="303"/>
      <c r="K23" s="410"/>
      <c r="L23" s="303"/>
      <c r="M23" s="27"/>
      <c r="N23" s="262"/>
      <c r="O23" s="27"/>
      <c r="P23" s="261"/>
      <c r="Q23" s="262"/>
      <c r="R23" s="261"/>
      <c r="S23" s="262"/>
      <c r="T23" s="261"/>
      <c r="U23" s="262"/>
      <c r="V23" s="261"/>
      <c r="W23" s="262"/>
      <c r="X23" s="261"/>
      <c r="Y23" s="262"/>
      <c r="Z23" s="261"/>
      <c r="AA23" s="262"/>
      <c r="AB23" s="261"/>
      <c r="AC23" s="262"/>
      <c r="AD23" s="27"/>
      <c r="AE23" s="263"/>
      <c r="AF23" s="263"/>
      <c r="AG23" s="263"/>
      <c r="AH23" s="262"/>
      <c r="AI23" s="262"/>
      <c r="AJ23" s="262"/>
      <c r="AK23" s="262"/>
      <c r="AL23" s="264"/>
      <c r="AM23" s="264"/>
      <c r="AN23" s="264"/>
      <c r="AO23" s="264"/>
      <c r="AP23" s="264"/>
      <c r="AQ23" s="264"/>
      <c r="AR23" s="263"/>
      <c r="AS23" s="263"/>
      <c r="AT23" s="27"/>
      <c r="AU23" s="264"/>
      <c r="AV23" s="264"/>
      <c r="AW23" s="264"/>
      <c r="AX23" s="264"/>
      <c r="AY23" s="263"/>
      <c r="AZ23" s="263"/>
      <c r="BA23" s="263"/>
      <c r="BB23" s="263"/>
      <c r="BC23" s="265"/>
      <c r="BD23" s="264"/>
      <c r="BE23" s="265"/>
      <c r="BF23" s="264"/>
      <c r="BG23" s="263"/>
      <c r="BH23" s="27"/>
      <c r="BI23" s="262"/>
      <c r="BJ23" s="262"/>
      <c r="BK23" s="262"/>
      <c r="BL23" s="262"/>
      <c r="BM23" s="262"/>
      <c r="BN23" s="262"/>
      <c r="BO23" s="262"/>
      <c r="BP23" s="262"/>
      <c r="BQ23" s="262"/>
      <c r="BR23" s="262"/>
      <c r="BS23" s="262"/>
      <c r="BT23" s="27"/>
      <c r="BU23" s="263"/>
      <c r="BV23" s="263"/>
      <c r="BW23" s="263"/>
      <c r="BX23" s="263"/>
      <c r="BY23" s="264"/>
      <c r="BZ23" s="264"/>
      <c r="CA23" s="264"/>
      <c r="CB23" s="264"/>
      <c r="CC23" s="264"/>
      <c r="CD23" s="264"/>
      <c r="CE23" s="264"/>
      <c r="CF23" s="264"/>
      <c r="CG23" s="29"/>
      <c r="CH23" s="211"/>
      <c r="CI23" s="211"/>
      <c r="CJ23" s="211"/>
      <c r="CK23" s="340"/>
      <c r="CL23" s="340"/>
      <c r="CM23" s="340"/>
      <c r="CN23" s="211"/>
      <c r="CO23" s="211"/>
      <c r="CP23" s="211"/>
      <c r="CQ23" s="201"/>
      <c r="CR23" s="201"/>
      <c r="CS23" s="203"/>
      <c r="CT23" s="8"/>
      <c r="CU23" s="216"/>
    </row>
    <row r="24" spans="1:99" ht="36" customHeight="1">
      <c r="A24" s="523">
        <v>10</v>
      </c>
      <c r="B24" s="723">
        <f t="shared" si="0"/>
        <v>0</v>
      </c>
      <c r="C24" s="410"/>
      <c r="D24" s="303"/>
      <c r="E24" s="410"/>
      <c r="F24" s="303"/>
      <c r="G24" s="410"/>
      <c r="H24" s="303"/>
      <c r="I24" s="410"/>
      <c r="J24" s="303"/>
      <c r="K24" s="410"/>
      <c r="L24" s="303"/>
      <c r="M24" s="27"/>
      <c r="N24" s="262"/>
      <c r="O24" s="27"/>
      <c r="P24" s="261"/>
      <c r="Q24" s="262"/>
      <c r="R24" s="261"/>
      <c r="S24" s="262"/>
      <c r="T24" s="261"/>
      <c r="U24" s="262"/>
      <c r="V24" s="261"/>
      <c r="W24" s="262"/>
      <c r="X24" s="261"/>
      <c r="Y24" s="262"/>
      <c r="Z24" s="261"/>
      <c r="AA24" s="262"/>
      <c r="AB24" s="261"/>
      <c r="AC24" s="262"/>
      <c r="AD24" s="27"/>
      <c r="AE24" s="263"/>
      <c r="AF24" s="263"/>
      <c r="AG24" s="263"/>
      <c r="AH24" s="262"/>
      <c r="AI24" s="262"/>
      <c r="AJ24" s="262"/>
      <c r="AK24" s="262"/>
      <c r="AL24" s="264"/>
      <c r="AM24" s="264"/>
      <c r="AN24" s="264"/>
      <c r="AO24" s="264"/>
      <c r="AP24" s="264"/>
      <c r="AQ24" s="264"/>
      <c r="AR24" s="263"/>
      <c r="AS24" s="263"/>
      <c r="AT24" s="27"/>
      <c r="AU24" s="264"/>
      <c r="AV24" s="264"/>
      <c r="AW24" s="264"/>
      <c r="AX24" s="264"/>
      <c r="AY24" s="263"/>
      <c r="AZ24" s="263"/>
      <c r="BA24" s="263"/>
      <c r="BB24" s="263"/>
      <c r="BC24" s="265"/>
      <c r="BD24" s="264"/>
      <c r="BE24" s="265"/>
      <c r="BF24" s="264"/>
      <c r="BG24" s="263"/>
      <c r="BH24" s="27"/>
      <c r="BI24" s="262"/>
      <c r="BJ24" s="262"/>
      <c r="BK24" s="262"/>
      <c r="BL24" s="262"/>
      <c r="BM24" s="262"/>
      <c r="BN24" s="262"/>
      <c r="BO24" s="262"/>
      <c r="BP24" s="262"/>
      <c r="BQ24" s="262"/>
      <c r="BR24" s="262"/>
      <c r="BS24" s="262"/>
      <c r="BT24" s="27"/>
      <c r="BU24" s="263"/>
      <c r="BV24" s="263"/>
      <c r="BW24" s="263"/>
      <c r="BX24" s="263"/>
      <c r="BY24" s="264"/>
      <c r="BZ24" s="264"/>
      <c r="CA24" s="264"/>
      <c r="CB24" s="264"/>
      <c r="CC24" s="264"/>
      <c r="CD24" s="264"/>
      <c r="CE24" s="264"/>
      <c r="CF24" s="264"/>
      <c r="CG24" s="29"/>
      <c r="CH24" s="211"/>
      <c r="CI24" s="211"/>
      <c r="CJ24" s="211"/>
      <c r="CK24" s="340"/>
      <c r="CL24" s="340"/>
      <c r="CM24" s="340"/>
      <c r="CN24" s="211"/>
      <c r="CO24" s="211"/>
      <c r="CP24" s="211"/>
      <c r="CQ24" s="201"/>
      <c r="CR24" s="201"/>
      <c r="CS24" s="203"/>
      <c r="CT24" s="8"/>
      <c r="CU24" s="216"/>
    </row>
    <row r="25" spans="1:99" ht="36" customHeight="1">
      <c r="A25" s="523">
        <v>11</v>
      </c>
      <c r="B25" s="723">
        <f t="shared" si="0"/>
        <v>0</v>
      </c>
      <c r="C25" s="410"/>
      <c r="D25" s="303"/>
      <c r="E25" s="410"/>
      <c r="F25" s="303"/>
      <c r="G25" s="410"/>
      <c r="H25" s="303"/>
      <c r="I25" s="410"/>
      <c r="J25" s="303"/>
      <c r="K25" s="410"/>
      <c r="L25" s="303"/>
      <c r="M25" s="27"/>
      <c r="N25" s="262"/>
      <c r="O25" s="27"/>
      <c r="P25" s="261"/>
      <c r="Q25" s="262"/>
      <c r="R25" s="261"/>
      <c r="S25" s="262"/>
      <c r="T25" s="261"/>
      <c r="U25" s="262"/>
      <c r="V25" s="261"/>
      <c r="W25" s="262"/>
      <c r="X25" s="261"/>
      <c r="Y25" s="262"/>
      <c r="Z25" s="261"/>
      <c r="AA25" s="262"/>
      <c r="AB25" s="261"/>
      <c r="AC25" s="262"/>
      <c r="AD25" s="27"/>
      <c r="AE25" s="263"/>
      <c r="AF25" s="263"/>
      <c r="AG25" s="263"/>
      <c r="AH25" s="262"/>
      <c r="AI25" s="262"/>
      <c r="AJ25" s="262"/>
      <c r="AK25" s="262"/>
      <c r="AL25" s="264"/>
      <c r="AM25" s="264"/>
      <c r="AN25" s="264"/>
      <c r="AO25" s="264"/>
      <c r="AP25" s="264"/>
      <c r="AQ25" s="264"/>
      <c r="AR25" s="263"/>
      <c r="AS25" s="263"/>
      <c r="AT25" s="27"/>
      <c r="AU25" s="264"/>
      <c r="AV25" s="264"/>
      <c r="AW25" s="264"/>
      <c r="AX25" s="264"/>
      <c r="AY25" s="263"/>
      <c r="AZ25" s="263"/>
      <c r="BA25" s="263"/>
      <c r="BB25" s="263"/>
      <c r="BC25" s="265"/>
      <c r="BD25" s="264"/>
      <c r="BE25" s="265"/>
      <c r="BF25" s="264"/>
      <c r="BG25" s="263"/>
      <c r="BH25" s="27"/>
      <c r="BI25" s="262"/>
      <c r="BJ25" s="262"/>
      <c r="BK25" s="262"/>
      <c r="BL25" s="262"/>
      <c r="BM25" s="262"/>
      <c r="BN25" s="262"/>
      <c r="BO25" s="262"/>
      <c r="BP25" s="262"/>
      <c r="BQ25" s="262"/>
      <c r="BR25" s="262"/>
      <c r="BS25" s="262"/>
      <c r="BT25" s="27"/>
      <c r="BU25" s="263"/>
      <c r="BV25" s="263"/>
      <c r="BW25" s="263"/>
      <c r="BX25" s="263"/>
      <c r="BY25" s="264"/>
      <c r="BZ25" s="264"/>
      <c r="CA25" s="264"/>
      <c r="CB25" s="264"/>
      <c r="CC25" s="264"/>
      <c r="CD25" s="264"/>
      <c r="CE25" s="264"/>
      <c r="CF25" s="264"/>
      <c r="CG25" s="29"/>
      <c r="CH25" s="211"/>
      <c r="CI25" s="211"/>
      <c r="CJ25" s="211"/>
      <c r="CK25" s="340"/>
      <c r="CL25" s="340"/>
      <c r="CM25" s="340"/>
      <c r="CN25" s="211"/>
      <c r="CO25" s="211"/>
      <c r="CP25" s="211"/>
      <c r="CQ25" s="201"/>
      <c r="CR25" s="201"/>
      <c r="CS25" s="203"/>
      <c r="CT25" s="8"/>
      <c r="CU25" s="216"/>
    </row>
    <row r="26" spans="1:99" ht="36" customHeight="1">
      <c r="A26" s="523">
        <v>12</v>
      </c>
      <c r="B26" s="723">
        <f t="shared" si="0"/>
        <v>0</v>
      </c>
      <c r="C26" s="410"/>
      <c r="D26" s="303"/>
      <c r="E26" s="410"/>
      <c r="F26" s="303"/>
      <c r="G26" s="410"/>
      <c r="H26" s="303"/>
      <c r="I26" s="410"/>
      <c r="J26" s="303"/>
      <c r="K26" s="410"/>
      <c r="L26" s="303"/>
      <c r="M26" s="27"/>
      <c r="N26" s="262"/>
      <c r="O26" s="27"/>
      <c r="P26" s="261"/>
      <c r="Q26" s="262"/>
      <c r="R26" s="261"/>
      <c r="S26" s="262"/>
      <c r="T26" s="261"/>
      <c r="U26" s="262"/>
      <c r="V26" s="261"/>
      <c r="W26" s="262"/>
      <c r="X26" s="261"/>
      <c r="Y26" s="262"/>
      <c r="Z26" s="261"/>
      <c r="AA26" s="262"/>
      <c r="AB26" s="261"/>
      <c r="AC26" s="262"/>
      <c r="AD26" s="27"/>
      <c r="AE26" s="263"/>
      <c r="AF26" s="263"/>
      <c r="AG26" s="263"/>
      <c r="AH26" s="262"/>
      <c r="AI26" s="262"/>
      <c r="AJ26" s="262"/>
      <c r="AK26" s="262"/>
      <c r="AL26" s="264"/>
      <c r="AM26" s="264"/>
      <c r="AN26" s="264"/>
      <c r="AO26" s="264"/>
      <c r="AP26" s="264"/>
      <c r="AQ26" s="264"/>
      <c r="AR26" s="263"/>
      <c r="AS26" s="263"/>
      <c r="AT26" s="27"/>
      <c r="AU26" s="264"/>
      <c r="AV26" s="264"/>
      <c r="AW26" s="264"/>
      <c r="AX26" s="264"/>
      <c r="AY26" s="263"/>
      <c r="AZ26" s="263"/>
      <c r="BA26" s="263"/>
      <c r="BB26" s="263"/>
      <c r="BC26" s="265"/>
      <c r="BD26" s="264"/>
      <c r="BE26" s="265"/>
      <c r="BF26" s="264"/>
      <c r="BG26" s="263"/>
      <c r="BH26" s="27"/>
      <c r="BI26" s="262"/>
      <c r="BJ26" s="262"/>
      <c r="BK26" s="262"/>
      <c r="BL26" s="262"/>
      <c r="BM26" s="262"/>
      <c r="BN26" s="262"/>
      <c r="BO26" s="262"/>
      <c r="BP26" s="262"/>
      <c r="BQ26" s="262"/>
      <c r="BR26" s="262"/>
      <c r="BS26" s="262"/>
      <c r="BT26" s="27"/>
      <c r="BU26" s="263"/>
      <c r="BV26" s="263"/>
      <c r="BW26" s="263"/>
      <c r="BX26" s="263"/>
      <c r="BY26" s="264"/>
      <c r="BZ26" s="264"/>
      <c r="CA26" s="264"/>
      <c r="CB26" s="264"/>
      <c r="CC26" s="264"/>
      <c r="CD26" s="264"/>
      <c r="CE26" s="264"/>
      <c r="CF26" s="264"/>
      <c r="CG26" s="29"/>
      <c r="CH26" s="211"/>
      <c r="CI26" s="211"/>
      <c r="CJ26" s="211"/>
      <c r="CK26" s="340"/>
      <c r="CL26" s="340"/>
      <c r="CM26" s="340"/>
      <c r="CN26" s="211"/>
      <c r="CO26" s="211"/>
      <c r="CP26" s="211"/>
      <c r="CQ26" s="201"/>
      <c r="CR26" s="201"/>
      <c r="CS26" s="203"/>
      <c r="CT26" s="8"/>
      <c r="CU26" s="216"/>
    </row>
    <row r="27" spans="1:99" ht="36" customHeight="1">
      <c r="A27" s="523">
        <v>13</v>
      </c>
      <c r="B27" s="723">
        <f t="shared" si="0"/>
        <v>0</v>
      </c>
      <c r="C27" s="410"/>
      <c r="D27" s="303"/>
      <c r="E27" s="410"/>
      <c r="F27" s="303"/>
      <c r="G27" s="410"/>
      <c r="H27" s="303"/>
      <c r="I27" s="410"/>
      <c r="J27" s="303"/>
      <c r="K27" s="410"/>
      <c r="L27" s="303"/>
      <c r="M27" s="27"/>
      <c r="N27" s="262"/>
      <c r="O27" s="27"/>
      <c r="P27" s="261"/>
      <c r="Q27" s="262"/>
      <c r="R27" s="261"/>
      <c r="S27" s="262"/>
      <c r="T27" s="261"/>
      <c r="U27" s="262"/>
      <c r="V27" s="261"/>
      <c r="W27" s="262"/>
      <c r="X27" s="261"/>
      <c r="Y27" s="262"/>
      <c r="Z27" s="261"/>
      <c r="AA27" s="262"/>
      <c r="AB27" s="261"/>
      <c r="AC27" s="262"/>
      <c r="AD27" s="27"/>
      <c r="AE27" s="263"/>
      <c r="AF27" s="263"/>
      <c r="AG27" s="263"/>
      <c r="AH27" s="262"/>
      <c r="AI27" s="262"/>
      <c r="AJ27" s="262"/>
      <c r="AK27" s="262"/>
      <c r="AL27" s="264"/>
      <c r="AM27" s="264"/>
      <c r="AN27" s="264"/>
      <c r="AO27" s="264"/>
      <c r="AP27" s="264"/>
      <c r="AQ27" s="264"/>
      <c r="AR27" s="263"/>
      <c r="AS27" s="263"/>
      <c r="AT27" s="27"/>
      <c r="AU27" s="264"/>
      <c r="AV27" s="264"/>
      <c r="AW27" s="264"/>
      <c r="AX27" s="264"/>
      <c r="AY27" s="263"/>
      <c r="AZ27" s="263"/>
      <c r="BA27" s="263"/>
      <c r="BB27" s="263"/>
      <c r="BC27" s="265"/>
      <c r="BD27" s="264"/>
      <c r="BE27" s="265"/>
      <c r="BF27" s="264"/>
      <c r="BG27" s="263"/>
      <c r="BH27" s="27"/>
      <c r="BI27" s="262"/>
      <c r="BJ27" s="262"/>
      <c r="BK27" s="262"/>
      <c r="BL27" s="262"/>
      <c r="BM27" s="262"/>
      <c r="BN27" s="262"/>
      <c r="BO27" s="262"/>
      <c r="BP27" s="262"/>
      <c r="BQ27" s="262"/>
      <c r="BR27" s="262"/>
      <c r="BS27" s="262"/>
      <c r="BT27" s="27"/>
      <c r="BU27" s="263"/>
      <c r="BV27" s="263"/>
      <c r="BW27" s="263"/>
      <c r="BX27" s="263"/>
      <c r="BY27" s="264"/>
      <c r="BZ27" s="264"/>
      <c r="CA27" s="264"/>
      <c r="CB27" s="264"/>
      <c r="CC27" s="264"/>
      <c r="CD27" s="264"/>
      <c r="CE27" s="264"/>
      <c r="CF27" s="264"/>
      <c r="CG27" s="211"/>
      <c r="CH27" s="211"/>
      <c r="CI27" s="211"/>
      <c r="CJ27" s="211"/>
      <c r="CK27" s="340"/>
      <c r="CL27" s="340"/>
      <c r="CM27" s="340"/>
      <c r="CN27" s="211"/>
      <c r="CO27" s="211"/>
      <c r="CP27" s="211"/>
      <c r="CQ27" s="201"/>
      <c r="CR27" s="201"/>
      <c r="CS27" s="203"/>
      <c r="CT27" s="8"/>
      <c r="CU27" s="216"/>
    </row>
    <row r="28" spans="1:99" ht="36" customHeight="1">
      <c r="A28" s="523">
        <v>14</v>
      </c>
      <c r="B28" s="723">
        <f t="shared" si="0"/>
        <v>0</v>
      </c>
      <c r="C28" s="410"/>
      <c r="D28" s="303"/>
      <c r="E28" s="410"/>
      <c r="F28" s="303"/>
      <c r="G28" s="410"/>
      <c r="H28" s="303"/>
      <c r="I28" s="410"/>
      <c r="J28" s="303"/>
      <c r="K28" s="410"/>
      <c r="L28" s="303"/>
      <c r="M28" s="27"/>
      <c r="N28" s="262"/>
      <c r="O28" s="27"/>
      <c r="P28" s="261"/>
      <c r="Q28" s="262"/>
      <c r="R28" s="261"/>
      <c r="S28" s="262"/>
      <c r="T28" s="261"/>
      <c r="U28" s="262"/>
      <c r="V28" s="261"/>
      <c r="W28" s="262"/>
      <c r="X28" s="261"/>
      <c r="Y28" s="262"/>
      <c r="Z28" s="261"/>
      <c r="AA28" s="262"/>
      <c r="AB28" s="261"/>
      <c r="AC28" s="262"/>
      <c r="AD28" s="27"/>
      <c r="AE28" s="263"/>
      <c r="AF28" s="263"/>
      <c r="AG28" s="263"/>
      <c r="AH28" s="262"/>
      <c r="AI28" s="262"/>
      <c r="AJ28" s="262"/>
      <c r="AK28" s="262"/>
      <c r="AL28" s="264"/>
      <c r="AM28" s="264"/>
      <c r="AN28" s="264"/>
      <c r="AO28" s="264"/>
      <c r="AP28" s="264"/>
      <c r="AQ28" s="264"/>
      <c r="AR28" s="263"/>
      <c r="AS28" s="263"/>
      <c r="AT28" s="27"/>
      <c r="AU28" s="264"/>
      <c r="AV28" s="264"/>
      <c r="AW28" s="264"/>
      <c r="AX28" s="264"/>
      <c r="AY28" s="263"/>
      <c r="AZ28" s="263"/>
      <c r="BA28" s="263"/>
      <c r="BB28" s="263"/>
      <c r="BC28" s="265"/>
      <c r="BD28" s="264"/>
      <c r="BE28" s="265"/>
      <c r="BF28" s="264"/>
      <c r="BG28" s="263"/>
      <c r="BH28" s="27"/>
      <c r="BI28" s="262"/>
      <c r="BJ28" s="262"/>
      <c r="BK28" s="262"/>
      <c r="BL28" s="262"/>
      <c r="BM28" s="262"/>
      <c r="BN28" s="262"/>
      <c r="BO28" s="262"/>
      <c r="BP28" s="262"/>
      <c r="BQ28" s="262"/>
      <c r="BR28" s="262"/>
      <c r="BS28" s="262"/>
      <c r="BT28" s="27"/>
      <c r="BU28" s="263"/>
      <c r="BV28" s="263"/>
      <c r="BW28" s="263"/>
      <c r="BX28" s="263"/>
      <c r="BY28" s="264"/>
      <c r="BZ28" s="264"/>
      <c r="CA28" s="264"/>
      <c r="CB28" s="264"/>
      <c r="CC28" s="264"/>
      <c r="CD28" s="264"/>
      <c r="CE28" s="264"/>
      <c r="CF28" s="264"/>
      <c r="CG28" s="221"/>
      <c r="CH28" s="211"/>
      <c r="CI28" s="211"/>
      <c r="CJ28" s="211"/>
      <c r="CK28" s="340"/>
      <c r="CL28" s="340"/>
      <c r="CM28" s="340"/>
      <c r="CN28" s="211"/>
      <c r="CO28" s="211"/>
      <c r="CP28" s="211"/>
      <c r="CQ28" s="201"/>
      <c r="CR28" s="201"/>
      <c r="CS28" s="203"/>
      <c r="CT28" s="8"/>
      <c r="CU28" s="216"/>
    </row>
    <row r="29" spans="1:99" ht="36" customHeight="1">
      <c r="A29" s="523">
        <v>15</v>
      </c>
      <c r="B29" s="723">
        <f t="shared" si="0"/>
        <v>0</v>
      </c>
      <c r="C29" s="410"/>
      <c r="D29" s="303"/>
      <c r="E29" s="410"/>
      <c r="F29" s="303"/>
      <c r="G29" s="410"/>
      <c r="H29" s="303"/>
      <c r="I29" s="410"/>
      <c r="J29" s="303"/>
      <c r="K29" s="410"/>
      <c r="L29" s="303"/>
      <c r="M29" s="27"/>
      <c r="N29" s="262"/>
      <c r="O29" s="27"/>
      <c r="P29" s="261"/>
      <c r="Q29" s="262"/>
      <c r="R29" s="261"/>
      <c r="S29" s="262"/>
      <c r="T29" s="261"/>
      <c r="U29" s="262"/>
      <c r="V29" s="261"/>
      <c r="W29" s="262"/>
      <c r="X29" s="261"/>
      <c r="Y29" s="262"/>
      <c r="Z29" s="261"/>
      <c r="AA29" s="262"/>
      <c r="AB29" s="261"/>
      <c r="AC29" s="262"/>
      <c r="AD29" s="27"/>
      <c r="AE29" s="263"/>
      <c r="AF29" s="263"/>
      <c r="AG29" s="263"/>
      <c r="AH29" s="262"/>
      <c r="AI29" s="262"/>
      <c r="AJ29" s="262"/>
      <c r="AK29" s="262"/>
      <c r="AL29" s="264"/>
      <c r="AM29" s="264"/>
      <c r="AN29" s="264"/>
      <c r="AO29" s="264"/>
      <c r="AP29" s="264"/>
      <c r="AQ29" s="264"/>
      <c r="AR29" s="263"/>
      <c r="AS29" s="263"/>
      <c r="AT29" s="27"/>
      <c r="AU29" s="264"/>
      <c r="AV29" s="264"/>
      <c r="AW29" s="264"/>
      <c r="AX29" s="264"/>
      <c r="AY29" s="263"/>
      <c r="AZ29" s="263"/>
      <c r="BA29" s="263"/>
      <c r="BB29" s="263"/>
      <c r="BC29" s="265"/>
      <c r="BD29" s="264"/>
      <c r="BE29" s="265"/>
      <c r="BF29" s="264"/>
      <c r="BG29" s="263"/>
      <c r="BH29" s="27"/>
      <c r="BI29" s="262"/>
      <c r="BJ29" s="262"/>
      <c r="BK29" s="262"/>
      <c r="BL29" s="262"/>
      <c r="BM29" s="262"/>
      <c r="BN29" s="262"/>
      <c r="BO29" s="262"/>
      <c r="BP29" s="262"/>
      <c r="BQ29" s="262"/>
      <c r="BR29" s="262"/>
      <c r="BS29" s="262"/>
      <c r="BT29" s="27"/>
      <c r="BU29" s="263"/>
      <c r="BV29" s="263"/>
      <c r="BW29" s="263"/>
      <c r="BX29" s="263"/>
      <c r="BY29" s="264"/>
      <c r="BZ29" s="264"/>
      <c r="CA29" s="264"/>
      <c r="CB29" s="264"/>
      <c r="CC29" s="264"/>
      <c r="CD29" s="264"/>
      <c r="CE29" s="264"/>
      <c r="CF29" s="264"/>
      <c r="CG29" s="211"/>
      <c r="CH29" s="211"/>
      <c r="CI29" s="211"/>
      <c r="CJ29" s="211"/>
      <c r="CK29" s="340"/>
      <c r="CL29" s="340"/>
      <c r="CM29" s="340"/>
      <c r="CN29" s="211"/>
      <c r="CO29" s="211"/>
      <c r="CP29" s="211"/>
      <c r="CQ29" s="201"/>
      <c r="CR29" s="201"/>
      <c r="CS29" s="203"/>
      <c r="CT29" s="8"/>
      <c r="CU29" s="216"/>
    </row>
    <row r="30" spans="1:99" ht="36" customHeight="1">
      <c r="A30" s="523">
        <v>16</v>
      </c>
      <c r="B30" s="723">
        <f>SUM(C30+E30+G30+I30+K30)</f>
        <v>0</v>
      </c>
      <c r="C30" s="410"/>
      <c r="D30" s="303"/>
      <c r="E30" s="410"/>
      <c r="F30" s="303"/>
      <c r="G30" s="410"/>
      <c r="H30" s="303"/>
      <c r="I30" s="410"/>
      <c r="J30" s="303"/>
      <c r="K30" s="410"/>
      <c r="L30" s="303"/>
      <c r="M30" s="27"/>
      <c r="N30" s="262"/>
      <c r="O30" s="27"/>
      <c r="P30" s="261"/>
      <c r="Q30" s="262"/>
      <c r="R30" s="261"/>
      <c r="S30" s="262"/>
      <c r="T30" s="261"/>
      <c r="U30" s="262"/>
      <c r="V30" s="261"/>
      <c r="W30" s="262"/>
      <c r="X30" s="261"/>
      <c r="Y30" s="262"/>
      <c r="Z30" s="261"/>
      <c r="AA30" s="262"/>
      <c r="AB30" s="261"/>
      <c r="AC30" s="262"/>
      <c r="AD30" s="27"/>
      <c r="AE30" s="263"/>
      <c r="AF30" s="263"/>
      <c r="AG30" s="263"/>
      <c r="AH30" s="262"/>
      <c r="AI30" s="262"/>
      <c r="AJ30" s="262"/>
      <c r="AK30" s="262"/>
      <c r="AL30" s="264"/>
      <c r="AM30" s="264"/>
      <c r="AN30" s="264"/>
      <c r="AO30" s="264"/>
      <c r="AP30" s="264"/>
      <c r="AQ30" s="264"/>
      <c r="AR30" s="263"/>
      <c r="AS30" s="263"/>
      <c r="AT30" s="27"/>
      <c r="AU30" s="264"/>
      <c r="AV30" s="264"/>
      <c r="AW30" s="264"/>
      <c r="AX30" s="264"/>
      <c r="AY30" s="263"/>
      <c r="AZ30" s="263"/>
      <c r="BA30" s="263"/>
      <c r="BB30" s="263"/>
      <c r="BC30" s="265"/>
      <c r="BD30" s="264"/>
      <c r="BE30" s="265"/>
      <c r="BF30" s="264"/>
      <c r="BG30" s="263"/>
      <c r="BH30" s="27"/>
      <c r="BI30" s="262"/>
      <c r="BJ30" s="262"/>
      <c r="BK30" s="262"/>
      <c r="BL30" s="262"/>
      <c r="BM30" s="262"/>
      <c r="BN30" s="262"/>
      <c r="BO30" s="262"/>
      <c r="BP30" s="262"/>
      <c r="BQ30" s="262"/>
      <c r="BR30" s="262"/>
      <c r="BS30" s="262"/>
      <c r="BT30" s="27"/>
      <c r="BU30" s="263"/>
      <c r="BV30" s="263"/>
      <c r="BW30" s="263"/>
      <c r="BX30" s="263"/>
      <c r="BY30" s="264"/>
      <c r="BZ30" s="264"/>
      <c r="CA30" s="264"/>
      <c r="CB30" s="264"/>
      <c r="CC30" s="264"/>
      <c r="CD30" s="264"/>
      <c r="CE30" s="264"/>
      <c r="CF30" s="264"/>
      <c r="CG30" s="211"/>
      <c r="CH30" s="211"/>
      <c r="CI30" s="211"/>
      <c r="CJ30" s="211"/>
      <c r="CK30" s="211"/>
      <c r="CL30" s="211"/>
      <c r="CM30" s="201"/>
      <c r="CN30" s="211"/>
      <c r="CO30" s="211"/>
      <c r="CP30" s="211"/>
      <c r="CQ30" s="211"/>
      <c r="CR30" s="211"/>
      <c r="CS30" s="203"/>
      <c r="CT30" s="8"/>
      <c r="CU30" s="216"/>
    </row>
    <row r="31" spans="1:99" ht="36" customHeight="1">
      <c r="A31" s="523">
        <v>17</v>
      </c>
      <c r="B31" s="723">
        <f t="shared" si="0"/>
        <v>0</v>
      </c>
      <c r="C31" s="410"/>
      <c r="D31" s="303"/>
      <c r="E31" s="410"/>
      <c r="F31" s="303"/>
      <c r="G31" s="410"/>
      <c r="H31" s="303"/>
      <c r="I31" s="410"/>
      <c r="J31" s="303"/>
      <c r="K31" s="410"/>
      <c r="L31" s="303"/>
      <c r="M31" s="27"/>
      <c r="N31" s="262"/>
      <c r="O31" s="27"/>
      <c r="P31" s="261"/>
      <c r="Q31" s="262"/>
      <c r="R31" s="261"/>
      <c r="S31" s="262"/>
      <c r="T31" s="261"/>
      <c r="U31" s="262"/>
      <c r="V31" s="261"/>
      <c r="W31" s="262"/>
      <c r="X31" s="261"/>
      <c r="Y31" s="262"/>
      <c r="Z31" s="261"/>
      <c r="AA31" s="262"/>
      <c r="AB31" s="261"/>
      <c r="AC31" s="262"/>
      <c r="AD31" s="27"/>
      <c r="AE31" s="263"/>
      <c r="AF31" s="263"/>
      <c r="AG31" s="263"/>
      <c r="AH31" s="262"/>
      <c r="AI31" s="262"/>
      <c r="AJ31" s="262"/>
      <c r="AK31" s="262"/>
      <c r="AL31" s="264"/>
      <c r="AM31" s="264"/>
      <c r="AN31" s="264"/>
      <c r="AO31" s="264"/>
      <c r="AP31" s="264"/>
      <c r="AQ31" s="264"/>
      <c r="AR31" s="263"/>
      <c r="AS31" s="263"/>
      <c r="AT31" s="27"/>
      <c r="AU31" s="264"/>
      <c r="AV31" s="264"/>
      <c r="AW31" s="264"/>
      <c r="AX31" s="264"/>
      <c r="AY31" s="263"/>
      <c r="AZ31" s="263"/>
      <c r="BA31" s="263"/>
      <c r="BB31" s="263"/>
      <c r="BC31" s="265"/>
      <c r="BD31" s="264"/>
      <c r="BE31" s="265"/>
      <c r="BF31" s="264"/>
      <c r="BG31" s="263"/>
      <c r="BH31" s="27"/>
      <c r="BI31" s="262"/>
      <c r="BJ31" s="262"/>
      <c r="BK31" s="262"/>
      <c r="BL31" s="262"/>
      <c r="BM31" s="262"/>
      <c r="BN31" s="262"/>
      <c r="BO31" s="262"/>
      <c r="BP31" s="262"/>
      <c r="BQ31" s="262"/>
      <c r="BR31" s="262"/>
      <c r="BS31" s="262"/>
      <c r="BT31" s="27"/>
      <c r="BU31" s="263"/>
      <c r="BV31" s="263"/>
      <c r="BW31" s="263"/>
      <c r="BX31" s="263"/>
      <c r="BY31" s="264"/>
      <c r="BZ31" s="264"/>
      <c r="CA31" s="264"/>
      <c r="CB31" s="264"/>
      <c r="CC31" s="264"/>
      <c r="CD31" s="264"/>
      <c r="CE31" s="264"/>
      <c r="CF31" s="264"/>
      <c r="CG31" s="341"/>
      <c r="CH31" s="206"/>
      <c r="CI31" s="206"/>
      <c r="CJ31" s="206"/>
      <c r="CK31" s="206"/>
      <c r="CL31" s="206"/>
      <c r="CM31" s="228"/>
      <c r="CN31" s="206"/>
      <c r="CO31" s="206"/>
      <c r="CP31" s="211"/>
      <c r="CQ31" s="211"/>
      <c r="CR31" s="211"/>
      <c r="CS31" s="203"/>
      <c r="CT31" s="8"/>
      <c r="CU31" s="216"/>
    </row>
    <row r="32" spans="1:99" ht="36" customHeight="1">
      <c r="A32" s="523">
        <v>18</v>
      </c>
      <c r="B32" s="723">
        <f t="shared" si="0"/>
        <v>0</v>
      </c>
      <c r="C32" s="410"/>
      <c r="D32" s="303"/>
      <c r="E32" s="410"/>
      <c r="F32" s="303"/>
      <c r="G32" s="410"/>
      <c r="H32" s="303"/>
      <c r="I32" s="410"/>
      <c r="J32" s="303"/>
      <c r="K32" s="410"/>
      <c r="L32" s="303"/>
      <c r="M32" s="27"/>
      <c r="N32" s="262"/>
      <c r="O32" s="27"/>
      <c r="P32" s="261"/>
      <c r="Q32" s="262"/>
      <c r="R32" s="261"/>
      <c r="S32" s="262"/>
      <c r="T32" s="261"/>
      <c r="U32" s="262"/>
      <c r="V32" s="261"/>
      <c r="W32" s="262"/>
      <c r="X32" s="261"/>
      <c r="Y32" s="262"/>
      <c r="Z32" s="261"/>
      <c r="AA32" s="262"/>
      <c r="AB32" s="261"/>
      <c r="AC32" s="262"/>
      <c r="AD32" s="27"/>
      <c r="AE32" s="263"/>
      <c r="AF32" s="263"/>
      <c r="AG32" s="263"/>
      <c r="AH32" s="262"/>
      <c r="AI32" s="262"/>
      <c r="AJ32" s="262"/>
      <c r="AK32" s="262"/>
      <c r="AL32" s="264"/>
      <c r="AM32" s="264"/>
      <c r="AN32" s="264"/>
      <c r="AO32" s="264"/>
      <c r="AP32" s="264"/>
      <c r="AQ32" s="264"/>
      <c r="AR32" s="263"/>
      <c r="AS32" s="263"/>
      <c r="AT32" s="27"/>
      <c r="AU32" s="264"/>
      <c r="AV32" s="264"/>
      <c r="AW32" s="264"/>
      <c r="AX32" s="264"/>
      <c r="AY32" s="263"/>
      <c r="AZ32" s="263"/>
      <c r="BA32" s="263"/>
      <c r="BB32" s="263"/>
      <c r="BC32" s="265"/>
      <c r="BD32" s="264"/>
      <c r="BE32" s="265"/>
      <c r="BF32" s="264"/>
      <c r="BG32" s="263"/>
      <c r="BH32" s="27"/>
      <c r="BI32" s="262"/>
      <c r="BJ32" s="262"/>
      <c r="BK32" s="262"/>
      <c r="BL32" s="262"/>
      <c r="BM32" s="262"/>
      <c r="BN32" s="262"/>
      <c r="BO32" s="262"/>
      <c r="BP32" s="262"/>
      <c r="BQ32" s="262"/>
      <c r="BR32" s="262"/>
      <c r="BS32" s="262"/>
      <c r="BT32" s="27"/>
      <c r="BU32" s="263"/>
      <c r="BV32" s="263"/>
      <c r="BW32" s="263"/>
      <c r="BX32" s="263"/>
      <c r="BY32" s="264"/>
      <c r="BZ32" s="264"/>
      <c r="CA32" s="264"/>
      <c r="CB32" s="264"/>
      <c r="CC32" s="264"/>
      <c r="CD32" s="264"/>
      <c r="CE32" s="264"/>
      <c r="CF32" s="264"/>
      <c r="CG32" s="30"/>
      <c r="CH32" s="206"/>
      <c r="CI32" s="206"/>
      <c r="CJ32" s="206"/>
      <c r="CK32" s="206"/>
      <c r="CL32" s="206"/>
      <c r="CM32" s="228"/>
      <c r="CN32" s="206"/>
      <c r="CO32" s="206"/>
      <c r="CP32" s="201"/>
      <c r="CQ32" s="201"/>
      <c r="CR32" s="211"/>
      <c r="CS32" s="216"/>
      <c r="CT32" s="216"/>
      <c r="CU32" s="216"/>
    </row>
    <row r="33" spans="1:99" ht="36" customHeight="1">
      <c r="A33" s="523">
        <v>19</v>
      </c>
      <c r="B33" s="723">
        <f t="shared" si="0"/>
        <v>0</v>
      </c>
      <c r="C33" s="410"/>
      <c r="D33" s="303"/>
      <c r="E33" s="410"/>
      <c r="F33" s="303"/>
      <c r="G33" s="410"/>
      <c r="H33" s="303"/>
      <c r="I33" s="410"/>
      <c r="J33" s="303"/>
      <c r="K33" s="410"/>
      <c r="L33" s="303"/>
      <c r="M33" s="27"/>
      <c r="N33" s="262"/>
      <c r="O33" s="27"/>
      <c r="P33" s="261"/>
      <c r="Q33" s="262"/>
      <c r="R33" s="261"/>
      <c r="S33" s="262"/>
      <c r="T33" s="261"/>
      <c r="U33" s="262"/>
      <c r="V33" s="261"/>
      <c r="W33" s="262"/>
      <c r="X33" s="261"/>
      <c r="Y33" s="262"/>
      <c r="Z33" s="261"/>
      <c r="AA33" s="262"/>
      <c r="AB33" s="261"/>
      <c r="AC33" s="262"/>
      <c r="AD33" s="27"/>
      <c r="AE33" s="263"/>
      <c r="AF33" s="263"/>
      <c r="AG33" s="263"/>
      <c r="AH33" s="262"/>
      <c r="AI33" s="262"/>
      <c r="AJ33" s="262"/>
      <c r="AK33" s="262"/>
      <c r="AL33" s="264"/>
      <c r="AM33" s="264"/>
      <c r="AN33" s="264"/>
      <c r="AO33" s="264"/>
      <c r="AP33" s="264"/>
      <c r="AQ33" s="264"/>
      <c r="AR33" s="263"/>
      <c r="AS33" s="263"/>
      <c r="AT33" s="27"/>
      <c r="AU33" s="264"/>
      <c r="AV33" s="264"/>
      <c r="AW33" s="264"/>
      <c r="AX33" s="264"/>
      <c r="AY33" s="263"/>
      <c r="AZ33" s="263"/>
      <c r="BA33" s="263"/>
      <c r="BB33" s="263"/>
      <c r="BC33" s="265"/>
      <c r="BD33" s="264"/>
      <c r="BE33" s="265"/>
      <c r="BF33" s="264"/>
      <c r="BG33" s="263"/>
      <c r="BH33" s="27"/>
      <c r="BI33" s="262"/>
      <c r="BJ33" s="262"/>
      <c r="BK33" s="262"/>
      <c r="BL33" s="262"/>
      <c r="BM33" s="262"/>
      <c r="BN33" s="262"/>
      <c r="BO33" s="262"/>
      <c r="BP33" s="262"/>
      <c r="BQ33" s="262"/>
      <c r="BR33" s="262"/>
      <c r="BS33" s="262"/>
      <c r="BT33" s="27"/>
      <c r="BU33" s="263"/>
      <c r="BV33" s="263"/>
      <c r="BW33" s="263"/>
      <c r="BX33" s="263"/>
      <c r="BY33" s="264"/>
      <c r="BZ33" s="264"/>
      <c r="CA33" s="264"/>
      <c r="CB33" s="264"/>
      <c r="CC33" s="264"/>
      <c r="CD33" s="264"/>
      <c r="CE33" s="264"/>
      <c r="CF33" s="264"/>
      <c r="CG33" s="206"/>
      <c r="CH33" s="206"/>
      <c r="CI33" s="342"/>
      <c r="CJ33" s="228"/>
      <c r="CK33" s="206"/>
      <c r="CL33" s="206"/>
      <c r="CM33" s="228"/>
      <c r="CN33" s="228"/>
      <c r="CO33" s="228"/>
      <c r="CP33" s="211"/>
      <c r="CQ33" s="201"/>
      <c r="CR33" s="211"/>
      <c r="CS33" s="216"/>
      <c r="CT33" s="216"/>
      <c r="CU33" s="216"/>
    </row>
    <row r="34" spans="1:99" ht="36" customHeight="1">
      <c r="A34" s="523">
        <v>20</v>
      </c>
      <c r="B34" s="723">
        <f t="shared" si="0"/>
        <v>0</v>
      </c>
      <c r="C34" s="410"/>
      <c r="D34" s="303"/>
      <c r="E34" s="410"/>
      <c r="F34" s="303"/>
      <c r="G34" s="410"/>
      <c r="H34" s="303"/>
      <c r="I34" s="410"/>
      <c r="J34" s="303"/>
      <c r="K34" s="410"/>
      <c r="L34" s="303"/>
      <c r="M34" s="27"/>
      <c r="N34" s="262"/>
      <c r="O34" s="27"/>
      <c r="P34" s="261"/>
      <c r="Q34" s="262"/>
      <c r="R34" s="261"/>
      <c r="S34" s="262"/>
      <c r="T34" s="261"/>
      <c r="U34" s="262"/>
      <c r="V34" s="261"/>
      <c r="W34" s="262"/>
      <c r="X34" s="261"/>
      <c r="Y34" s="262"/>
      <c r="Z34" s="261"/>
      <c r="AA34" s="262"/>
      <c r="AB34" s="261"/>
      <c r="AC34" s="262"/>
      <c r="AD34" s="27"/>
      <c r="AE34" s="263"/>
      <c r="AF34" s="263"/>
      <c r="AG34" s="263"/>
      <c r="AH34" s="262"/>
      <c r="AI34" s="262"/>
      <c r="AJ34" s="262"/>
      <c r="AK34" s="262"/>
      <c r="AL34" s="264"/>
      <c r="AM34" s="264"/>
      <c r="AN34" s="264"/>
      <c r="AO34" s="264"/>
      <c r="AP34" s="264"/>
      <c r="AQ34" s="264"/>
      <c r="AR34" s="263"/>
      <c r="AS34" s="263"/>
      <c r="AT34" s="27"/>
      <c r="AU34" s="264"/>
      <c r="AV34" s="264"/>
      <c r="AW34" s="264"/>
      <c r="AX34" s="264"/>
      <c r="AY34" s="263"/>
      <c r="AZ34" s="263"/>
      <c r="BA34" s="263"/>
      <c r="BB34" s="263"/>
      <c r="BC34" s="265"/>
      <c r="BD34" s="264"/>
      <c r="BE34" s="265"/>
      <c r="BF34" s="264"/>
      <c r="BG34" s="263"/>
      <c r="BH34" s="27"/>
      <c r="BI34" s="262"/>
      <c r="BJ34" s="262"/>
      <c r="BK34" s="262"/>
      <c r="BL34" s="262"/>
      <c r="BM34" s="262"/>
      <c r="BN34" s="262"/>
      <c r="BO34" s="262"/>
      <c r="BP34" s="262"/>
      <c r="BQ34" s="262"/>
      <c r="BR34" s="262"/>
      <c r="BS34" s="262"/>
      <c r="BT34" s="27"/>
      <c r="BU34" s="263"/>
      <c r="BV34" s="263"/>
      <c r="BW34" s="263"/>
      <c r="BX34" s="263"/>
      <c r="BY34" s="264"/>
      <c r="BZ34" s="264"/>
      <c r="CA34" s="264"/>
      <c r="CB34" s="264"/>
      <c r="CC34" s="264"/>
      <c r="CD34" s="264"/>
      <c r="CE34" s="264"/>
      <c r="CF34" s="264"/>
      <c r="CG34" s="343"/>
      <c r="CH34" s="343"/>
      <c r="CI34" s="343"/>
      <c r="CJ34" s="343"/>
      <c r="CK34" s="343"/>
      <c r="CL34" s="343"/>
      <c r="CM34" s="346"/>
      <c r="CN34" s="343"/>
      <c r="CO34" s="343"/>
      <c r="CP34" s="201"/>
      <c r="CQ34" s="201"/>
      <c r="CR34" s="201"/>
      <c r="CS34" s="203"/>
      <c r="CT34" s="216"/>
      <c r="CU34" s="216"/>
    </row>
    <row r="35" spans="1:99" ht="36" customHeight="1">
      <c r="A35" s="523">
        <v>21</v>
      </c>
      <c r="B35" s="723">
        <f t="shared" si="0"/>
        <v>0</v>
      </c>
      <c r="C35" s="410"/>
      <c r="D35" s="303"/>
      <c r="E35" s="410"/>
      <c r="F35" s="303"/>
      <c r="G35" s="410"/>
      <c r="H35" s="303"/>
      <c r="I35" s="410"/>
      <c r="J35" s="303"/>
      <c r="K35" s="410"/>
      <c r="L35" s="303"/>
      <c r="M35" s="27"/>
      <c r="N35" s="262"/>
      <c r="O35" s="27"/>
      <c r="P35" s="261"/>
      <c r="Q35" s="262"/>
      <c r="R35" s="261"/>
      <c r="S35" s="262"/>
      <c r="T35" s="261"/>
      <c r="U35" s="262"/>
      <c r="V35" s="261"/>
      <c r="W35" s="262"/>
      <c r="X35" s="261"/>
      <c r="Y35" s="262"/>
      <c r="Z35" s="261"/>
      <c r="AA35" s="262"/>
      <c r="AB35" s="261"/>
      <c r="AC35" s="262"/>
      <c r="AD35" s="27"/>
      <c r="AE35" s="263"/>
      <c r="AF35" s="263"/>
      <c r="AG35" s="263"/>
      <c r="AH35" s="262"/>
      <c r="AI35" s="262"/>
      <c r="AJ35" s="262"/>
      <c r="AK35" s="262"/>
      <c r="AL35" s="264"/>
      <c r="AM35" s="264"/>
      <c r="AN35" s="264"/>
      <c r="AO35" s="264"/>
      <c r="AP35" s="264"/>
      <c r="AQ35" s="264"/>
      <c r="AR35" s="263"/>
      <c r="AS35" s="263"/>
      <c r="AT35" s="27"/>
      <c r="AU35" s="264"/>
      <c r="AV35" s="264"/>
      <c r="AW35" s="264"/>
      <c r="AX35" s="264"/>
      <c r="AY35" s="263"/>
      <c r="AZ35" s="263"/>
      <c r="BA35" s="263"/>
      <c r="BB35" s="263"/>
      <c r="BC35" s="265"/>
      <c r="BD35" s="264"/>
      <c r="BE35" s="265"/>
      <c r="BF35" s="264"/>
      <c r="BG35" s="263"/>
      <c r="BH35" s="27"/>
      <c r="BI35" s="262"/>
      <c r="BJ35" s="262"/>
      <c r="BK35" s="262"/>
      <c r="BL35" s="262"/>
      <c r="BM35" s="262"/>
      <c r="BN35" s="262"/>
      <c r="BO35" s="262"/>
      <c r="BP35" s="262"/>
      <c r="BQ35" s="262"/>
      <c r="BR35" s="262"/>
      <c r="BS35" s="262"/>
      <c r="BT35" s="27"/>
      <c r="BU35" s="263"/>
      <c r="BV35" s="263"/>
      <c r="BW35" s="263"/>
      <c r="BX35" s="263"/>
      <c r="BY35" s="264"/>
      <c r="BZ35" s="264"/>
      <c r="CA35" s="264"/>
      <c r="CB35" s="264"/>
      <c r="CC35" s="264"/>
      <c r="CD35" s="264"/>
      <c r="CE35" s="264"/>
      <c r="CF35" s="264"/>
      <c r="CG35" s="33"/>
      <c r="CH35" s="211"/>
      <c r="CI35" s="211"/>
      <c r="CJ35" s="211"/>
      <c r="CK35" s="211"/>
      <c r="CL35" s="211"/>
      <c r="CM35" s="211"/>
      <c r="CN35" s="211"/>
      <c r="CO35" s="211"/>
      <c r="CP35" s="211"/>
      <c r="CQ35" s="211"/>
      <c r="CR35" s="211"/>
      <c r="CS35" s="216"/>
      <c r="CT35" s="216"/>
      <c r="CU35" s="216"/>
    </row>
    <row r="36" spans="1:99" ht="36" customHeight="1">
      <c r="A36" s="523">
        <v>22</v>
      </c>
      <c r="B36" s="723">
        <f>SUM(C36+E36+G36+I36+K36)</f>
        <v>0</v>
      </c>
      <c r="C36" s="410"/>
      <c r="D36" s="303"/>
      <c r="E36" s="410"/>
      <c r="F36" s="303"/>
      <c r="G36" s="410"/>
      <c r="H36" s="303"/>
      <c r="I36" s="410"/>
      <c r="J36" s="303"/>
      <c r="K36" s="410"/>
      <c r="L36" s="303"/>
      <c r="M36" s="27"/>
      <c r="N36" s="262"/>
      <c r="O36" s="27"/>
      <c r="P36" s="261"/>
      <c r="Q36" s="262"/>
      <c r="R36" s="261"/>
      <c r="S36" s="262"/>
      <c r="T36" s="261"/>
      <c r="U36" s="262"/>
      <c r="V36" s="261"/>
      <c r="W36" s="262"/>
      <c r="X36" s="261"/>
      <c r="Y36" s="262"/>
      <c r="Z36" s="261"/>
      <c r="AA36" s="262"/>
      <c r="AB36" s="261"/>
      <c r="AC36" s="262"/>
      <c r="AD36" s="27"/>
      <c r="AE36" s="263"/>
      <c r="AF36" s="263"/>
      <c r="AG36" s="263"/>
      <c r="AH36" s="262"/>
      <c r="AI36" s="262"/>
      <c r="AJ36" s="262"/>
      <c r="AK36" s="262"/>
      <c r="AL36" s="264"/>
      <c r="AM36" s="264"/>
      <c r="AN36" s="264"/>
      <c r="AO36" s="264"/>
      <c r="AP36" s="264"/>
      <c r="AQ36" s="264"/>
      <c r="AR36" s="263"/>
      <c r="AS36" s="263"/>
      <c r="AT36" s="27"/>
      <c r="AU36" s="264"/>
      <c r="AV36" s="264"/>
      <c r="AW36" s="264"/>
      <c r="AX36" s="264"/>
      <c r="AY36" s="263"/>
      <c r="AZ36" s="263"/>
      <c r="BA36" s="263"/>
      <c r="BB36" s="263"/>
      <c r="BC36" s="265"/>
      <c r="BD36" s="264"/>
      <c r="BE36" s="265"/>
      <c r="BF36" s="264"/>
      <c r="BG36" s="263"/>
      <c r="BH36" s="27"/>
      <c r="BI36" s="262"/>
      <c r="BJ36" s="262"/>
      <c r="BK36" s="262"/>
      <c r="BL36" s="262"/>
      <c r="BM36" s="262"/>
      <c r="BN36" s="262"/>
      <c r="BO36" s="262"/>
      <c r="BP36" s="262"/>
      <c r="BQ36" s="262"/>
      <c r="BR36" s="262"/>
      <c r="BS36" s="262"/>
      <c r="BT36" s="27"/>
      <c r="BU36" s="263"/>
      <c r="BV36" s="263"/>
      <c r="BW36" s="263"/>
      <c r="BX36" s="263"/>
      <c r="BY36" s="264"/>
      <c r="BZ36" s="264"/>
      <c r="CA36" s="264"/>
      <c r="CB36" s="264"/>
      <c r="CC36" s="264"/>
      <c r="CD36" s="264"/>
      <c r="CE36" s="264"/>
      <c r="CF36" s="264"/>
      <c r="CG36" s="341"/>
      <c r="CH36" s="206"/>
      <c r="CI36" s="206"/>
      <c r="CJ36" s="206"/>
      <c r="CK36" s="206"/>
      <c r="CL36" s="339"/>
      <c r="CM36" s="206"/>
      <c r="CN36" s="206"/>
      <c r="CO36" s="206"/>
      <c r="CP36" s="206"/>
      <c r="CQ36" s="228"/>
      <c r="CR36" s="228"/>
      <c r="CS36" s="274"/>
      <c r="CT36" s="203"/>
      <c r="CU36" s="203"/>
    </row>
    <row r="37" spans="1:99" ht="36" customHeight="1">
      <c r="A37" s="523">
        <v>23</v>
      </c>
      <c r="B37" s="723">
        <f t="shared" si="0"/>
        <v>0</v>
      </c>
      <c r="C37" s="410"/>
      <c r="D37" s="303"/>
      <c r="E37" s="410"/>
      <c r="F37" s="303"/>
      <c r="G37" s="410"/>
      <c r="H37" s="303"/>
      <c r="I37" s="410"/>
      <c r="J37" s="303"/>
      <c r="K37" s="410"/>
      <c r="L37" s="303"/>
      <c r="M37" s="27"/>
      <c r="N37" s="262"/>
      <c r="O37" s="27"/>
      <c r="P37" s="261"/>
      <c r="Q37" s="262"/>
      <c r="R37" s="261"/>
      <c r="S37" s="262"/>
      <c r="T37" s="261"/>
      <c r="U37" s="262"/>
      <c r="V37" s="261"/>
      <c r="W37" s="262"/>
      <c r="X37" s="261"/>
      <c r="Y37" s="262"/>
      <c r="Z37" s="261"/>
      <c r="AA37" s="262"/>
      <c r="AB37" s="261"/>
      <c r="AC37" s="262"/>
      <c r="AD37" s="27"/>
      <c r="AE37" s="263"/>
      <c r="AF37" s="263"/>
      <c r="AG37" s="263"/>
      <c r="AH37" s="262"/>
      <c r="AI37" s="262"/>
      <c r="AJ37" s="262"/>
      <c r="AK37" s="262"/>
      <c r="AL37" s="264"/>
      <c r="AM37" s="264"/>
      <c r="AN37" s="264"/>
      <c r="AO37" s="264"/>
      <c r="AP37" s="264"/>
      <c r="AQ37" s="264"/>
      <c r="AR37" s="263"/>
      <c r="AS37" s="263"/>
      <c r="AT37" s="27"/>
      <c r="AU37" s="264"/>
      <c r="AV37" s="264"/>
      <c r="AW37" s="264"/>
      <c r="AX37" s="264"/>
      <c r="AY37" s="263"/>
      <c r="AZ37" s="263"/>
      <c r="BA37" s="263"/>
      <c r="BB37" s="263"/>
      <c r="BC37" s="265"/>
      <c r="BD37" s="264"/>
      <c r="BE37" s="265"/>
      <c r="BF37" s="264"/>
      <c r="BG37" s="263"/>
      <c r="BH37" s="27"/>
      <c r="BI37" s="262"/>
      <c r="BJ37" s="262"/>
      <c r="BK37" s="262"/>
      <c r="BL37" s="262"/>
      <c r="BM37" s="262"/>
      <c r="BN37" s="262"/>
      <c r="BO37" s="262"/>
      <c r="BP37" s="262"/>
      <c r="BQ37" s="262"/>
      <c r="BR37" s="262"/>
      <c r="BS37" s="262"/>
      <c r="BT37" s="27"/>
      <c r="BU37" s="263"/>
      <c r="BV37" s="263"/>
      <c r="BW37" s="263"/>
      <c r="BX37" s="263"/>
      <c r="BY37" s="264"/>
      <c r="BZ37" s="264"/>
      <c r="CA37" s="264"/>
      <c r="CB37" s="264"/>
      <c r="CC37" s="264"/>
      <c r="CD37" s="264"/>
      <c r="CE37" s="264"/>
      <c r="CF37" s="264"/>
      <c r="CG37" s="30"/>
      <c r="CH37" s="206"/>
      <c r="CI37" s="206"/>
      <c r="CJ37" s="344"/>
      <c r="CK37" s="206"/>
      <c r="CL37" s="35"/>
      <c r="CM37" s="206"/>
      <c r="CN37" s="206"/>
      <c r="CO37" s="228"/>
      <c r="CP37" s="206"/>
      <c r="CQ37" s="206"/>
      <c r="CR37" s="206"/>
      <c r="CS37" s="273"/>
      <c r="CT37" s="216"/>
      <c r="CU37" s="216"/>
    </row>
    <row r="38" spans="1:99" ht="36" customHeight="1">
      <c r="A38" s="523">
        <v>24</v>
      </c>
      <c r="B38" s="723">
        <f t="shared" si="0"/>
        <v>0</v>
      </c>
      <c r="C38" s="410"/>
      <c r="D38" s="303"/>
      <c r="E38" s="410"/>
      <c r="F38" s="303"/>
      <c r="G38" s="410"/>
      <c r="H38" s="303"/>
      <c r="I38" s="410"/>
      <c r="J38" s="303"/>
      <c r="K38" s="410"/>
      <c r="L38" s="303"/>
      <c r="M38" s="27"/>
      <c r="N38" s="262"/>
      <c r="O38" s="27"/>
      <c r="P38" s="261"/>
      <c r="Q38" s="262"/>
      <c r="R38" s="261"/>
      <c r="S38" s="262"/>
      <c r="T38" s="261"/>
      <c r="U38" s="262"/>
      <c r="V38" s="261"/>
      <c r="W38" s="262"/>
      <c r="X38" s="261"/>
      <c r="Y38" s="262"/>
      <c r="Z38" s="261"/>
      <c r="AA38" s="262"/>
      <c r="AB38" s="261"/>
      <c r="AC38" s="262"/>
      <c r="AD38" s="27"/>
      <c r="AE38" s="263"/>
      <c r="AF38" s="263"/>
      <c r="AG38" s="263"/>
      <c r="AH38" s="262"/>
      <c r="AI38" s="262"/>
      <c r="AJ38" s="262"/>
      <c r="AK38" s="262"/>
      <c r="AL38" s="264"/>
      <c r="AM38" s="264"/>
      <c r="AN38" s="264"/>
      <c r="AO38" s="264"/>
      <c r="AP38" s="264"/>
      <c r="AQ38" s="264"/>
      <c r="AR38" s="263"/>
      <c r="AS38" s="263"/>
      <c r="AT38" s="27"/>
      <c r="AU38" s="264"/>
      <c r="AV38" s="264"/>
      <c r="AW38" s="264"/>
      <c r="AX38" s="264"/>
      <c r="AY38" s="263"/>
      <c r="AZ38" s="263"/>
      <c r="BA38" s="263"/>
      <c r="BB38" s="263"/>
      <c r="BC38" s="265"/>
      <c r="BD38" s="264"/>
      <c r="BE38" s="265"/>
      <c r="BF38" s="264"/>
      <c r="BG38" s="263"/>
      <c r="BH38" s="27"/>
      <c r="BI38" s="262"/>
      <c r="BJ38" s="262"/>
      <c r="BK38" s="262"/>
      <c r="BL38" s="262"/>
      <c r="BM38" s="262"/>
      <c r="BN38" s="262"/>
      <c r="BO38" s="262"/>
      <c r="BP38" s="262"/>
      <c r="BQ38" s="262"/>
      <c r="BR38" s="262"/>
      <c r="BS38" s="262"/>
      <c r="BT38" s="27"/>
      <c r="BU38" s="263"/>
      <c r="BV38" s="263"/>
      <c r="BW38" s="263"/>
      <c r="BX38" s="263"/>
      <c r="BY38" s="264"/>
      <c r="BZ38" s="264"/>
      <c r="CA38" s="264"/>
      <c r="CB38" s="264"/>
      <c r="CC38" s="264"/>
      <c r="CD38" s="264"/>
      <c r="CE38" s="264"/>
      <c r="CF38" s="264"/>
      <c r="CG38" s="206"/>
      <c r="CH38" s="206"/>
      <c r="CI38" s="206"/>
      <c r="CJ38" s="342"/>
      <c r="CK38" s="228"/>
      <c r="CL38" s="446"/>
      <c r="CM38" s="206"/>
      <c r="CN38" s="206"/>
      <c r="CO38" s="228"/>
      <c r="CP38" s="228"/>
      <c r="CQ38" s="446"/>
      <c r="CR38" s="36"/>
      <c r="CS38" s="273"/>
      <c r="CT38" s="216"/>
      <c r="CU38" s="8"/>
    </row>
    <row r="39" spans="1:99" ht="36" customHeight="1">
      <c r="A39" s="523">
        <v>25</v>
      </c>
      <c r="B39" s="723">
        <f t="shared" si="0"/>
        <v>0</v>
      </c>
      <c r="C39" s="410"/>
      <c r="D39" s="303"/>
      <c r="E39" s="410"/>
      <c r="F39" s="303"/>
      <c r="G39" s="410"/>
      <c r="H39" s="303"/>
      <c r="I39" s="410"/>
      <c r="J39" s="303"/>
      <c r="K39" s="410"/>
      <c r="L39" s="303"/>
      <c r="M39" s="27"/>
      <c r="N39" s="262"/>
      <c r="O39" s="27"/>
      <c r="P39" s="261"/>
      <c r="Q39" s="262"/>
      <c r="R39" s="261"/>
      <c r="S39" s="262"/>
      <c r="T39" s="261"/>
      <c r="U39" s="262"/>
      <c r="V39" s="261"/>
      <c r="W39" s="262"/>
      <c r="X39" s="261"/>
      <c r="Y39" s="262"/>
      <c r="Z39" s="261"/>
      <c r="AA39" s="262"/>
      <c r="AB39" s="261"/>
      <c r="AC39" s="262"/>
      <c r="AD39" s="27"/>
      <c r="AE39" s="263"/>
      <c r="AF39" s="263"/>
      <c r="AG39" s="263"/>
      <c r="AH39" s="262"/>
      <c r="AI39" s="262"/>
      <c r="AJ39" s="262"/>
      <c r="AK39" s="262"/>
      <c r="AL39" s="264"/>
      <c r="AM39" s="264"/>
      <c r="AN39" s="264"/>
      <c r="AO39" s="264"/>
      <c r="AP39" s="264"/>
      <c r="AQ39" s="264"/>
      <c r="AR39" s="263"/>
      <c r="AS39" s="263"/>
      <c r="AT39" s="27"/>
      <c r="AU39" s="264"/>
      <c r="AV39" s="264"/>
      <c r="AW39" s="264"/>
      <c r="AX39" s="264"/>
      <c r="AY39" s="263"/>
      <c r="AZ39" s="263"/>
      <c r="BA39" s="263"/>
      <c r="BB39" s="263"/>
      <c r="BC39" s="265"/>
      <c r="BD39" s="264"/>
      <c r="BE39" s="265"/>
      <c r="BF39" s="264"/>
      <c r="BG39" s="263"/>
      <c r="BH39" s="27"/>
      <c r="BI39" s="262"/>
      <c r="BJ39" s="262"/>
      <c r="BK39" s="262"/>
      <c r="BL39" s="262"/>
      <c r="BM39" s="262"/>
      <c r="BN39" s="262"/>
      <c r="BO39" s="262"/>
      <c r="BP39" s="262"/>
      <c r="BQ39" s="262"/>
      <c r="BR39" s="262"/>
      <c r="BS39" s="262"/>
      <c r="BT39" s="27"/>
      <c r="BU39" s="263"/>
      <c r="BV39" s="263"/>
      <c r="BW39" s="263"/>
      <c r="BX39" s="263"/>
      <c r="BY39" s="264"/>
      <c r="BZ39" s="264"/>
      <c r="CA39" s="264"/>
      <c r="CB39" s="264"/>
      <c r="CC39" s="264"/>
      <c r="CD39" s="264"/>
      <c r="CE39" s="264"/>
      <c r="CF39" s="264"/>
      <c r="CG39" s="211"/>
      <c r="CH39" s="211"/>
      <c r="CI39" s="345"/>
      <c r="CJ39" s="211"/>
      <c r="CK39" s="211"/>
      <c r="CL39" s="447"/>
      <c r="CM39" s="211"/>
      <c r="CN39" s="211"/>
      <c r="CO39" s="211"/>
      <c r="CP39" s="211"/>
      <c r="CQ39" s="211"/>
      <c r="CR39" s="211"/>
      <c r="CS39" s="216"/>
      <c r="CT39" s="216"/>
      <c r="CU39" s="216"/>
    </row>
    <row r="40" spans="1:99" ht="36" customHeight="1">
      <c r="A40" s="523">
        <v>26</v>
      </c>
      <c r="B40" s="723">
        <f t="shared" si="0"/>
        <v>0</v>
      </c>
      <c r="C40" s="410"/>
      <c r="D40" s="303"/>
      <c r="E40" s="410"/>
      <c r="F40" s="303"/>
      <c r="G40" s="410"/>
      <c r="H40" s="303"/>
      <c r="I40" s="410"/>
      <c r="J40" s="303"/>
      <c r="K40" s="410"/>
      <c r="L40" s="303"/>
      <c r="M40" s="27"/>
      <c r="N40" s="262"/>
      <c r="O40" s="27"/>
      <c r="P40" s="261"/>
      <c r="Q40" s="262"/>
      <c r="R40" s="261"/>
      <c r="S40" s="262"/>
      <c r="T40" s="261"/>
      <c r="U40" s="262"/>
      <c r="V40" s="261"/>
      <c r="W40" s="262"/>
      <c r="X40" s="261"/>
      <c r="Y40" s="262"/>
      <c r="Z40" s="261"/>
      <c r="AA40" s="262"/>
      <c r="AB40" s="261"/>
      <c r="AC40" s="262"/>
      <c r="AD40" s="27"/>
      <c r="AE40" s="263"/>
      <c r="AF40" s="263"/>
      <c r="AG40" s="263"/>
      <c r="AH40" s="262"/>
      <c r="AI40" s="262"/>
      <c r="AJ40" s="262"/>
      <c r="AK40" s="262"/>
      <c r="AL40" s="264"/>
      <c r="AM40" s="264"/>
      <c r="AN40" s="264"/>
      <c r="AO40" s="264"/>
      <c r="AP40" s="264"/>
      <c r="AQ40" s="264"/>
      <c r="AR40" s="263"/>
      <c r="AS40" s="263"/>
      <c r="AT40" s="27"/>
      <c r="AU40" s="264"/>
      <c r="AV40" s="264"/>
      <c r="AW40" s="264"/>
      <c r="AX40" s="264"/>
      <c r="AY40" s="263"/>
      <c r="AZ40" s="263"/>
      <c r="BA40" s="263"/>
      <c r="BB40" s="263"/>
      <c r="BC40" s="265"/>
      <c r="BD40" s="264"/>
      <c r="BE40" s="265"/>
      <c r="BF40" s="264"/>
      <c r="BG40" s="263"/>
      <c r="BH40" s="27"/>
      <c r="BI40" s="262"/>
      <c r="BJ40" s="262"/>
      <c r="BK40" s="262"/>
      <c r="BL40" s="262"/>
      <c r="BM40" s="262"/>
      <c r="BN40" s="262"/>
      <c r="BO40" s="262"/>
      <c r="BP40" s="262"/>
      <c r="BQ40" s="262"/>
      <c r="BR40" s="262"/>
      <c r="BS40" s="262"/>
      <c r="BT40" s="27"/>
      <c r="BU40" s="263"/>
      <c r="BV40" s="263"/>
      <c r="BW40" s="263"/>
      <c r="BX40" s="263"/>
      <c r="BY40" s="264"/>
      <c r="BZ40" s="264"/>
      <c r="CA40" s="264"/>
      <c r="CB40" s="264"/>
      <c r="CC40" s="264"/>
      <c r="CD40" s="264"/>
      <c r="CE40" s="264"/>
      <c r="CF40" s="264"/>
      <c r="CG40" s="346"/>
      <c r="CH40" s="346"/>
      <c r="CI40" s="343"/>
      <c r="CJ40" s="346"/>
      <c r="CK40" s="343"/>
      <c r="CL40" s="346"/>
      <c r="CM40" s="346"/>
      <c r="CN40" s="343"/>
      <c r="CO40" s="346"/>
      <c r="CP40" s="343"/>
      <c r="CQ40" s="343"/>
      <c r="CR40" s="343"/>
      <c r="CS40" s="216"/>
      <c r="CT40" s="216"/>
      <c r="CU40" s="216"/>
    </row>
    <row r="41" spans="1:99" ht="36" customHeight="1">
      <c r="A41" s="523">
        <v>27</v>
      </c>
      <c r="B41" s="723">
        <f t="shared" si="0"/>
        <v>0</v>
      </c>
      <c r="C41" s="410"/>
      <c r="D41" s="303"/>
      <c r="E41" s="410"/>
      <c r="F41" s="303"/>
      <c r="G41" s="410"/>
      <c r="H41" s="303"/>
      <c r="I41" s="410"/>
      <c r="J41" s="303"/>
      <c r="K41" s="410"/>
      <c r="L41" s="303"/>
      <c r="M41" s="27"/>
      <c r="N41" s="262"/>
      <c r="O41" s="27"/>
      <c r="P41" s="261"/>
      <c r="Q41" s="262"/>
      <c r="R41" s="261"/>
      <c r="S41" s="262"/>
      <c r="T41" s="261"/>
      <c r="U41" s="262"/>
      <c r="V41" s="261"/>
      <c r="W41" s="262"/>
      <c r="X41" s="261"/>
      <c r="Y41" s="262"/>
      <c r="Z41" s="261"/>
      <c r="AA41" s="262"/>
      <c r="AB41" s="261"/>
      <c r="AC41" s="262"/>
      <c r="AD41" s="27"/>
      <c r="AE41" s="263"/>
      <c r="AF41" s="263"/>
      <c r="AG41" s="263"/>
      <c r="AH41" s="262"/>
      <c r="AI41" s="262"/>
      <c r="AJ41" s="262"/>
      <c r="AK41" s="262"/>
      <c r="AL41" s="264"/>
      <c r="AM41" s="264"/>
      <c r="AN41" s="264"/>
      <c r="AO41" s="264"/>
      <c r="AP41" s="264"/>
      <c r="AQ41" s="264"/>
      <c r="AR41" s="263"/>
      <c r="AS41" s="263"/>
      <c r="AT41" s="27"/>
      <c r="AU41" s="264"/>
      <c r="AV41" s="264"/>
      <c r="AW41" s="264"/>
      <c r="AX41" s="264"/>
      <c r="AY41" s="263"/>
      <c r="AZ41" s="263"/>
      <c r="BA41" s="263"/>
      <c r="BB41" s="263"/>
      <c r="BC41" s="265"/>
      <c r="BD41" s="264"/>
      <c r="BE41" s="265"/>
      <c r="BF41" s="264"/>
      <c r="BG41" s="263"/>
      <c r="BH41" s="27"/>
      <c r="BI41" s="262"/>
      <c r="BJ41" s="262"/>
      <c r="BK41" s="262"/>
      <c r="BL41" s="262"/>
      <c r="BM41" s="262"/>
      <c r="BN41" s="262"/>
      <c r="BO41" s="262"/>
      <c r="BP41" s="262"/>
      <c r="BQ41" s="262"/>
      <c r="BR41" s="262"/>
      <c r="BS41" s="262"/>
      <c r="BT41" s="27"/>
      <c r="BU41" s="263"/>
      <c r="BV41" s="263"/>
      <c r="BW41" s="263"/>
      <c r="BX41" s="263"/>
      <c r="BY41" s="264"/>
      <c r="BZ41" s="264"/>
      <c r="CA41" s="264"/>
      <c r="CB41" s="264"/>
      <c r="CC41" s="264"/>
      <c r="CD41" s="264"/>
      <c r="CE41" s="264"/>
      <c r="CF41" s="264"/>
      <c r="CG41" s="346"/>
      <c r="CH41" s="346"/>
      <c r="CI41" s="343"/>
      <c r="CJ41" s="346"/>
      <c r="CK41" s="343"/>
      <c r="CL41" s="346"/>
      <c r="CM41" s="346"/>
      <c r="CN41" s="343"/>
      <c r="CO41" s="346"/>
      <c r="CP41" s="343"/>
      <c r="CQ41" s="343"/>
      <c r="CR41" s="343"/>
      <c r="CS41" s="216"/>
      <c r="CT41" s="216"/>
      <c r="CU41" s="216"/>
    </row>
    <row r="42" spans="1:99" ht="36" customHeight="1">
      <c r="A42" s="523">
        <v>28</v>
      </c>
      <c r="B42" s="723">
        <f t="shared" si="0"/>
        <v>0</v>
      </c>
      <c r="C42" s="410"/>
      <c r="D42" s="303"/>
      <c r="E42" s="410"/>
      <c r="F42" s="303"/>
      <c r="G42" s="410"/>
      <c r="H42" s="303"/>
      <c r="I42" s="410"/>
      <c r="J42" s="303"/>
      <c r="K42" s="410"/>
      <c r="L42" s="303"/>
      <c r="M42" s="27"/>
      <c r="N42" s="262"/>
      <c r="O42" s="27"/>
      <c r="P42" s="261"/>
      <c r="Q42" s="262"/>
      <c r="R42" s="261"/>
      <c r="S42" s="262"/>
      <c r="T42" s="261"/>
      <c r="U42" s="262"/>
      <c r="V42" s="261"/>
      <c r="W42" s="262"/>
      <c r="X42" s="261"/>
      <c r="Y42" s="262"/>
      <c r="Z42" s="261"/>
      <c r="AA42" s="262"/>
      <c r="AB42" s="261"/>
      <c r="AC42" s="262"/>
      <c r="AD42" s="27"/>
      <c r="AE42" s="263"/>
      <c r="AF42" s="263"/>
      <c r="AG42" s="263"/>
      <c r="AH42" s="262"/>
      <c r="AI42" s="262"/>
      <c r="AJ42" s="262"/>
      <c r="AK42" s="262"/>
      <c r="AL42" s="264"/>
      <c r="AM42" s="264"/>
      <c r="AN42" s="264"/>
      <c r="AO42" s="264"/>
      <c r="AP42" s="264"/>
      <c r="AQ42" s="264"/>
      <c r="AR42" s="263"/>
      <c r="AS42" s="263"/>
      <c r="AT42" s="27"/>
      <c r="AU42" s="264"/>
      <c r="AV42" s="264"/>
      <c r="AW42" s="264"/>
      <c r="AX42" s="264"/>
      <c r="AY42" s="263"/>
      <c r="AZ42" s="263"/>
      <c r="BA42" s="263"/>
      <c r="BB42" s="263"/>
      <c r="BC42" s="265"/>
      <c r="BD42" s="264"/>
      <c r="BE42" s="265"/>
      <c r="BF42" s="264"/>
      <c r="BG42" s="263"/>
      <c r="BH42" s="27"/>
      <c r="BI42" s="262"/>
      <c r="BJ42" s="262"/>
      <c r="BK42" s="262"/>
      <c r="BL42" s="262"/>
      <c r="BM42" s="262"/>
      <c r="BN42" s="262"/>
      <c r="BO42" s="262"/>
      <c r="BP42" s="262"/>
      <c r="BQ42" s="262"/>
      <c r="BR42" s="262"/>
      <c r="BS42" s="262"/>
      <c r="BT42" s="27"/>
      <c r="BU42" s="263"/>
      <c r="BV42" s="263"/>
      <c r="BW42" s="263"/>
      <c r="BX42" s="263"/>
      <c r="BY42" s="264"/>
      <c r="BZ42" s="264"/>
      <c r="CA42" s="264"/>
      <c r="CB42" s="264"/>
      <c r="CC42" s="264"/>
      <c r="CD42" s="264"/>
      <c r="CE42" s="264"/>
      <c r="CF42" s="264"/>
      <c r="CG42" s="37"/>
      <c r="CH42" s="343"/>
      <c r="CI42" s="343"/>
      <c r="CJ42" s="343"/>
      <c r="CK42" s="343"/>
      <c r="CL42" s="37"/>
      <c r="CM42" s="343"/>
      <c r="CN42" s="343"/>
      <c r="CO42" s="343"/>
      <c r="CP42" s="343"/>
      <c r="CQ42" s="343"/>
      <c r="CR42" s="343"/>
      <c r="CS42" s="216"/>
      <c r="CT42" s="216"/>
      <c r="CU42" s="216"/>
    </row>
    <row r="43" spans="1:99" ht="36" customHeight="1">
      <c r="A43" s="523">
        <v>29</v>
      </c>
      <c r="B43" s="723">
        <f t="shared" si="0"/>
        <v>0</v>
      </c>
      <c r="C43" s="410"/>
      <c r="D43" s="303"/>
      <c r="E43" s="410"/>
      <c r="F43" s="303"/>
      <c r="G43" s="410"/>
      <c r="H43" s="303"/>
      <c r="I43" s="410"/>
      <c r="J43" s="303"/>
      <c r="K43" s="410"/>
      <c r="L43" s="303"/>
      <c r="M43" s="27"/>
      <c r="N43" s="262"/>
      <c r="O43" s="27"/>
      <c r="P43" s="261"/>
      <c r="Q43" s="262"/>
      <c r="R43" s="261"/>
      <c r="S43" s="262"/>
      <c r="T43" s="261"/>
      <c r="U43" s="262"/>
      <c r="V43" s="261"/>
      <c r="W43" s="262"/>
      <c r="X43" s="261"/>
      <c r="Y43" s="262"/>
      <c r="Z43" s="261"/>
      <c r="AA43" s="262"/>
      <c r="AB43" s="261"/>
      <c r="AC43" s="262"/>
      <c r="AD43" s="27"/>
      <c r="AE43" s="263"/>
      <c r="AF43" s="263"/>
      <c r="AG43" s="263"/>
      <c r="AH43" s="262"/>
      <c r="AI43" s="262"/>
      <c r="AJ43" s="262"/>
      <c r="AK43" s="262"/>
      <c r="AL43" s="264"/>
      <c r="AM43" s="264"/>
      <c r="AN43" s="264"/>
      <c r="AO43" s="264"/>
      <c r="AP43" s="264"/>
      <c r="AQ43" s="264"/>
      <c r="AR43" s="263"/>
      <c r="AS43" s="263"/>
      <c r="AT43" s="27"/>
      <c r="AU43" s="264"/>
      <c r="AV43" s="264"/>
      <c r="AW43" s="264"/>
      <c r="AX43" s="264"/>
      <c r="AY43" s="263"/>
      <c r="AZ43" s="263"/>
      <c r="BA43" s="263"/>
      <c r="BB43" s="263"/>
      <c r="BC43" s="265"/>
      <c r="BD43" s="264"/>
      <c r="BE43" s="265"/>
      <c r="BF43" s="264"/>
      <c r="BG43" s="263"/>
      <c r="BH43" s="27"/>
      <c r="BI43" s="262"/>
      <c r="BJ43" s="262"/>
      <c r="BK43" s="262"/>
      <c r="BL43" s="262"/>
      <c r="BM43" s="262"/>
      <c r="BN43" s="262"/>
      <c r="BO43" s="262"/>
      <c r="BP43" s="262"/>
      <c r="BQ43" s="262"/>
      <c r="BR43" s="262"/>
      <c r="BS43" s="262"/>
      <c r="BT43" s="27"/>
      <c r="BU43" s="263"/>
      <c r="BV43" s="263"/>
      <c r="BW43" s="263"/>
      <c r="BX43" s="263"/>
      <c r="BY43" s="264"/>
      <c r="BZ43" s="264"/>
      <c r="CA43" s="264"/>
      <c r="CB43" s="264"/>
      <c r="CC43" s="264"/>
      <c r="CD43" s="264"/>
      <c r="CE43" s="264"/>
      <c r="CF43" s="264"/>
      <c r="CG43" s="346"/>
      <c r="CH43" s="346"/>
      <c r="CI43" s="346"/>
      <c r="CJ43" s="346"/>
      <c r="CK43" s="346"/>
      <c r="CL43" s="346"/>
      <c r="CM43" s="346"/>
      <c r="CN43" s="346"/>
      <c r="CO43" s="346"/>
      <c r="CP43" s="346"/>
      <c r="CQ43" s="343"/>
      <c r="CR43" s="343"/>
      <c r="CS43" s="216"/>
      <c r="CT43" s="216"/>
      <c r="CU43" s="216"/>
    </row>
    <row r="44" spans="1:99" ht="36" customHeight="1">
      <c r="A44" s="523">
        <v>30</v>
      </c>
      <c r="B44" s="723">
        <f t="shared" si="0"/>
        <v>0</v>
      </c>
      <c r="C44" s="410"/>
      <c r="D44" s="303"/>
      <c r="E44" s="410"/>
      <c r="F44" s="303"/>
      <c r="G44" s="410"/>
      <c r="H44" s="303"/>
      <c r="I44" s="410"/>
      <c r="J44" s="303"/>
      <c r="K44" s="410"/>
      <c r="L44" s="303"/>
      <c r="M44" s="27"/>
      <c r="N44" s="262"/>
      <c r="O44" s="27"/>
      <c r="P44" s="261"/>
      <c r="Q44" s="262"/>
      <c r="R44" s="261"/>
      <c r="S44" s="262"/>
      <c r="T44" s="261"/>
      <c r="U44" s="262"/>
      <c r="V44" s="261"/>
      <c r="W44" s="262"/>
      <c r="X44" s="261"/>
      <c r="Y44" s="262"/>
      <c r="Z44" s="261"/>
      <c r="AA44" s="262"/>
      <c r="AB44" s="261"/>
      <c r="AC44" s="262"/>
      <c r="AD44" s="27"/>
      <c r="AE44" s="263"/>
      <c r="AF44" s="263"/>
      <c r="AG44" s="263"/>
      <c r="AH44" s="262"/>
      <c r="AI44" s="262"/>
      <c r="AJ44" s="262"/>
      <c r="AK44" s="262"/>
      <c r="AL44" s="264"/>
      <c r="AM44" s="264"/>
      <c r="AN44" s="264"/>
      <c r="AO44" s="264"/>
      <c r="AP44" s="264"/>
      <c r="AQ44" s="264"/>
      <c r="AR44" s="263"/>
      <c r="AS44" s="263"/>
      <c r="AT44" s="27"/>
      <c r="AU44" s="264"/>
      <c r="AV44" s="264"/>
      <c r="AW44" s="264"/>
      <c r="AX44" s="264"/>
      <c r="AY44" s="263"/>
      <c r="AZ44" s="263"/>
      <c r="BA44" s="263"/>
      <c r="BB44" s="263"/>
      <c r="BC44" s="265"/>
      <c r="BD44" s="264"/>
      <c r="BE44" s="265"/>
      <c r="BF44" s="264"/>
      <c r="BG44" s="263"/>
      <c r="BH44" s="27"/>
      <c r="BI44" s="262"/>
      <c r="BJ44" s="262"/>
      <c r="BK44" s="262"/>
      <c r="BL44" s="262"/>
      <c r="BM44" s="262"/>
      <c r="BN44" s="262"/>
      <c r="BO44" s="262"/>
      <c r="BP44" s="262"/>
      <c r="BQ44" s="262"/>
      <c r="BR44" s="262"/>
      <c r="BS44" s="262"/>
      <c r="BT44" s="27"/>
      <c r="BU44" s="263"/>
      <c r="BV44" s="263"/>
      <c r="BW44" s="263"/>
      <c r="BX44" s="263"/>
      <c r="BY44" s="264"/>
      <c r="BZ44" s="264"/>
      <c r="CA44" s="264"/>
      <c r="CB44" s="264"/>
      <c r="CC44" s="264"/>
      <c r="CD44" s="264"/>
      <c r="CE44" s="264"/>
      <c r="CF44" s="264"/>
      <c r="CG44" s="33"/>
      <c r="CH44" s="211"/>
      <c r="CI44" s="211"/>
      <c r="CJ44" s="211"/>
      <c r="CK44" s="211"/>
      <c r="CL44" s="211"/>
      <c r="CM44" s="211"/>
      <c r="CN44" s="211"/>
      <c r="CO44" s="211"/>
      <c r="CP44" s="211"/>
      <c r="CQ44" s="211"/>
      <c r="CR44" s="211"/>
      <c r="CS44" s="216"/>
      <c r="CT44" s="216"/>
      <c r="CU44" s="216"/>
    </row>
    <row r="45" spans="1:99" ht="36" customHeight="1" thickBot="1">
      <c r="A45" s="524">
        <v>31</v>
      </c>
      <c r="B45" s="404">
        <f t="shared" si="0"/>
        <v>0</v>
      </c>
      <c r="C45" s="670"/>
      <c r="D45" s="306"/>
      <c r="E45" s="670"/>
      <c r="F45" s="306"/>
      <c r="G45" s="670"/>
      <c r="H45" s="306"/>
      <c r="I45" s="670"/>
      <c r="J45" s="306"/>
      <c r="K45" s="670"/>
      <c r="L45" s="306"/>
      <c r="M45" s="27"/>
      <c r="N45" s="262"/>
      <c r="O45" s="27"/>
      <c r="P45" s="261"/>
      <c r="Q45" s="262"/>
      <c r="R45" s="261"/>
      <c r="S45" s="262"/>
      <c r="T45" s="261"/>
      <c r="U45" s="262"/>
      <c r="V45" s="261"/>
      <c r="W45" s="262"/>
      <c r="X45" s="261"/>
      <c r="Y45" s="262"/>
      <c r="Z45" s="261"/>
      <c r="AA45" s="262"/>
      <c r="AB45" s="261"/>
      <c r="AC45" s="262"/>
      <c r="AD45" s="27"/>
      <c r="AE45" s="263"/>
      <c r="AF45" s="263"/>
      <c r="AG45" s="263"/>
      <c r="AH45" s="262"/>
      <c r="AI45" s="262"/>
      <c r="AJ45" s="262"/>
      <c r="AK45" s="262"/>
      <c r="AL45" s="264"/>
      <c r="AM45" s="264"/>
      <c r="AN45" s="264"/>
      <c r="AO45" s="264"/>
      <c r="AP45" s="264"/>
      <c r="AQ45" s="264"/>
      <c r="AR45" s="263"/>
      <c r="AS45" s="263"/>
      <c r="AT45" s="27"/>
      <c r="AU45" s="264"/>
      <c r="AV45" s="264"/>
      <c r="AW45" s="264"/>
      <c r="AX45" s="264"/>
      <c r="AY45" s="263"/>
      <c r="AZ45" s="263"/>
      <c r="BA45" s="263"/>
      <c r="BB45" s="263"/>
      <c r="BC45" s="265"/>
      <c r="BD45" s="264"/>
      <c r="BE45" s="265"/>
      <c r="BF45" s="264"/>
      <c r="BG45" s="263"/>
      <c r="BH45" s="27"/>
      <c r="BI45" s="262"/>
      <c r="BJ45" s="262"/>
      <c r="BK45" s="262"/>
      <c r="BL45" s="262"/>
      <c r="BM45" s="262"/>
      <c r="BN45" s="262"/>
      <c r="BO45" s="262"/>
      <c r="BP45" s="262"/>
      <c r="BQ45" s="262"/>
      <c r="BR45" s="262"/>
      <c r="BS45" s="262"/>
      <c r="BT45" s="27"/>
      <c r="BU45" s="263"/>
      <c r="BV45" s="263"/>
      <c r="BW45" s="263"/>
      <c r="BX45" s="263"/>
      <c r="BY45" s="264"/>
      <c r="BZ45" s="264"/>
      <c r="CA45" s="264"/>
      <c r="CB45" s="264"/>
      <c r="CC45" s="264"/>
      <c r="CD45" s="264"/>
      <c r="CE45" s="264"/>
      <c r="CF45" s="264"/>
      <c r="CG45" s="29"/>
      <c r="CH45" s="211"/>
      <c r="CI45" s="211"/>
      <c r="CJ45" s="211"/>
      <c r="CK45" s="211"/>
      <c r="CL45" s="211"/>
      <c r="CM45" s="211"/>
      <c r="CN45" s="211"/>
      <c r="CO45" s="211"/>
      <c r="CP45" s="211"/>
      <c r="CQ45" s="201"/>
      <c r="CR45" s="201"/>
      <c r="CS45" s="203"/>
      <c r="CT45" s="216"/>
      <c r="CU45" s="216"/>
    </row>
    <row r="46" spans="1:99" ht="36" customHeight="1">
      <c r="A46" s="72" t="s">
        <v>18</v>
      </c>
      <c r="B46" s="403">
        <f>SUM(B15:B45)</f>
        <v>0</v>
      </c>
      <c r="C46" s="403" t="str">
        <f>IF(SUM(C15:C45)=0, " ", SUM(C15:C45))</f>
        <v xml:space="preserve"> </v>
      </c>
      <c r="D46" s="708" t="str">
        <f t="shared" ref="D46:L46" si="1">IF(SUM(D15:D45)=0, " ", SUM(D15:D45))</f>
        <v xml:space="preserve"> </v>
      </c>
      <c r="E46" s="403" t="str">
        <f t="shared" si="1"/>
        <v xml:space="preserve"> </v>
      </c>
      <c r="F46" s="708" t="str">
        <f t="shared" si="1"/>
        <v xml:space="preserve"> </v>
      </c>
      <c r="G46" s="403" t="str">
        <f t="shared" si="1"/>
        <v xml:space="preserve"> </v>
      </c>
      <c r="H46" s="708" t="str">
        <f t="shared" si="1"/>
        <v xml:space="preserve"> </v>
      </c>
      <c r="I46" s="403" t="str">
        <f t="shared" si="1"/>
        <v xml:space="preserve"> </v>
      </c>
      <c r="J46" s="708" t="str">
        <f t="shared" si="1"/>
        <v xml:space="preserve"> </v>
      </c>
      <c r="K46" s="403" t="str">
        <f t="shared" si="1"/>
        <v xml:space="preserve"> </v>
      </c>
      <c r="L46" s="708" t="str">
        <f t="shared" si="1"/>
        <v xml:space="preserve"> </v>
      </c>
      <c r="M46" s="27"/>
      <c r="N46" s="262"/>
      <c r="O46" s="27"/>
      <c r="P46" s="261"/>
      <c r="Q46" s="282"/>
      <c r="R46" s="261"/>
      <c r="S46" s="282"/>
      <c r="T46" s="261"/>
      <c r="U46" s="282"/>
      <c r="V46" s="261"/>
      <c r="W46" s="282"/>
      <c r="X46" s="261"/>
      <c r="Y46" s="282"/>
      <c r="Z46" s="261"/>
      <c r="AA46" s="282"/>
      <c r="AB46" s="261"/>
      <c r="AC46" s="265"/>
      <c r="AD46" s="27"/>
      <c r="AE46" s="263"/>
      <c r="AF46" s="263"/>
      <c r="AG46" s="263"/>
      <c r="AH46" s="262"/>
      <c r="AI46" s="262"/>
      <c r="AJ46" s="262"/>
      <c r="AK46" s="262"/>
      <c r="AL46" s="264"/>
      <c r="AM46" s="264"/>
      <c r="AN46" s="264"/>
      <c r="AO46" s="264"/>
      <c r="AP46" s="264"/>
      <c r="AQ46" s="264"/>
      <c r="AR46" s="263"/>
      <c r="AS46" s="263"/>
      <c r="AT46" s="27"/>
      <c r="AU46" s="264"/>
      <c r="AV46" s="264"/>
      <c r="AW46" s="264"/>
      <c r="AX46" s="264"/>
      <c r="AY46" s="263"/>
      <c r="AZ46" s="263"/>
      <c r="BA46" s="263"/>
      <c r="BB46" s="263"/>
      <c r="BC46" s="283"/>
      <c r="BD46" s="264"/>
      <c r="BE46" s="284"/>
      <c r="BF46" s="264"/>
      <c r="BG46" s="263"/>
      <c r="BH46" s="27"/>
      <c r="BI46" s="262"/>
      <c r="BJ46" s="262"/>
      <c r="BK46" s="262"/>
      <c r="BL46" s="262"/>
      <c r="BM46" s="262"/>
      <c r="BN46" s="262"/>
      <c r="BO46" s="262"/>
      <c r="BP46" s="262"/>
      <c r="BQ46" s="262"/>
      <c r="BR46" s="262"/>
      <c r="BS46" s="262"/>
      <c r="BT46" s="27"/>
      <c r="BU46" s="263"/>
      <c r="BV46" s="263"/>
      <c r="BW46" s="263"/>
      <c r="BX46" s="263"/>
      <c r="BY46" s="264"/>
      <c r="BZ46" s="264"/>
      <c r="CA46" s="264"/>
      <c r="CB46" s="264"/>
      <c r="CC46" s="264"/>
      <c r="CD46" s="264"/>
      <c r="CE46" s="264"/>
      <c r="CF46" s="264"/>
      <c r="CG46" s="221"/>
      <c r="CH46" s="211"/>
      <c r="CI46" s="211"/>
      <c r="CJ46" s="211"/>
      <c r="CK46" s="211"/>
      <c r="CL46" s="211"/>
      <c r="CM46" s="211"/>
      <c r="CN46" s="211"/>
      <c r="CO46" s="211"/>
      <c r="CP46" s="211"/>
      <c r="CQ46" s="201"/>
      <c r="CR46" s="201"/>
      <c r="CS46" s="203"/>
      <c r="CT46" s="216"/>
      <c r="CU46" s="216"/>
    </row>
    <row r="47" spans="1:99" ht="36" customHeight="1" thickBot="1">
      <c r="A47" s="448" t="s">
        <v>62</v>
      </c>
      <c r="B47" s="404">
        <f>IFERROR(AVERAGE(B15:B45)," ")</f>
        <v>0</v>
      </c>
      <c r="C47" s="404" t="str">
        <f>IFERROR(AVERAGE(C15:C45), " ")</f>
        <v xml:space="preserve"> </v>
      </c>
      <c r="D47" s="707" t="str">
        <f t="shared" ref="D47:L47" si="2">IFERROR(AVERAGE(D15:D45), " ")</f>
        <v xml:space="preserve"> </v>
      </c>
      <c r="E47" s="404" t="str">
        <f t="shared" si="2"/>
        <v xml:space="preserve"> </v>
      </c>
      <c r="F47" s="707" t="str">
        <f t="shared" si="2"/>
        <v xml:space="preserve"> </v>
      </c>
      <c r="G47" s="404" t="str">
        <f t="shared" si="2"/>
        <v xml:space="preserve"> </v>
      </c>
      <c r="H47" s="707" t="str">
        <f t="shared" si="2"/>
        <v xml:space="preserve"> </v>
      </c>
      <c r="I47" s="404" t="str">
        <f t="shared" si="2"/>
        <v xml:space="preserve"> </v>
      </c>
      <c r="J47" s="707" t="str">
        <f t="shared" si="2"/>
        <v xml:space="preserve"> </v>
      </c>
      <c r="K47" s="404" t="str">
        <f t="shared" si="2"/>
        <v xml:space="preserve"> </v>
      </c>
      <c r="L47" s="707" t="str">
        <f t="shared" si="2"/>
        <v xml:space="preserve"> </v>
      </c>
      <c r="M47" s="242"/>
      <c r="N47" s="262"/>
      <c r="O47" s="27"/>
      <c r="P47" s="261"/>
      <c r="Q47" s="263"/>
      <c r="R47" s="261"/>
      <c r="S47" s="262"/>
      <c r="T47" s="261"/>
      <c r="U47" s="262"/>
      <c r="V47" s="261"/>
      <c r="W47" s="262"/>
      <c r="X47" s="261"/>
      <c r="Y47" s="262"/>
      <c r="Z47" s="261"/>
      <c r="AA47" s="262"/>
      <c r="AB47" s="261"/>
      <c r="AC47" s="262"/>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92"/>
      <c r="BD47" s="264"/>
      <c r="BE47" s="292"/>
      <c r="BF47" s="293"/>
      <c r="BG47" s="294"/>
      <c r="BH47" s="242"/>
      <c r="BI47" s="262"/>
      <c r="BJ47" s="262"/>
      <c r="BK47" s="262"/>
      <c r="BL47" s="262"/>
      <c r="BM47" s="262"/>
      <c r="BN47" s="262"/>
      <c r="BO47" s="262"/>
      <c r="BP47" s="262"/>
      <c r="BQ47" s="262"/>
      <c r="BR47" s="262"/>
      <c r="BS47" s="262"/>
      <c r="BT47" s="27"/>
      <c r="BU47" s="263"/>
      <c r="BV47" s="263"/>
      <c r="BW47" s="263"/>
      <c r="BX47" s="263"/>
      <c r="BY47" s="264"/>
      <c r="BZ47" s="264"/>
      <c r="CA47" s="264"/>
      <c r="CB47" s="264"/>
      <c r="CC47" s="264"/>
      <c r="CD47" s="264"/>
      <c r="CE47" s="264"/>
      <c r="CF47" s="264"/>
      <c r="CG47" s="29"/>
      <c r="CH47" s="211"/>
      <c r="CI47" s="211"/>
      <c r="CJ47" s="211"/>
      <c r="CK47" s="211"/>
      <c r="CL47" s="211"/>
      <c r="CM47" s="211"/>
      <c r="CN47" s="211"/>
      <c r="CO47" s="211"/>
      <c r="CP47" s="211"/>
      <c r="CQ47" s="33"/>
      <c r="CR47" s="211"/>
      <c r="CS47" s="216"/>
      <c r="CT47" s="216"/>
      <c r="CU47" s="216"/>
    </row>
    <row r="48" spans="1:99" ht="24" customHeight="1">
      <c r="A48" s="168"/>
      <c r="B48" s="168"/>
      <c r="C48" s="168"/>
      <c r="D48" s="449"/>
      <c r="E48" s="169"/>
      <c r="F48" s="168"/>
      <c r="G48" s="168"/>
      <c r="H48" s="168"/>
      <c r="I48" s="168"/>
      <c r="J48" s="168"/>
      <c r="K48" s="168"/>
      <c r="L48" s="168"/>
      <c r="M48" s="201"/>
      <c r="N48" s="201"/>
      <c r="O48" s="297"/>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97"/>
      <c r="AX48" s="201"/>
      <c r="AY48" s="201"/>
      <c r="AZ48" s="201"/>
      <c r="BA48" s="201"/>
      <c r="BB48" s="201"/>
      <c r="BC48" s="201"/>
      <c r="BD48" s="298"/>
      <c r="BE48" s="201"/>
      <c r="BF48" s="201"/>
      <c r="BG48" s="201"/>
      <c r="BH48" s="201"/>
      <c r="BI48" s="201"/>
      <c r="BJ48" s="201"/>
      <c r="BK48" s="201"/>
      <c r="BL48" s="299"/>
      <c r="BM48" s="201"/>
      <c r="BN48" s="201"/>
      <c r="BO48" s="201"/>
      <c r="BP48" s="201"/>
      <c r="BQ48" s="201"/>
      <c r="BR48" s="201"/>
      <c r="BS48" s="201"/>
      <c r="BT48" s="31"/>
      <c r="BU48" s="263"/>
      <c r="BV48" s="263"/>
      <c r="BW48" s="263"/>
      <c r="BX48" s="263"/>
      <c r="BY48" s="264"/>
      <c r="BZ48" s="264"/>
      <c r="CA48" s="264"/>
      <c r="CB48" s="264"/>
      <c r="CC48" s="264"/>
      <c r="CD48" s="264"/>
      <c r="CE48" s="264"/>
      <c r="CF48" s="264"/>
      <c r="CG48" s="29"/>
      <c r="CH48" s="211"/>
      <c r="CI48" s="211"/>
      <c r="CJ48" s="211"/>
      <c r="CK48" s="211"/>
      <c r="CL48" s="211"/>
      <c r="CM48" s="211"/>
      <c r="CN48" s="211"/>
      <c r="CO48" s="211"/>
      <c r="CP48" s="211"/>
      <c r="CQ48" s="211"/>
      <c r="CR48" s="33"/>
      <c r="CS48" s="216"/>
      <c r="CT48" s="216"/>
      <c r="CU48" s="216"/>
    </row>
    <row r="49" spans="4:99" ht="37.15" customHeight="1">
      <c r="D49" s="450"/>
      <c r="O49" s="295"/>
      <c r="AW49" s="295"/>
      <c r="BT49" s="301"/>
      <c r="BU49" s="302"/>
      <c r="BV49" s="302"/>
      <c r="BW49" s="302"/>
      <c r="BX49" s="302"/>
      <c r="BY49" s="302"/>
      <c r="BZ49" s="302"/>
      <c r="CA49" s="302"/>
      <c r="CB49" s="302"/>
      <c r="CC49" s="302"/>
      <c r="CD49" s="302"/>
      <c r="CE49" s="302"/>
      <c r="CF49" s="302"/>
      <c r="CG49" s="203"/>
      <c r="CH49" s="216"/>
      <c r="CI49" s="216"/>
      <c r="CJ49" s="216"/>
      <c r="CK49" s="216"/>
      <c r="CL49" s="216"/>
      <c r="CM49" s="216"/>
      <c r="CN49" s="216"/>
      <c r="CO49" s="216"/>
      <c r="CP49" s="216"/>
      <c r="CQ49" s="203"/>
      <c r="CR49" s="203"/>
      <c r="CS49" s="203"/>
      <c r="CT49" s="203"/>
      <c r="CU49" s="216"/>
    </row>
    <row r="50" spans="4:99" ht="19.149999999999999" customHeight="1">
      <c r="O50" s="295"/>
      <c r="AW50" s="295"/>
      <c r="BT50" s="302"/>
      <c r="BU50" s="302"/>
      <c r="BV50" s="302"/>
      <c r="BW50" s="302"/>
      <c r="BX50" s="302"/>
      <c r="BY50" s="302"/>
      <c r="BZ50" s="302"/>
      <c r="CA50" s="302"/>
      <c r="CB50" s="302"/>
      <c r="CC50" s="302"/>
      <c r="CD50" s="302"/>
      <c r="CE50" s="302"/>
      <c r="CF50" s="302"/>
      <c r="CG50" s="6"/>
      <c r="CH50" s="408"/>
      <c r="CI50" s="408"/>
      <c r="CJ50" s="408"/>
      <c r="CK50" s="408"/>
      <c r="CL50" s="408"/>
      <c r="CM50" s="408"/>
      <c r="CN50" s="409"/>
      <c r="CO50" s="203"/>
      <c r="CP50" s="408"/>
      <c r="CQ50" s="203"/>
      <c r="CR50" s="203"/>
      <c r="CS50" s="203"/>
      <c r="CT50" s="203"/>
      <c r="CU50" s="408"/>
    </row>
  </sheetData>
  <sheetProtection algorithmName="SHA-512" hashValue="GmVAnd6ER4lcekvyZzjXJPiS4QAsBiOp/q1oqRqfVfDGT0PZgXJMGqs6G2c95e/XDA/FSe8GmlxX6aXBNwgWcg==" saltValue="gL8MyJXUFMbQc1z36NumyQ==" spinCount="100000" sheet="1"/>
  <mergeCells count="8">
    <mergeCell ref="B3:E4"/>
    <mergeCell ref="H5:J5"/>
    <mergeCell ref="K5:L5"/>
    <mergeCell ref="K2:L2"/>
    <mergeCell ref="I3:J3"/>
    <mergeCell ref="K3:L3"/>
    <mergeCell ref="I4:J4"/>
    <mergeCell ref="K4:L4"/>
  </mergeCells>
  <phoneticPr fontId="0" type="noConversion"/>
  <printOptions horizontalCentered="1" verticalCentered="1"/>
  <pageMargins left="0.5" right="0.5" top="0.75" bottom="0.5" header="0.5" footer="0"/>
  <pageSetup scale="48" orientation="portrait" r:id="rId1"/>
  <headerFooter alignWithMargins="0">
    <oddHeader>&amp;L&amp;"Arial Rounded MT Bold,Regular"&amp;14&amp;UKENTUCKY DIVISION OF WATER - DRINKING WATER BRANCH&amp;"Arial,Regular"&amp;10&amp;U
&amp;14&amp;UWATER TREATMENT PLANT - MONTHLY OPERATING REPORT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rder0 xmlns="cf8951e1-fe0e-45e5-b615-7318611241ae" xsi:nil="true"/>
    <Description0 xmlns="cf8951e1-fe0e-45e5-b615-7318611241ae"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2566BE329587458CB98659AEEF2A6E" ma:contentTypeVersion="3" ma:contentTypeDescription="Create a new document." ma:contentTypeScope="" ma:versionID="509bb6083ba573ab13de5938e9cfcc0b">
  <xsd:schema xmlns:xsd="http://www.w3.org/2001/XMLSchema" xmlns:xs="http://www.w3.org/2001/XMLSchema" xmlns:p="http://schemas.microsoft.com/office/2006/metadata/properties" xmlns:ns1="http://schemas.microsoft.com/sharepoint/v3" xmlns:ns2="cf8951e1-fe0e-45e5-b615-7318611241ae" targetNamespace="http://schemas.microsoft.com/office/2006/metadata/properties" ma:root="true" ma:fieldsID="151594b9e81d56ed27a7697d4c678ec8" ns1:_="" ns2:_="">
    <xsd:import namespace="http://schemas.microsoft.com/sharepoint/v3"/>
    <xsd:import namespace="cf8951e1-fe0e-45e5-b615-7318611241ae"/>
    <xsd:element name="properties">
      <xsd:complexType>
        <xsd:sequence>
          <xsd:element name="documentManagement">
            <xsd:complexType>
              <xsd:all>
                <xsd:element ref="ns1:PublishingStartDate" minOccurs="0"/>
                <xsd:element ref="ns1:PublishingExpirationDate" minOccurs="0"/>
                <xsd:element ref="ns2:Description0" minOccurs="0"/>
                <xsd:element ref="ns2:order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8951e1-fe0e-45e5-b615-7318611241ae" elementFormDefault="qualified">
    <xsd:import namespace="http://schemas.microsoft.com/office/2006/documentManagement/types"/>
    <xsd:import namespace="http://schemas.microsoft.com/office/infopath/2007/PartnerControls"/>
    <xsd:element name="Description0" ma:index="10" nillable="true" ma:displayName="Description" ma:internalName="Description0">
      <xsd:simpleType>
        <xsd:restriction base="dms:Text">
          <xsd:maxLength value="255"/>
        </xsd:restriction>
      </xsd:simpleType>
    </xsd:element>
    <xsd:element name="order0" ma:index="11" nillable="true" ma:displayName="order" ma:internalName="order0">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3E8C3D0-584B-4A6D-B455-F94423C08882}">
  <ds:schemaRefs>
    <ds:schemaRef ds:uri="http://purl.org/dc/terms/"/>
    <ds:schemaRef ds:uri="http://schemas.microsoft.com/office/2006/documentManagement/types"/>
    <ds:schemaRef ds:uri="6263250a-c625-473a-864c-20d91743ffeb"/>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e309d946-9fb8-48a3-ae4d-f86d881f4691"/>
    <ds:schemaRef ds:uri="http://www.w3.org/XML/1998/namespace"/>
    <ds:schemaRef ds:uri="http://purl.org/dc/dcmitype/"/>
  </ds:schemaRefs>
</ds:datastoreItem>
</file>

<file path=customXml/itemProps2.xml><?xml version="1.0" encoding="utf-8"?>
<ds:datastoreItem xmlns:ds="http://schemas.openxmlformats.org/officeDocument/2006/customXml" ds:itemID="{3B8180BB-0A47-4A64-A8FB-178C09555050}">
  <ds:schemaRefs>
    <ds:schemaRef ds:uri="http://schemas.microsoft.com/sharepoint/v3/contenttype/forms"/>
  </ds:schemaRefs>
</ds:datastoreItem>
</file>

<file path=customXml/itemProps3.xml><?xml version="1.0" encoding="utf-8"?>
<ds:datastoreItem xmlns:ds="http://schemas.openxmlformats.org/officeDocument/2006/customXml" ds:itemID="{DD96A9BB-FDDA-4F21-86B3-4CF28ECE805D}"/>
</file>

<file path=customXml/itemProps4.xml><?xml version="1.0" encoding="utf-8"?>
<ds:datastoreItem xmlns:ds="http://schemas.openxmlformats.org/officeDocument/2006/customXml" ds:itemID="{4A68D8FF-F5FD-417A-9431-375994E319D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CoverSheet </vt:lpstr>
      <vt:lpstr>Page 1 Chemicals</vt:lpstr>
      <vt:lpstr>Page 2 Chemicals</vt:lpstr>
      <vt:lpstr>Page 3 Water Quality</vt:lpstr>
      <vt:lpstr>Page 4 AWOP TURBIDITY</vt:lpstr>
      <vt:lpstr>Page 5 Water Quality</vt:lpstr>
      <vt:lpstr>Page 6 Filters</vt:lpstr>
      <vt:lpstr>Page 6 Filters (2)</vt:lpstr>
      <vt:lpstr>Page 6 Filters (3)</vt:lpstr>
      <vt:lpstr>Page 7 Distribution</vt:lpstr>
      <vt:lpstr>Page 8 4-Hr Turbidity</vt:lpstr>
      <vt:lpstr>Page 9 Individual Filter Turb</vt:lpstr>
      <vt:lpstr>Page10 Chlorite&amp;ChlorineDioxide</vt:lpstr>
      <vt:lpstr>Additional Data</vt:lpstr>
      <vt:lpstr>Plant Summary Sheet</vt:lpstr>
      <vt:lpstr>Summary Sheet</vt:lpstr>
      <vt:lpstr>Comments</vt:lpstr>
      <vt:lpstr>Annual Data </vt:lpstr>
      <vt:lpstr>'Additional Data'!Print_Area</vt:lpstr>
      <vt:lpstr>'Annual Data '!Print_Area</vt:lpstr>
      <vt:lpstr>'CoverSheet '!Print_Area</vt:lpstr>
      <vt:lpstr>'Page 1 Chemicals'!Print_Area</vt:lpstr>
      <vt:lpstr>'Page 2 Chemicals'!Print_Area</vt:lpstr>
      <vt:lpstr>'Page 3 Water Quality'!Print_Area</vt:lpstr>
      <vt:lpstr>'Page 4 AWOP TURBIDITY'!Print_Area</vt:lpstr>
      <vt:lpstr>'Page 5 Water Quality'!Print_Area</vt:lpstr>
      <vt:lpstr>'Page 6 Filters'!Print_Area</vt:lpstr>
      <vt:lpstr>'Page 6 Filters (2)'!Print_Area</vt:lpstr>
      <vt:lpstr>'Page 6 Filters (3)'!Print_Area</vt:lpstr>
      <vt:lpstr>'Page 7 Distribution'!Print_Area</vt:lpstr>
      <vt:lpstr>'Page 8 4-Hr Turbidity'!Print_Area</vt:lpstr>
      <vt:lpstr>'Page 9 Individual Filter Turb'!Print_Area</vt:lpstr>
      <vt:lpstr>'Page10 Chlorite&amp;ChlorineDioxide'!Print_Area</vt:lpstr>
      <vt:lpstr>'Plant Summary Sheet'!Print_Area</vt:lpstr>
      <vt:lpstr>'Summary Sheet'!Print_Area</vt:lpstr>
    </vt:vector>
  </TitlesOfParts>
  <Company>NREPC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Operating Report (eMOR)</dc:title>
  <dc:subject/>
  <dc:creator>roney</dc:creator>
  <cp:keywords/>
  <dc:description/>
  <cp:lastModifiedBy>elizabeth.danks</cp:lastModifiedBy>
  <cp:lastPrinted>2021-05-24T14:32:58Z</cp:lastPrinted>
  <dcterms:created xsi:type="dcterms:W3CDTF">2000-09-18T13:33:25Z</dcterms:created>
  <dcterms:modified xsi:type="dcterms:W3CDTF">2022-04-07T19:45:48Z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quired by Chapter 8">
    <vt:lpwstr>1</vt:lpwstr>
  </property>
  <property fmtid="{D5CDD505-2E9C-101B-9397-08002B2CF9AE}" pid="3" name="ContentType">
    <vt:lpwstr>Document</vt:lpwstr>
  </property>
  <property fmtid="{D5CDD505-2E9C-101B-9397-08002B2CF9AE}" pid="4" name="Format">
    <vt:lpwstr>Excel</vt:lpwstr>
  </property>
  <property fmtid="{D5CDD505-2E9C-101B-9397-08002B2CF9AE}" pid="5" name="Form Title">
    <vt:lpwstr>http://water.ky.gov/DrinkingWater/Drinking%20Water%20Forms/eMORv6231.xls, Monthly Operating Report (eMOR)</vt:lpwstr>
  </property>
  <property fmtid="{D5CDD505-2E9C-101B-9397-08002B2CF9AE}" pid="6" name="Year Revised">
    <vt:lpwstr>2008</vt:lpwstr>
  </property>
  <property fmtid="{D5CDD505-2E9C-101B-9397-08002B2CF9AE}" pid="7" name="Subject">
    <vt:lpwstr/>
  </property>
  <property fmtid="{D5CDD505-2E9C-101B-9397-08002B2CF9AE}" pid="8" name="Keywords">
    <vt:lpwstr/>
  </property>
  <property fmtid="{D5CDD505-2E9C-101B-9397-08002B2CF9AE}" pid="9" name="_Author">
    <vt:lpwstr>roney</vt:lpwstr>
  </property>
  <property fmtid="{D5CDD505-2E9C-101B-9397-08002B2CF9AE}" pid="10" name="_Category">
    <vt:lpwstr/>
  </property>
  <property fmtid="{D5CDD505-2E9C-101B-9397-08002B2CF9AE}" pid="11" name="Categories">
    <vt:lpwstr/>
  </property>
  <property fmtid="{D5CDD505-2E9C-101B-9397-08002B2CF9AE}" pid="12" name="Approval Level">
    <vt:lpwstr/>
  </property>
  <property fmtid="{D5CDD505-2E9C-101B-9397-08002B2CF9AE}" pid="13" name="_Comments">
    <vt:lpwstr/>
  </property>
  <property fmtid="{D5CDD505-2E9C-101B-9397-08002B2CF9AE}" pid="14" name="Assigned To">
    <vt:lpwstr/>
  </property>
  <property fmtid="{D5CDD505-2E9C-101B-9397-08002B2CF9AE}" pid="15" name="Classification">
    <vt:lpwstr>Compliance Forms</vt:lpwstr>
  </property>
  <property fmtid="{D5CDD505-2E9C-101B-9397-08002B2CF9AE}" pid="16" name="Order">
    <vt:lpwstr>1300.00000000000</vt:lpwstr>
  </property>
  <property fmtid="{D5CDD505-2E9C-101B-9397-08002B2CF9AE}" pid="17" name="ContentTypeId">
    <vt:lpwstr>0x010100622566BE329587458CB98659AEEF2A6E</vt:lpwstr>
  </property>
</Properties>
</file>