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drawings/drawing6.xml" ContentType="application/vnd.openxmlformats-officedocument.drawing+xml"/>
  <Override PartName="/xl/worksheets/sheet12.xml" ContentType="application/vnd.openxmlformats-officedocument.spreadsheetml.worksheet+xml"/>
  <Override PartName="/xl/drawings/drawing7.xml" ContentType="application/vnd.openxmlformats-officedocument.drawing+xml"/>
  <Override PartName="/xl/worksheets/sheet13.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 windowWidth="15480" windowHeight="11565" tabRatio="732" activeTab="0"/>
  </bookViews>
  <sheets>
    <sheet name="Instructions" sheetId="1" r:id="rId1"/>
    <sheet name="Cover Sheet" sheetId="2" r:id="rId2"/>
    <sheet name="IDC_ODC" sheetId="3" r:id="rId3"/>
    <sheet name="MDL" sheetId="4" r:id="rId4"/>
    <sheet name="RL" sheetId="5" r:id="rId5"/>
    <sheet name="IDC_ODC Calc" sheetId="6" r:id="rId6"/>
    <sheet name="MDL Calc" sheetId="7" r:id="rId7"/>
    <sheet name="RLS Calc (1)" sheetId="8" r:id="rId8"/>
    <sheet name="RLS Calc (2)" sheetId="9" r:id="rId9"/>
    <sheet name="RLS Calc (3)" sheetId="10" r:id="rId10"/>
    <sheet name="RLS Calc (4)" sheetId="11" r:id="rId11"/>
    <sheet name="RLS Calc (5)" sheetId="12" r:id="rId12"/>
    <sheet name="Appendix B" sheetId="13" r:id="rId13"/>
  </sheets>
  <definedNames>
    <definedName name="_xlnm.Print_Area" localSheetId="1">'Cover Sheet'!$A$1:$J$17</definedName>
    <definedName name="_xlnm.Print_Area" localSheetId="2">'IDC_ODC'!$B$1:$Q$34</definedName>
  </definedNames>
  <calcPr fullCalcOnLoad="1"/>
</workbook>
</file>

<file path=xl/sharedStrings.xml><?xml version="1.0" encoding="utf-8"?>
<sst xmlns="http://schemas.openxmlformats.org/spreadsheetml/2006/main" count="747" uniqueCount="279">
  <si>
    <t>Laboratory Name:</t>
  </si>
  <si>
    <t>Program:</t>
  </si>
  <si>
    <t>Address:</t>
  </si>
  <si>
    <t>KPDES Permit Numbers:</t>
  </si>
  <si>
    <t>DNR Permit Numbers:</t>
  </si>
  <si>
    <t>Contact Name:</t>
  </si>
  <si>
    <t>Contact Phone:</t>
  </si>
  <si>
    <t>Contact Fax:</t>
  </si>
  <si>
    <t>Contact Email:</t>
  </si>
  <si>
    <t>City, State, Zip Code:</t>
  </si>
  <si>
    <t>General Information</t>
  </si>
  <si>
    <t>Permit Information</t>
  </si>
  <si>
    <t>IDC/ODC Results</t>
  </si>
  <si>
    <t>Analysis Date:</t>
  </si>
  <si>
    <t>Analyst:</t>
  </si>
  <si>
    <t>Method No.</t>
  </si>
  <si>
    <t>Contaminant</t>
  </si>
  <si>
    <t>RRL1</t>
  </si>
  <si>
    <t>Units</t>
  </si>
  <si>
    <t>Spike Conc</t>
  </si>
  <si>
    <t>#1</t>
  </si>
  <si>
    <t>#2</t>
  </si>
  <si>
    <t>#3</t>
  </si>
  <si>
    <t>#4</t>
  </si>
  <si>
    <t>Mean</t>
  </si>
  <si>
    <t>% Rec</t>
  </si>
  <si>
    <t>%RSD</t>
  </si>
  <si>
    <r>
      <t>RRL</t>
    </r>
    <r>
      <rPr>
        <b/>
        <vertAlign val="superscript"/>
        <sz val="12"/>
        <color indexed="8"/>
        <rFont val="Calibri"/>
        <family val="2"/>
      </rPr>
      <t>1</t>
    </r>
  </si>
  <si>
    <r>
      <t>% Rec</t>
    </r>
    <r>
      <rPr>
        <b/>
        <vertAlign val="superscript"/>
        <sz val="12"/>
        <color indexed="8"/>
        <rFont val="Calibri"/>
        <family val="2"/>
      </rPr>
      <t>2</t>
    </r>
  </si>
  <si>
    <t>1.  RRL = Required Reporting Limit</t>
  </si>
  <si>
    <t>2. % Rec = Percent Recovery [(known / expected)*100%]</t>
  </si>
  <si>
    <t>Minimum Detection Limit (MDL) Results</t>
  </si>
  <si>
    <t>Date</t>
  </si>
  <si>
    <t>Est. MDL</t>
  </si>
  <si>
    <t>#5</t>
  </si>
  <si>
    <t>#6</t>
  </si>
  <si>
    <t>#7</t>
  </si>
  <si>
    <t>Std. Dev.</t>
  </si>
  <si>
    <r>
      <t>MDL</t>
    </r>
    <r>
      <rPr>
        <b/>
        <vertAlign val="superscript"/>
        <sz val="12"/>
        <color indexed="8"/>
        <rFont val="Calibri"/>
        <family val="2"/>
      </rPr>
      <t>2</t>
    </r>
  </si>
  <si>
    <r>
      <t>MRL</t>
    </r>
    <r>
      <rPr>
        <b/>
        <vertAlign val="superscript"/>
        <sz val="12"/>
        <color indexed="8"/>
        <rFont val="Calibri"/>
        <family val="2"/>
      </rPr>
      <t>3</t>
    </r>
  </si>
  <si>
    <r>
      <t>2.</t>
    </r>
    <r>
      <rPr>
        <sz val="7"/>
        <color indexed="8"/>
        <rFont val="Times New Roman"/>
        <family val="1"/>
      </rPr>
      <t xml:space="preserve">      </t>
    </r>
    <r>
      <rPr>
        <sz val="12"/>
        <color indexed="8"/>
        <rFont val="Calibri"/>
        <family val="2"/>
      </rPr>
      <t>MDL = Minimum Detection Limit</t>
    </r>
  </si>
  <si>
    <r>
      <t>1.</t>
    </r>
    <r>
      <rPr>
        <sz val="7"/>
        <color indexed="8"/>
        <rFont val="Times New Roman"/>
        <family val="1"/>
      </rPr>
      <t xml:space="preserve">      </t>
    </r>
    <r>
      <rPr>
        <sz val="12"/>
        <color indexed="8"/>
        <rFont val="Calibri"/>
        <family val="2"/>
      </rPr>
      <t>RRL = Required Reporting Limit</t>
    </r>
  </si>
  <si>
    <r>
      <t>3.</t>
    </r>
    <r>
      <rPr>
        <sz val="7"/>
        <color indexed="8"/>
        <rFont val="Times New Roman"/>
        <family val="1"/>
      </rPr>
      <t xml:space="preserve">      </t>
    </r>
    <r>
      <rPr>
        <sz val="12"/>
        <color indexed="8"/>
        <rFont val="Calibri"/>
        <family val="2"/>
      </rPr>
      <t>MRL = Minimum Reporting Level</t>
    </r>
  </si>
  <si>
    <t>Minimum Detection Limit Study (MDL)</t>
  </si>
  <si>
    <t>ICAL with Reporting Limit Standard</t>
  </si>
  <si>
    <t>Date of Analysis</t>
  </si>
  <si>
    <t>Graph Axis</t>
  </si>
  <si>
    <t>#8</t>
  </si>
  <si>
    <t>Concentration (x)</t>
  </si>
  <si>
    <t>Instr. Response (y)</t>
  </si>
  <si>
    <t>ICAL Statistics</t>
  </si>
  <si>
    <t>Number of Points</t>
  </si>
  <si>
    <t>Correlation Coefficient (R2)</t>
  </si>
  <si>
    <t>Y – intercept</t>
  </si>
  <si>
    <t>Slope (m)</t>
  </si>
  <si>
    <t>Reporting Limit Standard (RLS)</t>
  </si>
  <si>
    <t>RRL = Required Reporting Limit</t>
  </si>
  <si>
    <t>Analysis Information</t>
  </si>
  <si>
    <t>Instrumentation:</t>
  </si>
  <si>
    <t>Kentucky Division of Water</t>
  </si>
  <si>
    <t>Use these worksheets in conjunction with the narrative document entitlted 'Laboratory Demonstration of Capability Procedure, Effective Date July 18, 2011'.</t>
  </si>
  <si>
    <t>Instructions for Demonstration of Capability (DOC) Worksheets</t>
  </si>
  <si>
    <t>The procedure document outlines the necessary steps to achieve an accepted DOC.</t>
  </si>
  <si>
    <t>Please complete the cover sheet to include the individual method number for this DOC.</t>
  </si>
  <si>
    <t>For parameter groups that include multiple contaminants, e.g., metals, one DOC may be submitted for the method, e.g., EPA method 200.8.</t>
  </si>
  <si>
    <t>If a test procedure is not applicable to a parameter, please indicate as such on the appropriate worksheet.</t>
  </si>
  <si>
    <t>Analyst Name:</t>
  </si>
  <si>
    <t>Report Date:</t>
  </si>
  <si>
    <t>Matrix:</t>
  </si>
  <si>
    <t>Initial Demonstration of Capability / On-going Demonstration of Capability</t>
  </si>
  <si>
    <t>Concentration Determined by Analysis</t>
  </si>
  <si>
    <t>Percent Recovery</t>
  </si>
  <si>
    <t>Recovery SD</t>
  </si>
  <si>
    <t>Accuracy Criteria (+/- 20% of the average)</t>
  </si>
  <si>
    <t>IDC#1</t>
  </si>
  <si>
    <t>IDC#2</t>
  </si>
  <si>
    <t>IDC#3</t>
  </si>
  <si>
    <t>IDC#4</t>
  </si>
  <si>
    <t>Average</t>
  </si>
  <si>
    <t xml:space="preserve"> -20% Limit</t>
  </si>
  <si>
    <t xml:space="preserve"> +20% Limit</t>
  </si>
  <si>
    <t xml:space="preserve"> IDC/ODC Summary</t>
  </si>
  <si>
    <t>Analysis</t>
  </si>
  <si>
    <t>Analysis Date</t>
  </si>
  <si>
    <t>Analyst</t>
  </si>
  <si>
    <t>#</t>
  </si>
  <si>
    <t>Min</t>
  </si>
  <si>
    <t>Max</t>
  </si>
  <si>
    <t>Value</t>
  </si>
  <si>
    <t xml:space="preserve"> IDC / ODC Data Summary</t>
  </si>
  <si>
    <t>Minimum Detection Limit Calculator</t>
  </si>
  <si>
    <t>Required</t>
  </si>
  <si>
    <t>Estimated</t>
  </si>
  <si>
    <t>MDL Spike</t>
  </si>
  <si>
    <t>Calculated</t>
  </si>
  <si>
    <t>Student t</t>
  </si>
  <si>
    <t>Laboratory</t>
  </si>
  <si>
    <t>MDL#1</t>
  </si>
  <si>
    <t>MDL#2</t>
  </si>
  <si>
    <t>MDL#3</t>
  </si>
  <si>
    <t>MDL#4</t>
  </si>
  <si>
    <t>MDL#5</t>
  </si>
  <si>
    <t>MDL#6</t>
  </si>
  <si>
    <t>MDL#7</t>
  </si>
  <si>
    <t>{3.143}</t>
  </si>
  <si>
    <t xml:space="preserve">RRL </t>
  </si>
  <si>
    <t>Conc</t>
  </si>
  <si>
    <t>Ten Times</t>
  </si>
  <si>
    <t>Rule</t>
  </si>
  <si>
    <t>IDC / ODC Data Summary</t>
  </si>
  <si>
    <t>Cal #</t>
  </si>
  <si>
    <t>Conc (x)</t>
  </si>
  <si>
    <t>Resp (y)</t>
  </si>
  <si>
    <t xml:space="preserve">for n = </t>
  </si>
  <si>
    <t>Calculate Linear Regression</t>
  </si>
  <si>
    <t>Statistics for Regression Analysis</t>
  </si>
  <si>
    <t>for n =</t>
  </si>
  <si>
    <t>xy</t>
  </si>
  <si>
    <t>x</t>
  </si>
  <si>
    <t>y</t>
  </si>
  <si>
    <t>∑=</t>
  </si>
  <si>
    <t>m=</t>
  </si>
  <si>
    <t xml:space="preserve">y </t>
  </si>
  <si>
    <t>=</t>
  </si>
  <si>
    <t>mx</t>
  </si>
  <si>
    <t>+</t>
  </si>
  <si>
    <t>b</t>
  </si>
  <si>
    <t>Calculate Reporting Limit Standard</t>
  </si>
  <si>
    <t xml:space="preserve">Expected Value = </t>
  </si>
  <si>
    <t>Resp(y)=</t>
  </si>
  <si>
    <t>Calc(x)=</t>
  </si>
  <si>
    <t>%Rec=</t>
  </si>
  <si>
    <t xml:space="preserve">   (Enter instrument response)</t>
  </si>
  <si>
    <t xml:space="preserve">   (Calculated value x= (y-b)/m)</t>
  </si>
  <si>
    <t xml:space="preserve">   (Percent Recovery of RLS as unknown)</t>
  </si>
  <si>
    <r>
      <t>x</t>
    </r>
    <r>
      <rPr>
        <vertAlign val="superscript"/>
        <sz val="11"/>
        <color indexed="8"/>
        <rFont val="Calibri"/>
        <family val="2"/>
      </rPr>
      <t>2</t>
    </r>
  </si>
  <si>
    <r>
      <t>y</t>
    </r>
    <r>
      <rPr>
        <vertAlign val="superscript"/>
        <sz val="11"/>
        <color indexed="8"/>
        <rFont val="Calibri"/>
        <family val="2"/>
      </rPr>
      <t>2</t>
    </r>
  </si>
  <si>
    <r>
      <t>r</t>
    </r>
    <r>
      <rPr>
        <b/>
        <vertAlign val="superscript"/>
        <sz val="11"/>
        <color indexed="8"/>
        <rFont val="Calibri"/>
        <family val="2"/>
      </rPr>
      <t>2</t>
    </r>
    <r>
      <rPr>
        <b/>
        <sz val="11"/>
        <color indexed="8"/>
        <rFont val="Calibri"/>
        <family val="2"/>
      </rPr>
      <t>=</t>
    </r>
  </si>
  <si>
    <r>
      <t>r</t>
    </r>
    <r>
      <rPr>
        <b/>
        <vertAlign val="superscript"/>
        <sz val="11"/>
        <color indexed="8"/>
        <rFont val="Calibri"/>
        <family val="2"/>
      </rPr>
      <t>2</t>
    </r>
  </si>
  <si>
    <t>Contaminant:</t>
  </si>
  <si>
    <t>RRL:</t>
  </si>
  <si>
    <t>Units:</t>
  </si>
  <si>
    <t>Acceptable? (according to QAP)</t>
  </si>
  <si>
    <t>#9</t>
  </si>
  <si>
    <t>#10</t>
  </si>
  <si>
    <t>Result=</t>
  </si>
  <si>
    <t xml:space="preserve">   (Enter instrument result)</t>
  </si>
  <si>
    <t>Title 40: Protection of Environment</t>
  </si>
  <si>
    <t xml:space="preserve">PART 136—GUIDELINES ESTABLISHING TEST PROCEDURES FOR THE ANALYSIS OF POLLUTANTS </t>
  </si>
  <si>
    <t>Browse Previous | Browse Next</t>
  </si>
  <si>
    <t>Appendix B to Part 136—Definition and Procedure for the Determination of the Method Detection Limit—Revision 1.11</t>
  </si>
  <si>
    <t>Definition</t>
  </si>
  <si>
    <t>The method detection limit (MDL) is defined as the minimum concentration of a substance that can be measured and reported with 99% confidence that the analyte concentration is greater than zero and is determined from analysis of a sample in a given matrix containing the analyte.</t>
  </si>
  <si>
    <t>Scope and Application</t>
  </si>
  <si>
    <t>This procedure is designed for applicability to a wide variety of sample types ranging from reagent (blank) water containing analyte to wastewater containing analyte. The MDL for an analytical procedure may vary as a function of sample type. The procedure requires a complete, specific, and well defined analytical method. It is essential that all sample processing steps of the analytical method be included in the determination of the method detection limit.</t>
  </si>
  <si>
    <t>The MDL obtained by this procedure is used to judge the significance of a single measurement of a future sample.</t>
  </si>
  <si>
    <t>The MDL procedure was designed for applicability to a broad variety of physical and chemical methods. To accomplish this, the procedure was made device- or instrument-independent.</t>
  </si>
  <si>
    <t>Procedure</t>
  </si>
  <si>
    <t>1. Make an estimate of the detection limit using one of the following:</t>
  </si>
  <si>
    <t>(a) The concentration value that corresponds to an instrument signal/noise in the range of 2.5 to 5.</t>
  </si>
  <si>
    <t>(b) The concentration equivalent of three times the standard deviation of replicate instrumental measurements of the analyte in reagent water.</t>
  </si>
  <si>
    <r>
      <t xml:space="preserve">(c) That region of the standard curve where there is a significant change in sensitivity, </t>
    </r>
    <r>
      <rPr>
        <i/>
        <sz val="9"/>
        <rFont val="Arial"/>
        <family val="2"/>
      </rPr>
      <t xml:space="preserve">i.e. </t>
    </r>
    <r>
      <rPr>
        <sz val="9"/>
        <rFont val="Arial"/>
        <family val="2"/>
      </rPr>
      <t>, a break in the slope of the standard curve.</t>
    </r>
  </si>
  <si>
    <t>(d) Instrumental limitations.</t>
  </si>
  <si>
    <t>It is recognized that the experience of the analyst is important to this process. However, the analyst must include the above considerations in the initial estimate of the detection limit.</t>
  </si>
  <si>
    <t>2. Prepare reagent (blank) water that is as free of analyte as possible. Reagent or interference free water is defined as a water sample in which analyte and interferent concentrations are not detected at the method detection limit of each analyte of interest. Interferences are defined as systematic errors in the measured analytical signal of an established procedure caused by the presence of interfering species (interferent). The interferent concentration is presupposed to be normally distributed in representative samples of a given matrix.</t>
  </si>
  <si>
    <t>3. (a) If the MDL is to be determined in reagent (blank) water, prepare a laboratory standard (analyte in reagent water) at a concentration which is at least equal to or in the same concentration range as the estimated method detection limit. (Recommend between 1 and 5 times the estimated method detection limit.) Proceed to Step 4.</t>
  </si>
  <si>
    <t>(b) If the MDL is to be determined in another sample matrix, analyze the sample. If the measured level of the analyte is in the recommended range of one to five times the estimated detection limit, proceed to Step 4.</t>
  </si>
  <si>
    <t>If the measured level of analyte is less than the estimated detection limit, add a known amount of analyte to bring the level of analyte between one and five times the estimated detection limit.</t>
  </si>
  <si>
    <t>If the measured level of analyte is greater than five times the estimated detection limit, there are two options.</t>
  </si>
  <si>
    <t>(1) Obtain another sample with a lower level of analyte in the same matrix if possible.</t>
  </si>
  <si>
    <t>(2) The sample may be used as is for determining the method detection limit if the analyte level does not exceed 10 times the MDL of the analyte in reagent water. The variance of the analytical method changes as the analyte concentration increases from the MDL, hence the MDL determined under these circumstances may not truly reflect method variance at lower analyte concentrations.</t>
  </si>
  <si>
    <t>4. (a) Take a minimum of seven aliquots of the sample to be used to calculate the method detection limit and process each through the entire analytical method. Make all computations according to the defined method with final results in the method reporting units. If a blank measurement is required to calculate the measured level of analyte, obtain a separate blank measurement for each sample aliquot analyzed. The average blank measurement is subtracted from the respective sample measurements.</t>
  </si>
  <si>
    <t>(b) It may be economically and technically desirable to evaluate the estimated method detection limit before proceeding with 4a. This will: (1) Prevent repeating this entire procedure when the costs of analyses are high and (2) insure that the procedure is being conducted at the correct concentration. It is quite possible that an inflated MDL will be calculated from data obtained at many times the real MDL even though the level of analyte is less than five times the calculated method detection limit. To insure that the estimate of the method detection limit is a good estimate, it is necessary to determine that a lower concentration of analyte will not result in a significantly lower method detection limit. Take two aliquots of the sample to be used to calculate the method detection limit and process each through the entire method, including blank measurements as described above in 4a. Evaluate these data:</t>
  </si>
  <si>
    <t>(1) If these measurements indicate the sample is in desirable range for determination of the MDL, take five additional aliquots and proceed. Use all seven measurements for calculation of the MDL.</t>
  </si>
  <si>
    <t>(2) If these measurements indicate the sample is not in correct range, reestimate the MDL, obtain new sample as in 3 and repeat either 4a or 4b.</t>
  </si>
  <si>
    <r>
      <t>5. Calculate the variance (S</t>
    </r>
    <r>
      <rPr>
        <vertAlign val="superscript"/>
        <sz val="9"/>
        <rFont val="Arial"/>
        <family val="2"/>
      </rPr>
      <t>2</t>
    </r>
    <r>
      <rPr>
        <sz val="9"/>
        <rFont val="Arial"/>
        <family val="2"/>
      </rPr>
      <t xml:space="preserve"> ) and standard deviation (S) of the replicate measurements, as follows:</t>
    </r>
  </si>
  <si>
    <t>where:</t>
  </si>
  <si>
    <t>Xι; i=1 to n, are the analytical results in the final method reporting units obtained from the n sample aliquots and Σ refers to the sum of the X values from i=l to n.</t>
  </si>
  <si>
    <t xml:space="preserve"> </t>
  </si>
  <si>
    <t>6. (a) Compute the MDL as follows:</t>
  </si>
  <si>
    <t>MDL = t(n-1,1-α=0.99)  (S)</t>
  </si>
  <si>
    <t>MDL = the method detection limit</t>
  </si>
  <si>
    <t>t(n-1,1-α=.99)= the students' t value appropriate for a 99% confidence level and a standard deviation estimate with n-1 degrees of freedom. See Table.</t>
  </si>
  <si>
    <t>S = standard deviation of the replicate analyses.</t>
  </si>
  <si>
    <r>
      <t>(b) The 95% confidence interval estimates for the MDL derived in 6a are computed according to the following equations derived from percentiles of the chi square over degrees of freedom distribution (χ</t>
    </r>
    <r>
      <rPr>
        <vertAlign val="superscript"/>
        <sz val="9"/>
        <rFont val="Arial"/>
        <family val="2"/>
      </rPr>
      <t>2</t>
    </r>
    <r>
      <rPr>
        <sz val="9"/>
        <rFont val="Arial"/>
        <family val="2"/>
      </rPr>
      <t xml:space="preserve"> /df).</t>
    </r>
  </si>
  <si>
    <t>LCL = 0.64 MDL</t>
  </si>
  <si>
    <t>UCL = 2.20 MDL</t>
  </si>
  <si>
    <t>where: LCL and UCL are the lower and upper 95% confidence limits respectively based on seven aliquots.</t>
  </si>
  <si>
    <t>7. Optional iterative procedure to verify the reasonableness of the estimate of the MDL and subsequent MDL determinations.</t>
  </si>
  <si>
    <t>(a) If this is the initial attempt to compute MDL based on the estimate of MDL formulated in Step 1, take the MDL as calculated in Step 6, spike the matrix at this calculated MDL and proceed through the procedure starting with Step 4.</t>
  </si>
  <si>
    <r>
      <t>(b) If this is the second or later iteration of the MDL calculation, use S</t>
    </r>
    <r>
      <rPr>
        <vertAlign val="superscript"/>
        <sz val="9"/>
        <rFont val="Arial"/>
        <family val="2"/>
      </rPr>
      <t>2</t>
    </r>
    <r>
      <rPr>
        <sz val="9"/>
        <rFont val="Arial"/>
        <family val="2"/>
      </rPr>
      <t xml:space="preserve"> from the current MDL calculation and S</t>
    </r>
    <r>
      <rPr>
        <vertAlign val="superscript"/>
        <sz val="9"/>
        <rFont val="Arial"/>
        <family val="2"/>
      </rPr>
      <t>2</t>
    </r>
    <r>
      <rPr>
        <sz val="9"/>
        <rFont val="Arial"/>
        <family val="2"/>
      </rPr>
      <t xml:space="preserve"> from the previous MDL calculation to compute the F-ratio. The F-ratio is calculated by substituting the larger S</t>
    </r>
    <r>
      <rPr>
        <vertAlign val="superscript"/>
        <sz val="9"/>
        <rFont val="Arial"/>
        <family val="2"/>
      </rPr>
      <t>2</t>
    </r>
    <r>
      <rPr>
        <sz val="9"/>
        <rFont val="Arial"/>
        <family val="2"/>
      </rPr>
      <t xml:space="preserve"> into the numerator S</t>
    </r>
    <r>
      <rPr>
        <vertAlign val="superscript"/>
        <sz val="9"/>
        <rFont val="Arial"/>
        <family val="2"/>
      </rPr>
      <t>2</t>
    </r>
    <r>
      <rPr>
        <sz val="9"/>
        <rFont val="Arial"/>
        <family val="2"/>
      </rPr>
      <t xml:space="preserve"> </t>
    </r>
    <r>
      <rPr>
        <vertAlign val="subscript"/>
        <sz val="9"/>
        <rFont val="Arial"/>
        <family val="2"/>
      </rPr>
      <t>A</t>
    </r>
    <r>
      <rPr>
        <sz val="9"/>
        <rFont val="Arial"/>
        <family val="2"/>
      </rPr>
      <t>and the other into the denominator S</t>
    </r>
    <r>
      <rPr>
        <vertAlign val="superscript"/>
        <sz val="9"/>
        <rFont val="Arial"/>
        <family val="2"/>
      </rPr>
      <t>2</t>
    </r>
    <r>
      <rPr>
        <sz val="9"/>
        <rFont val="Arial"/>
        <family val="2"/>
      </rPr>
      <t xml:space="preserve"> </t>
    </r>
    <r>
      <rPr>
        <vertAlign val="subscript"/>
        <sz val="9"/>
        <rFont val="Arial"/>
        <family val="2"/>
      </rPr>
      <t>B</t>
    </r>
    <r>
      <rPr>
        <sz val="9"/>
        <rFont val="Arial"/>
        <family val="2"/>
      </rPr>
      <t>. The computed F-ratio is then compared with the F-ratio found in the table which is 3.05 as follows: if S</t>
    </r>
    <r>
      <rPr>
        <vertAlign val="superscript"/>
        <sz val="9"/>
        <rFont val="Arial"/>
        <family val="2"/>
      </rPr>
      <t>2</t>
    </r>
    <r>
      <rPr>
        <sz val="9"/>
        <rFont val="Arial"/>
        <family val="2"/>
      </rPr>
      <t xml:space="preserve"> </t>
    </r>
    <r>
      <rPr>
        <vertAlign val="subscript"/>
        <sz val="9"/>
        <rFont val="Arial"/>
        <family val="2"/>
      </rPr>
      <t>A</t>
    </r>
    <r>
      <rPr>
        <sz val="9"/>
        <rFont val="Arial"/>
        <family val="2"/>
      </rPr>
      <t>/S</t>
    </r>
    <r>
      <rPr>
        <vertAlign val="superscript"/>
        <sz val="9"/>
        <rFont val="Arial"/>
        <family val="2"/>
      </rPr>
      <t>2</t>
    </r>
    <r>
      <rPr>
        <sz val="9"/>
        <rFont val="Arial"/>
        <family val="2"/>
      </rPr>
      <t xml:space="preserve"> </t>
    </r>
    <r>
      <rPr>
        <vertAlign val="subscript"/>
        <sz val="9"/>
        <rFont val="Arial"/>
        <family val="2"/>
      </rPr>
      <t>B</t>
    </r>
    <r>
      <rPr>
        <sz val="9"/>
        <rFont val="Arial"/>
        <family val="2"/>
      </rPr>
      <t>&lt;3.05, then compute the pooled standard deviation by the following equation:</t>
    </r>
  </si>
  <si>
    <r>
      <t>if S</t>
    </r>
    <r>
      <rPr>
        <vertAlign val="superscript"/>
        <sz val="9"/>
        <rFont val="Arial"/>
        <family val="2"/>
      </rPr>
      <t>2</t>
    </r>
    <r>
      <rPr>
        <sz val="9"/>
        <rFont val="Arial"/>
        <family val="2"/>
      </rPr>
      <t xml:space="preserve"> </t>
    </r>
    <r>
      <rPr>
        <vertAlign val="subscript"/>
        <sz val="9"/>
        <rFont val="Arial"/>
        <family val="2"/>
      </rPr>
      <t>A</t>
    </r>
    <r>
      <rPr>
        <sz val="9"/>
        <rFont val="Arial"/>
        <family val="2"/>
      </rPr>
      <t>/S</t>
    </r>
    <r>
      <rPr>
        <vertAlign val="superscript"/>
        <sz val="9"/>
        <rFont val="Arial"/>
        <family val="2"/>
      </rPr>
      <t>2</t>
    </r>
    <r>
      <rPr>
        <sz val="9"/>
        <rFont val="Arial"/>
        <family val="2"/>
      </rPr>
      <t xml:space="preserve"> </t>
    </r>
    <r>
      <rPr>
        <vertAlign val="subscript"/>
        <sz val="9"/>
        <rFont val="Arial"/>
        <family val="2"/>
      </rPr>
      <t>B</t>
    </r>
    <r>
      <rPr>
        <sz val="9"/>
        <rFont val="Arial"/>
        <family val="2"/>
      </rPr>
      <t>&gt;3.05, respike at the most recent calculated MDL and process the samples through the procedure starting with Step 4. If the most recent calculated MDL does not permit qualitative identification when samples are spiked at that level, report the MDL as a concentration between the current and previous MDL which permits qualitative identification.</t>
    </r>
  </si>
  <si>
    <r>
      <t>(c) Use the S</t>
    </r>
    <r>
      <rPr>
        <vertAlign val="subscript"/>
        <sz val="9"/>
        <rFont val="Arial"/>
        <family val="2"/>
      </rPr>
      <t>pooled</t>
    </r>
    <r>
      <rPr>
        <sz val="9"/>
        <rFont val="Arial"/>
        <family val="2"/>
      </rPr>
      <t>as calculated in 7b to compute The final MDL according to the following equation:</t>
    </r>
  </si>
  <si>
    <r>
      <t>MDL=2.681 (S</t>
    </r>
    <r>
      <rPr>
        <vertAlign val="subscript"/>
        <sz val="9"/>
        <rFont val="Arial"/>
        <family val="2"/>
      </rPr>
      <t>pooled</t>
    </r>
    <r>
      <rPr>
        <sz val="9"/>
        <rFont val="Arial"/>
        <family val="2"/>
      </rPr>
      <t>)</t>
    </r>
  </si>
  <si>
    <t>where 2.681 is equal to t(12,1−α=.99).</t>
  </si>
  <si>
    <t>(d) The 95% confidence limits for MDL derived in 7c are computed according to the following equations derived from precentiles of the chi squared over degrees of freedom distribution.</t>
  </si>
  <si>
    <t>LCL=0.72 MDL</t>
  </si>
  <si>
    <t>UCL=1.65 MDL</t>
  </si>
  <si>
    <t>where LCL and UCL are the lower and upper 95% confidence limits respectively based on 14 aliquots.</t>
  </si>
  <si>
    <t>Tables of Students' t Values at the 99 Percent Confidence Level</t>
  </si>
  <si>
    <t>Number of replicates</t>
  </si>
  <si>
    <t>Degrees of freedom (n-1)</t>
  </si>
  <si>
    <r>
      <t>t</t>
    </r>
    <r>
      <rPr>
        <b/>
        <vertAlign val="subscript"/>
        <sz val="12"/>
        <rFont val="Times New Roman"/>
        <family val="1"/>
      </rPr>
      <t>cn-1,.99</t>
    </r>
    <r>
      <rPr>
        <b/>
        <sz val="12"/>
        <rFont val="Times New Roman"/>
        <family val="1"/>
      </rPr>
      <t>)</t>
    </r>
  </si>
  <si>
    <t>Reporting</t>
  </si>
  <si>
    <t>The analytical method used must be specifically identified by number or title ald the MDL for each analyte expressed in the appropriate method reporting units. If the analytical method permits options which affect the method detection limit, these conditions must be specified with the MDL value. The sample matrix used to determine the MDL must also be identified with MDL value. Report the mean analyte level with the MDL and indicate if the MDL procedure was iterated. If a laboratory standard or a sample that contained a known amount analyte was used for this determination, also report the mean recovery.</t>
  </si>
  <si>
    <t>If the level of analyte in the sample was below the determined MDL or exceeds 10 times the MDL of the analyte in reagent water, do not report a value for the MDL.</t>
  </si>
  <si>
    <t>[49 FR 43430, Oct. 26, 1984; 50 FR 694, 696, Jan. 4, 1985, as amended at 51 FR 23703, June 30, 1986]</t>
  </si>
  <si>
    <t>For questions or comments regarding e-CFR editorial content, features, or design, email ecfr@nara.gov.</t>
  </si>
  <si>
    <t>For questions concerning e-CFR programming and delivery issues, email webteam@gpo.gov.</t>
  </si>
  <si>
    <t>Section 508 / Accessibility</t>
  </si>
  <si>
    <t>If the data is unaccpetable, some numbers in the calculated cells will turn red.</t>
  </si>
  <si>
    <t>If the numbers turn red, the data is not acceptable and should be repeated.</t>
  </si>
  <si>
    <t>IDC_ODC Calc Instructions</t>
  </si>
  <si>
    <t xml:space="preserve">All IDC/ODC points must be within 20% of the mean. </t>
  </si>
  <si>
    <t>The % RSD must be less than 15%. If it is not, the %RSD column will show a red number.</t>
  </si>
  <si>
    <t>If any of the numbers on the spreadsheet turn red, the entire IDC/ODC study must be repeated.</t>
  </si>
  <si>
    <t>MDL Calc Instructions</t>
  </si>
  <si>
    <t xml:space="preserve">If the MDL study is unacceptable, numbers in the spreadsheet will turn red. </t>
  </si>
  <si>
    <t>The calculated MDL must be less than  the spike concentration.</t>
  </si>
  <si>
    <t>The level of analyte must not exceed 10 times the calculated MDL.</t>
  </si>
  <si>
    <t>N is the number of points on the curve.</t>
  </si>
  <si>
    <t>Conc(x) is the concentration at which the curve point was ran.</t>
  </si>
  <si>
    <t>Resp(y) is the instrument response given for the curve point. This can be an absorbance, raw data, etc.</t>
  </si>
  <si>
    <t>The expected value is the concentration that the lowest point on the curve is ran as an independent standard.</t>
  </si>
  <si>
    <t>The instrument response is what is given when you run the lowest curve point as an independent standard.</t>
  </si>
  <si>
    <t>If you are using a pre-programmed curve (such as a spec), only enter data in the section that is for pre-programmed curves. Do not enter data anywhere else.</t>
  </si>
  <si>
    <t>If the results are unacceptable, the % recovery will turn red.</t>
  </si>
  <si>
    <t>The % recovery must be 70-130%.</t>
  </si>
  <si>
    <t>RRL is the required reporting limit, usually set by the state. The estimated MDL is what you think your MDL is going to be.</t>
  </si>
  <si>
    <t>Scroll down the page for more calculations.</t>
  </si>
  <si>
    <t>The level of analyte in the sample MDLs must be greater than the calculated MDL.</t>
  </si>
  <si>
    <t>RRL is the required reporting limit, usually set by the state.</t>
  </si>
  <si>
    <t>IDC Spike</t>
  </si>
  <si>
    <t>Graphs for each analyte entered are further down the page.</t>
  </si>
  <si>
    <t xml:space="preserve">Conc </t>
  </si>
  <si>
    <r>
      <t>RL</t>
    </r>
    <r>
      <rPr>
        <b/>
        <vertAlign val="superscript"/>
        <sz val="12"/>
        <color indexed="8"/>
        <rFont val="Calibri"/>
        <family val="2"/>
      </rPr>
      <t>1</t>
    </r>
  </si>
  <si>
    <r>
      <t>MDL</t>
    </r>
    <r>
      <rPr>
        <b/>
        <u val="single"/>
        <vertAlign val="superscript"/>
        <sz val="11"/>
        <color indexed="8"/>
        <rFont val="Calibri"/>
        <family val="2"/>
      </rPr>
      <t>2</t>
    </r>
  </si>
  <si>
    <t>ICAL = Initial Calibration</t>
  </si>
  <si>
    <t>The Laboratory MRL is the lowest amount the laboratory will report. This must be greater than your MDL.</t>
  </si>
  <si>
    <t>Instrument ID:</t>
  </si>
  <si>
    <t>Percent Recovery (%REC) of RLS</t>
  </si>
  <si>
    <t>If you are using a pre-programmed curve, you can only calculate for one curve at a time.</t>
  </si>
  <si>
    <t>It is possible to calculate for multiple analyte curves on one RL form.</t>
  </si>
  <si>
    <t>If this is desired, use the multiple RLS Calc forms.</t>
  </si>
  <si>
    <t>Each RLS Calc form corresponds to a different line on the RL form.</t>
  </si>
  <si>
    <t>Instrument ID</t>
  </si>
  <si>
    <t>Software Version</t>
  </si>
  <si>
    <t>Lab ID#</t>
  </si>
  <si>
    <t>b=</t>
  </si>
  <si>
    <t>KENTUCKY DEPARTMENT FOR ENVIRONMENTAL PROTECTION</t>
  </si>
  <si>
    <t>DIVISION OF WATER</t>
  </si>
  <si>
    <t>FRANKFORT, KY 40601</t>
  </si>
  <si>
    <t>For Instructions, click here</t>
  </si>
  <si>
    <t>Only fill in the cells that are blue.</t>
  </si>
  <si>
    <t>If they are not, the last columns on the spreadsheet will show red numbers indicating which points are not acceptable.</t>
  </si>
  <si>
    <t>To the left of each graph, enter the analysis date.</t>
  </si>
  <si>
    <t>The MDL spike concentration is the concentration of the standard you are running for you MDL study.</t>
  </si>
  <si>
    <t>Analysis Date Range:</t>
  </si>
  <si>
    <r>
      <t xml:space="preserve">For any questions related to this process, please contact Patrick Garrity at patrick.garrity@ky.gov </t>
    </r>
    <r>
      <rPr>
        <sz val="11"/>
        <rFont val="Calibri"/>
        <family val="2"/>
      </rPr>
      <t>or Kevin Stewart at kevin.stewart@ky.gov.</t>
    </r>
  </si>
  <si>
    <t>Initial/Ongoing Demonstration of Capabilities (IDC/ODC)</t>
  </si>
  <si>
    <t>Enter the date range that all the IDC/ODC's were performed.</t>
  </si>
  <si>
    <t>Demonstration of Capability Package</t>
  </si>
  <si>
    <t>RLS Calc Instructions</t>
  </si>
  <si>
    <t>Cover Sheet</t>
  </si>
  <si>
    <t>Fill out all information requested on the cover sheet document.</t>
  </si>
  <si>
    <t>Fill out information requested on the Cover Sheet document.</t>
  </si>
  <si>
    <t>Fill out information in the worksheets labeled "Calc".  Only fill out information in cells that are blue in these sheets. The other cells are calculations.</t>
  </si>
  <si>
    <t>Make sure to fill out the Laboratory name correctly, as it is linked to all other forms.</t>
  </si>
  <si>
    <t>Be certain to complete all information on this document.</t>
  </si>
  <si>
    <t>The report forms do not need to be typed on, as all information will be generated for these documents.</t>
  </si>
  <si>
    <t>Analysis date of each replicate &gt;&gt;</t>
  </si>
  <si>
    <t>RLS Calculation for Calibration Curve (Linear Regression)</t>
  </si>
  <si>
    <t>RLS Calculation for Pre-programmed Curve (ONLY)</t>
  </si>
  <si>
    <t>Linear Regression Calibration Curve</t>
  </si>
  <si>
    <t>ABC</t>
  </si>
  <si>
    <t>Reference Method:</t>
  </si>
  <si>
    <t>03072014</t>
  </si>
  <si>
    <t xml:space="preserve">Version:  </t>
  </si>
  <si>
    <t>300 SOWER BOULEVARD; 3RD FLOOR</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</si>
</sst>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
    <numFmt numFmtId="165" formatCode="0.000"/>
    <numFmt numFmtId="166" formatCode="0.0000"/>
  </numFmts>
  <fonts count="66">
    <font>
      <sz val="11"/>
      <color theme="1"/>
      <name val="Calibri"/>
      <family val="2"/>
    </font>
    <font>
      <sz val="11"/>
      <color indexed="8"/>
      <name val="Calibri"/>
      <family val="2"/>
    </font>
    <font>
      <sz val="12"/>
      <color indexed="8"/>
      <name val="Calibri"/>
      <family val="2"/>
    </font>
    <font>
      <b/>
      <vertAlign val="superscript"/>
      <sz val="12"/>
      <color indexed="8"/>
      <name val="Calibri"/>
      <family val="2"/>
    </font>
    <font>
      <sz val="7"/>
      <color indexed="8"/>
      <name val="Times New Roman"/>
      <family val="1"/>
    </font>
    <font>
      <b/>
      <sz val="11"/>
      <color indexed="8"/>
      <name val="Calibri"/>
      <family val="2"/>
    </font>
    <font>
      <b/>
      <sz val="12"/>
      <color indexed="8"/>
      <name val="Calibri"/>
      <family val="2"/>
    </font>
    <font>
      <b/>
      <sz val="14"/>
      <color indexed="8"/>
      <name val="Calibri"/>
      <family val="2"/>
    </font>
    <font>
      <b/>
      <u val="single"/>
      <sz val="11"/>
      <color indexed="8"/>
      <name val="Calibri"/>
      <family val="2"/>
    </font>
    <font>
      <sz val="11"/>
      <name val="Calibri"/>
      <family val="2"/>
    </font>
    <font>
      <sz val="8"/>
      <name val="Calibri"/>
      <family val="2"/>
    </font>
    <font>
      <vertAlign val="superscript"/>
      <sz val="11"/>
      <color indexed="8"/>
      <name val="Calibri"/>
      <family val="2"/>
    </font>
    <font>
      <b/>
      <vertAlign val="superscript"/>
      <sz val="11"/>
      <color indexed="8"/>
      <name val="Calibri"/>
      <family val="2"/>
    </font>
    <font>
      <i/>
      <sz val="11"/>
      <color indexed="8"/>
      <name val="Calibri"/>
      <family val="2"/>
    </font>
    <font>
      <b/>
      <i/>
      <u val="single"/>
      <sz val="11"/>
      <color indexed="8"/>
      <name val="Calibri"/>
      <family val="2"/>
    </font>
    <font>
      <b/>
      <sz val="11.5"/>
      <name val="Arial"/>
      <family val="2"/>
    </font>
    <font>
      <sz val="9"/>
      <name val="Arial"/>
      <family val="2"/>
    </font>
    <font>
      <b/>
      <sz val="10"/>
      <name val="Arial"/>
      <family val="2"/>
    </font>
    <font>
      <i/>
      <sz val="9"/>
      <name val="Arial"/>
      <family val="2"/>
    </font>
    <font>
      <vertAlign val="superscript"/>
      <sz val="9"/>
      <name val="Arial"/>
      <family val="2"/>
    </font>
    <font>
      <vertAlign val="subscript"/>
      <sz val="9"/>
      <name val="Arial"/>
      <family val="2"/>
    </font>
    <font>
      <b/>
      <sz val="9"/>
      <name val="Arial"/>
      <family val="2"/>
    </font>
    <font>
      <b/>
      <sz val="12"/>
      <name val="Times New Roman"/>
      <family val="1"/>
    </font>
    <font>
      <b/>
      <vertAlign val="subscript"/>
      <sz val="12"/>
      <name val="Times New Roman"/>
      <family val="1"/>
    </font>
    <font>
      <sz val="12"/>
      <name val="Times New Roman"/>
      <family val="1"/>
    </font>
    <font>
      <b/>
      <u val="single"/>
      <vertAlign val="superscript"/>
      <sz val="11"/>
      <color indexed="8"/>
      <name val="Calibri"/>
      <family val="2"/>
    </font>
    <font>
      <sz val="11"/>
      <color indexed="10"/>
      <name val="Calibri"/>
      <family val="2"/>
    </font>
    <font>
      <b/>
      <sz val="12"/>
      <name val="Calibri"/>
      <family val="2"/>
    </font>
    <font>
      <u val="single"/>
      <sz val="11"/>
      <color indexed="1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sz val="11"/>
      <color indexed="9"/>
      <name val="Calibri"/>
      <family val="2"/>
    </font>
    <font>
      <sz val="10"/>
      <color indexed="8"/>
      <name val="Calibri"/>
      <family val="2"/>
    </font>
    <font>
      <b/>
      <sz val="10"/>
      <color indexed="8"/>
      <name val="Calibri"/>
      <family val="2"/>
    </font>
    <font>
      <b/>
      <sz val="18"/>
      <color indexed="8"/>
      <name val="Calibri"/>
      <family val="2"/>
    </font>
    <font>
      <vertAlign val="superscript"/>
      <sz val="10"/>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1"/>
      <color theme="1"/>
      <name val="Calibri"/>
      <family val="2"/>
    </font>
    <font>
      <b/>
      <sz val="12"/>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1"/>
        <bgColor indexed="64"/>
      </patternFill>
    </fill>
    <fill>
      <patternFill patternType="solid">
        <fgColor indexed="23"/>
        <bgColor indexed="64"/>
      </patternFill>
    </fill>
  </fills>
  <borders count="6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medium"/>
      <bottom style="thin"/>
    </border>
    <border>
      <left style="thin"/>
      <right style="thin"/>
      <top style="thin"/>
      <bottom style="medium"/>
    </border>
    <border>
      <left style="medium"/>
      <right style="thin"/>
      <top style="medium"/>
      <bottom style="thin"/>
    </border>
    <border>
      <left/>
      <right style="thin"/>
      <top style="medium"/>
      <bottom style="thin"/>
    </border>
    <border>
      <left style="thin"/>
      <right style="medium"/>
      <top style="medium"/>
      <bottom style="thin"/>
    </border>
    <border>
      <left style="medium"/>
      <right style="thin"/>
      <top style="thin"/>
      <bottom style="medium"/>
    </border>
    <border>
      <left/>
      <right style="thin"/>
      <top style="thin"/>
      <bottom style="medium"/>
    </border>
    <border>
      <left style="thin"/>
      <right style="medium"/>
      <top style="thin"/>
      <bottom style="medium"/>
    </border>
    <border>
      <left style="thin"/>
      <right style="medium"/>
      <top style="thin"/>
      <bottom style="thin"/>
    </border>
    <border>
      <left style="medium"/>
      <right style="thin"/>
      <top style="thin"/>
      <bottom style="thin"/>
    </border>
    <border>
      <left/>
      <right/>
      <top/>
      <bottom style="thin"/>
    </border>
    <border>
      <left style="medium"/>
      <right style="thin"/>
      <top style="medium"/>
      <bottom/>
    </border>
    <border>
      <left/>
      <right style="thin"/>
      <top style="medium"/>
      <bottom/>
    </border>
    <border>
      <left style="thin"/>
      <right style="thin"/>
      <top style="medium"/>
      <bottom/>
    </border>
    <border>
      <left style="medium"/>
      <right style="thin"/>
      <top/>
      <bottom style="medium"/>
    </border>
    <border>
      <left style="thin"/>
      <right style="thin"/>
      <top/>
      <bottom style="medium"/>
    </border>
    <border>
      <left style="thin"/>
      <right/>
      <top/>
      <bottom style="medium"/>
    </border>
    <border>
      <left/>
      <right/>
      <top/>
      <bottom style="medium"/>
    </border>
    <border>
      <left/>
      <right style="thin"/>
      <top/>
      <bottom style="medium"/>
    </border>
    <border>
      <left style="thin"/>
      <right style="thin"/>
      <top/>
      <bottom style="thin"/>
    </border>
    <border>
      <left style="thin">
        <color indexed="8"/>
      </left>
      <right style="medium">
        <color indexed="8"/>
      </right>
      <top style="thin">
        <color indexed="8"/>
      </top>
      <bottom style="medium">
        <color indexed="8"/>
      </bottom>
    </border>
    <border>
      <left/>
      <right style="medium">
        <color indexed="8"/>
      </right>
      <top style="thin">
        <color indexed="8"/>
      </top>
      <bottom style="medium">
        <color indexed="8"/>
      </bottom>
    </border>
    <border>
      <left/>
      <right style="thin">
        <color indexed="8"/>
      </right>
      <top style="thin">
        <color indexed="8"/>
      </top>
      <bottom style="medium">
        <color indexed="8"/>
      </bottom>
    </border>
    <border>
      <left style="thin">
        <color indexed="8"/>
      </left>
      <right style="medium">
        <color indexed="8"/>
      </right>
      <top/>
      <bottom style="medium">
        <color indexed="8"/>
      </bottom>
    </border>
    <border>
      <left/>
      <right style="medium">
        <color indexed="8"/>
      </right>
      <top/>
      <bottom style="medium">
        <color indexed="8"/>
      </bottom>
    </border>
    <border>
      <left/>
      <right style="thin">
        <color indexed="8"/>
      </right>
      <top/>
      <bottom style="medium">
        <color indexed="8"/>
      </bottom>
    </border>
    <border>
      <left style="thin">
        <color indexed="8"/>
      </left>
      <right style="medium">
        <color indexed="8"/>
      </right>
      <top/>
      <bottom style="thin">
        <color indexed="8"/>
      </bottom>
    </border>
    <border>
      <left/>
      <right style="medium">
        <color indexed="8"/>
      </right>
      <top/>
      <bottom style="thin">
        <color indexed="8"/>
      </bottom>
    </border>
    <border>
      <left/>
      <right style="thin">
        <color indexed="8"/>
      </right>
      <top/>
      <bottom style="thin">
        <color indexed="8"/>
      </bottom>
    </border>
    <border>
      <left/>
      <right/>
      <top style="thin"/>
      <bottom/>
    </border>
    <border>
      <left style="thin"/>
      <right/>
      <top/>
      <bottom/>
    </border>
    <border>
      <left style="medium"/>
      <right style="thin"/>
      <top/>
      <bottom style="thin"/>
    </border>
    <border>
      <left/>
      <right style="thin"/>
      <top/>
      <bottom style="thin"/>
    </border>
    <border>
      <left style="thin"/>
      <right style="medium"/>
      <top/>
      <bottom style="thin"/>
    </border>
    <border>
      <left style="thin"/>
      <right style="thin"/>
      <top style="thin"/>
      <bottom/>
    </border>
    <border>
      <left style="thin"/>
      <right/>
      <top style="thin"/>
      <bottom style="thin"/>
    </border>
    <border>
      <left/>
      <right style="thin"/>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right/>
      <top style="medium"/>
      <bottom/>
    </border>
    <border>
      <left/>
      <right style="medium"/>
      <top style="medium"/>
      <bottom/>
    </border>
    <border>
      <left/>
      <right style="medium"/>
      <top/>
      <bottom/>
    </border>
    <border>
      <left style="medium"/>
      <right/>
      <top/>
      <bottom/>
    </border>
    <border>
      <left style="medium"/>
      <right/>
      <top/>
      <bottom style="medium"/>
    </border>
    <border>
      <left/>
      <right style="medium"/>
      <top/>
      <bottom style="medium"/>
    </border>
    <border>
      <left style="medium"/>
      <right/>
      <top style="medium"/>
      <bottom/>
    </border>
    <border>
      <left style="medium"/>
      <right/>
      <top/>
      <bottom style="thin"/>
    </border>
    <border>
      <left/>
      <right/>
      <top style="thin"/>
      <bottom style="thin"/>
    </border>
    <border>
      <left style="thin"/>
      <right style="thin"/>
      <top/>
      <bottom/>
    </border>
    <border>
      <left style="thin"/>
      <right/>
      <top style="medium"/>
      <bottom style="thin"/>
    </border>
    <border>
      <left/>
      <right/>
      <top style="medium"/>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32" borderId="7" applyNumberFormat="0" applyFont="0" applyAlignment="0" applyProtection="0"/>
    <xf numFmtId="0" fontId="60" fillId="27" borderId="8" applyNumberFormat="0" applyAlignment="0" applyProtection="0"/>
    <xf numFmtId="9" fontId="0"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407">
    <xf numFmtId="0" fontId="0" fillId="0" borderId="0" xfId="0" applyFont="1" applyAlignment="1">
      <alignment/>
    </xf>
    <xf numFmtId="0" fontId="0" fillId="0" borderId="10" xfId="0" applyBorder="1" applyAlignment="1">
      <alignment/>
    </xf>
    <xf numFmtId="0" fontId="5" fillId="0" borderId="0" xfId="0" applyFont="1" applyAlignment="1">
      <alignment/>
    </xf>
    <xf numFmtId="15" fontId="0" fillId="0" borderId="0" xfId="0" applyNumberFormat="1" applyAlignment="1">
      <alignment/>
    </xf>
    <xf numFmtId="10" fontId="0" fillId="0" borderId="11" xfId="0" applyNumberFormat="1" applyBorder="1" applyAlignment="1" applyProtection="1">
      <alignment horizontal="center"/>
      <protection hidden="1"/>
    </xf>
    <xf numFmtId="0" fontId="0" fillId="33" borderId="11" xfId="0" applyFill="1" applyBorder="1" applyAlignment="1" applyProtection="1">
      <alignment horizontal="center"/>
      <protection hidden="1"/>
    </xf>
    <xf numFmtId="2" fontId="0" fillId="0" borderId="11" xfId="0" applyNumberFormat="1" applyBorder="1" applyAlignment="1" applyProtection="1">
      <alignment horizontal="center"/>
      <protection hidden="1"/>
    </xf>
    <xf numFmtId="0" fontId="0" fillId="33" borderId="11" xfId="0" applyFill="1" applyBorder="1" applyAlignment="1" applyProtection="1">
      <alignment/>
      <protection hidden="1"/>
    </xf>
    <xf numFmtId="164" fontId="0" fillId="0" borderId="11" xfId="0" applyNumberFormat="1" applyBorder="1" applyAlignment="1" applyProtection="1">
      <alignment/>
      <protection hidden="1"/>
    </xf>
    <xf numFmtId="166" fontId="0" fillId="0" borderId="11" xfId="0" applyNumberFormat="1" applyBorder="1" applyAlignment="1" applyProtection="1">
      <alignment/>
      <protection hidden="1"/>
    </xf>
    <xf numFmtId="10" fontId="0" fillId="0" borderId="10" xfId="0" applyNumberFormat="1" applyBorder="1" applyAlignment="1" applyProtection="1">
      <alignment horizontal="center"/>
      <protection hidden="1"/>
    </xf>
    <xf numFmtId="0" fontId="0" fillId="33" borderId="10" xfId="0" applyFill="1" applyBorder="1" applyAlignment="1" applyProtection="1">
      <alignment horizontal="center"/>
      <protection hidden="1"/>
    </xf>
    <xf numFmtId="2" fontId="0" fillId="0" borderId="10" xfId="0" applyNumberFormat="1" applyBorder="1" applyAlignment="1" applyProtection="1">
      <alignment horizontal="center"/>
      <protection hidden="1"/>
    </xf>
    <xf numFmtId="0" fontId="0" fillId="33" borderId="10" xfId="0" applyFill="1" applyBorder="1" applyAlignment="1" applyProtection="1">
      <alignment/>
      <protection hidden="1"/>
    </xf>
    <xf numFmtId="164" fontId="0" fillId="0" borderId="10" xfId="0" applyNumberFormat="1" applyBorder="1" applyAlignment="1" applyProtection="1">
      <alignment/>
      <protection hidden="1"/>
    </xf>
    <xf numFmtId="166" fontId="0" fillId="0" borderId="10" xfId="0" applyNumberFormat="1" applyBorder="1" applyAlignment="1" applyProtection="1">
      <alignment/>
      <protection hidden="1"/>
    </xf>
    <xf numFmtId="10" fontId="0" fillId="0" borderId="12" xfId="0" applyNumberFormat="1" applyBorder="1" applyAlignment="1" applyProtection="1">
      <alignment horizontal="center"/>
      <protection hidden="1"/>
    </xf>
    <xf numFmtId="0" fontId="0" fillId="33" borderId="12" xfId="0" applyFill="1" applyBorder="1" applyAlignment="1" applyProtection="1">
      <alignment horizontal="center"/>
      <protection hidden="1"/>
    </xf>
    <xf numFmtId="2" fontId="0" fillId="0" borderId="12" xfId="0" applyNumberFormat="1" applyBorder="1" applyAlignment="1" applyProtection="1">
      <alignment horizontal="center"/>
      <protection hidden="1"/>
    </xf>
    <xf numFmtId="0" fontId="0" fillId="33" borderId="12" xfId="0" applyFill="1" applyBorder="1" applyAlignment="1" applyProtection="1">
      <alignment/>
      <protection hidden="1"/>
    </xf>
    <xf numFmtId="164" fontId="0" fillId="0" borderId="12" xfId="0" applyNumberFormat="1" applyBorder="1" applyAlignment="1" applyProtection="1">
      <alignment/>
      <protection hidden="1"/>
    </xf>
    <xf numFmtId="166" fontId="0" fillId="0" borderId="12" xfId="0" applyNumberFormat="1" applyBorder="1" applyAlignment="1" applyProtection="1">
      <alignment/>
      <protection hidden="1"/>
    </xf>
    <xf numFmtId="0" fontId="6" fillId="0" borderId="0" xfId="0" applyFont="1" applyAlignment="1" applyProtection="1">
      <alignment/>
      <protection hidden="1"/>
    </xf>
    <xf numFmtId="0" fontId="0" fillId="0" borderId="0" xfId="0" applyAlignment="1" applyProtection="1">
      <alignment/>
      <protection hidden="1"/>
    </xf>
    <xf numFmtId="0" fontId="7" fillId="0" borderId="0" xfId="0" applyFont="1" applyAlignment="1" applyProtection="1">
      <alignment/>
      <protection hidden="1"/>
    </xf>
    <xf numFmtId="0" fontId="0" fillId="0" borderId="13" xfId="0" applyBorder="1" applyAlignment="1" applyProtection="1">
      <alignment/>
      <protection hidden="1"/>
    </xf>
    <xf numFmtId="0" fontId="0" fillId="0" borderId="14" xfId="0" applyBorder="1" applyAlignment="1" applyProtection="1">
      <alignment/>
      <protection hidden="1"/>
    </xf>
    <xf numFmtId="0" fontId="0" fillId="0" borderId="11" xfId="0" applyBorder="1" applyAlignment="1" applyProtection="1">
      <alignment/>
      <protection hidden="1"/>
    </xf>
    <xf numFmtId="0" fontId="5" fillId="0" borderId="11" xfId="0" applyFont="1" applyBorder="1" applyAlignment="1" applyProtection="1">
      <alignment horizontal="center"/>
      <protection hidden="1"/>
    </xf>
    <xf numFmtId="0" fontId="5" fillId="33" borderId="11" xfId="0" applyFont="1" applyFill="1" applyBorder="1" applyAlignment="1" applyProtection="1">
      <alignment horizontal="center"/>
      <protection hidden="1"/>
    </xf>
    <xf numFmtId="0" fontId="8" fillId="0" borderId="11" xfId="0" applyFont="1" applyBorder="1" applyAlignment="1" applyProtection="1">
      <alignment horizontal="center"/>
      <protection hidden="1"/>
    </xf>
    <xf numFmtId="0" fontId="8" fillId="0" borderId="15" xfId="0" applyFont="1" applyBorder="1" applyAlignment="1" applyProtection="1">
      <alignment horizontal="center"/>
      <protection hidden="1"/>
    </xf>
    <xf numFmtId="0" fontId="5" fillId="0" borderId="16" xfId="0" applyFont="1" applyBorder="1" applyAlignment="1" applyProtection="1">
      <alignment/>
      <protection hidden="1"/>
    </xf>
    <xf numFmtId="0" fontId="5" fillId="0" borderId="17" xfId="0" applyFont="1" applyBorder="1" applyAlignment="1" applyProtection="1">
      <alignment/>
      <protection hidden="1"/>
    </xf>
    <xf numFmtId="0" fontId="5" fillId="0" borderId="12" xfId="0" applyFont="1" applyBorder="1" applyAlignment="1" applyProtection="1">
      <alignment horizontal="center"/>
      <protection hidden="1"/>
    </xf>
    <xf numFmtId="0" fontId="5" fillId="33" borderId="12" xfId="0" applyFont="1" applyFill="1" applyBorder="1" applyAlignment="1" applyProtection="1">
      <alignment horizontal="center"/>
      <protection hidden="1"/>
    </xf>
    <xf numFmtId="0" fontId="5" fillId="0" borderId="12" xfId="0" applyFont="1" applyBorder="1" applyAlignment="1" applyProtection="1">
      <alignment/>
      <protection hidden="1"/>
    </xf>
    <xf numFmtId="0" fontId="5" fillId="0" borderId="18" xfId="0" applyFont="1" applyBorder="1" applyAlignment="1" applyProtection="1">
      <alignment horizontal="center"/>
      <protection hidden="1"/>
    </xf>
    <xf numFmtId="0" fontId="0" fillId="34" borderId="13" xfId="0" applyFill="1" applyBorder="1" applyAlignment="1" applyProtection="1">
      <alignment/>
      <protection hidden="1"/>
    </xf>
    <xf numFmtId="0" fontId="0" fillId="34" borderId="14" xfId="0" applyFill="1" applyBorder="1" applyAlignment="1" applyProtection="1">
      <alignment/>
      <protection hidden="1"/>
    </xf>
    <xf numFmtId="164" fontId="0" fillId="34" borderId="11" xfId="0" applyNumberFormat="1" applyFill="1" applyBorder="1" applyAlignment="1" applyProtection="1">
      <alignment/>
      <protection hidden="1"/>
    </xf>
    <xf numFmtId="165" fontId="0" fillId="33" borderId="11" xfId="0" applyNumberFormat="1" applyFill="1" applyBorder="1" applyAlignment="1" applyProtection="1">
      <alignment/>
      <protection hidden="1"/>
    </xf>
    <xf numFmtId="166" fontId="0" fillId="0" borderId="15" xfId="0" applyNumberFormat="1" applyBorder="1" applyAlignment="1" applyProtection="1">
      <alignment/>
      <protection hidden="1"/>
    </xf>
    <xf numFmtId="165" fontId="0" fillId="33" borderId="10" xfId="0" applyNumberFormat="1" applyFill="1" applyBorder="1" applyAlignment="1" applyProtection="1">
      <alignment/>
      <protection hidden="1"/>
    </xf>
    <xf numFmtId="166" fontId="0" fillId="0" borderId="19" xfId="0" applyNumberFormat="1" applyBorder="1" applyAlignment="1" applyProtection="1">
      <alignment/>
      <protection hidden="1"/>
    </xf>
    <xf numFmtId="165" fontId="9" fillId="33" borderId="10" xfId="0" applyNumberFormat="1" applyFont="1" applyFill="1" applyBorder="1" applyAlignment="1" applyProtection="1">
      <alignment/>
      <protection hidden="1"/>
    </xf>
    <xf numFmtId="166" fontId="0" fillId="33" borderId="10" xfId="0" applyNumberFormat="1" applyFill="1" applyBorder="1" applyAlignment="1" applyProtection="1">
      <alignment/>
      <protection hidden="1"/>
    </xf>
    <xf numFmtId="165" fontId="0" fillId="33" borderId="12" xfId="0" applyNumberFormat="1" applyFill="1" applyBorder="1" applyAlignment="1" applyProtection="1">
      <alignment/>
      <protection hidden="1"/>
    </xf>
    <xf numFmtId="166" fontId="0" fillId="0" borderId="18" xfId="0" applyNumberFormat="1" applyBorder="1" applyAlignment="1" applyProtection="1">
      <alignment/>
      <protection hidden="1"/>
    </xf>
    <xf numFmtId="0" fontId="0" fillId="35" borderId="0" xfId="0" applyFill="1" applyAlignment="1" applyProtection="1">
      <alignment/>
      <protection hidden="1"/>
    </xf>
    <xf numFmtId="0" fontId="5" fillId="0" borderId="0" xfId="0" applyFont="1" applyAlignment="1" applyProtection="1">
      <alignment horizontal="right"/>
      <protection hidden="1"/>
    </xf>
    <xf numFmtId="0" fontId="5" fillId="0" borderId="0" xfId="0" applyFont="1" applyBorder="1" applyAlignment="1" applyProtection="1">
      <alignment horizontal="left"/>
      <protection hidden="1"/>
    </xf>
    <xf numFmtId="0" fontId="5" fillId="0" borderId="0" xfId="0" applyFont="1" applyBorder="1" applyAlignment="1" applyProtection="1">
      <alignment horizontal="center"/>
      <protection hidden="1"/>
    </xf>
    <xf numFmtId="0" fontId="0" fillId="0" borderId="20" xfId="0" applyBorder="1" applyAlignment="1" applyProtection="1">
      <alignment/>
      <protection hidden="1"/>
    </xf>
    <xf numFmtId="0" fontId="0" fillId="0" borderId="21" xfId="0" applyBorder="1" applyAlignment="1" applyProtection="1">
      <alignment horizontal="right"/>
      <protection hidden="1"/>
    </xf>
    <xf numFmtId="0" fontId="0" fillId="0" borderId="21" xfId="0" applyBorder="1" applyAlignment="1" applyProtection="1">
      <alignment horizontal="center"/>
      <protection hidden="1"/>
    </xf>
    <xf numFmtId="164" fontId="0" fillId="0" borderId="0" xfId="0" applyNumberFormat="1" applyAlignment="1" applyProtection="1">
      <alignment horizontal="center"/>
      <protection hidden="1"/>
    </xf>
    <xf numFmtId="166" fontId="0" fillId="0" borderId="0" xfId="0" applyNumberFormat="1" applyAlignment="1" applyProtection="1">
      <alignment horizontal="center"/>
      <protection hidden="1"/>
    </xf>
    <xf numFmtId="0" fontId="0" fillId="0" borderId="20" xfId="0" applyFill="1" applyBorder="1" applyAlignment="1" applyProtection="1">
      <alignment/>
      <protection hidden="1"/>
    </xf>
    <xf numFmtId="0" fontId="0" fillId="0" borderId="16" xfId="0" applyFill="1" applyBorder="1" applyAlignment="1" applyProtection="1">
      <alignment/>
      <protection hidden="1"/>
    </xf>
    <xf numFmtId="0" fontId="0" fillId="0" borderId="0" xfId="0" applyBorder="1" applyAlignment="1" applyProtection="1">
      <alignment/>
      <protection hidden="1"/>
    </xf>
    <xf numFmtId="0" fontId="5" fillId="0" borderId="0" xfId="0" applyFont="1" applyBorder="1" applyAlignment="1" applyProtection="1">
      <alignment/>
      <protection hidden="1"/>
    </xf>
    <xf numFmtId="0" fontId="6" fillId="0" borderId="0" xfId="0" applyFont="1" applyAlignment="1" applyProtection="1">
      <alignment/>
      <protection hidden="1"/>
    </xf>
    <xf numFmtId="0" fontId="0" fillId="0" borderId="22" xfId="0" applyBorder="1" applyAlignment="1" applyProtection="1">
      <alignment/>
      <protection hidden="1"/>
    </xf>
    <xf numFmtId="0" fontId="0" fillId="0" borderId="23" xfId="0" applyBorder="1" applyAlignment="1" applyProtection="1">
      <alignment/>
      <protection hidden="1"/>
    </xf>
    <xf numFmtId="0" fontId="5" fillId="0" borderId="24" xfId="0" applyFont="1" applyBorder="1" applyAlignment="1" applyProtection="1">
      <alignment horizontal="center"/>
      <protection hidden="1"/>
    </xf>
    <xf numFmtId="0" fontId="5" fillId="33" borderId="24" xfId="0" applyFont="1" applyFill="1" applyBorder="1" applyAlignment="1" applyProtection="1">
      <alignment horizontal="center"/>
      <protection hidden="1"/>
    </xf>
    <xf numFmtId="0" fontId="5" fillId="0" borderId="23" xfId="0" applyFont="1" applyBorder="1" applyAlignment="1" applyProtection="1">
      <alignment horizontal="center"/>
      <protection hidden="1"/>
    </xf>
    <xf numFmtId="0" fontId="0" fillId="33" borderId="24" xfId="0" applyFill="1" applyBorder="1" applyAlignment="1" applyProtection="1">
      <alignment/>
      <protection hidden="1"/>
    </xf>
    <xf numFmtId="0" fontId="5" fillId="0" borderId="15" xfId="0" applyFont="1" applyFill="1" applyBorder="1" applyAlignment="1" applyProtection="1">
      <alignment horizontal="center"/>
      <protection hidden="1"/>
    </xf>
    <xf numFmtId="0" fontId="5" fillId="0" borderId="25" xfId="0" applyFont="1" applyBorder="1" applyAlignment="1" applyProtection="1">
      <alignment/>
      <protection hidden="1"/>
    </xf>
    <xf numFmtId="0" fontId="5" fillId="0" borderId="26" xfId="0" applyFont="1" applyBorder="1" applyAlignment="1" applyProtection="1">
      <alignment horizontal="center"/>
      <protection hidden="1"/>
    </xf>
    <xf numFmtId="0" fontId="5" fillId="0" borderId="27" xfId="0" applyFont="1" applyBorder="1" applyAlignment="1" applyProtection="1">
      <alignment horizontal="center"/>
      <protection hidden="1"/>
    </xf>
    <xf numFmtId="0" fontId="5" fillId="0" borderId="28" xfId="0" applyFont="1" applyBorder="1" applyAlignment="1" applyProtection="1">
      <alignment horizontal="center"/>
      <protection hidden="1"/>
    </xf>
    <xf numFmtId="0" fontId="5" fillId="0" borderId="29" xfId="0" applyFont="1" applyBorder="1" applyAlignment="1" applyProtection="1">
      <alignment horizontal="center"/>
      <protection hidden="1"/>
    </xf>
    <xf numFmtId="0" fontId="5" fillId="33" borderId="26" xfId="0" applyFont="1" applyFill="1" applyBorder="1" applyAlignment="1" applyProtection="1">
      <alignment horizontal="center"/>
      <protection hidden="1"/>
    </xf>
    <xf numFmtId="0" fontId="0" fillId="33" borderId="26" xfId="0" applyFill="1" applyBorder="1" applyAlignment="1" applyProtection="1">
      <alignment/>
      <protection hidden="1"/>
    </xf>
    <xf numFmtId="0" fontId="5" fillId="0" borderId="29" xfId="0" applyNumberFormat="1" applyFont="1" applyBorder="1" applyAlignment="1" applyProtection="1">
      <alignment horizontal="center"/>
      <protection hidden="1"/>
    </xf>
    <xf numFmtId="164" fontId="0" fillId="0" borderId="10" xfId="0" applyNumberFormat="1" applyBorder="1" applyAlignment="1" applyProtection="1">
      <alignment horizontal="center"/>
      <protection hidden="1"/>
    </xf>
    <xf numFmtId="165" fontId="0" fillId="0" borderId="10" xfId="0" applyNumberFormat="1" applyBorder="1" applyAlignment="1" applyProtection="1">
      <alignment horizontal="center"/>
      <protection hidden="1"/>
    </xf>
    <xf numFmtId="164" fontId="0" fillId="0" borderId="12" xfId="0" applyNumberFormat="1" applyBorder="1" applyAlignment="1" applyProtection="1">
      <alignment horizontal="center"/>
      <protection hidden="1"/>
    </xf>
    <xf numFmtId="165" fontId="0" fillId="0" borderId="12" xfId="0" applyNumberFormat="1" applyBorder="1" applyAlignment="1" applyProtection="1">
      <alignment horizontal="center"/>
      <protection hidden="1"/>
    </xf>
    <xf numFmtId="0" fontId="5" fillId="0" borderId="0" xfId="0" applyFont="1" applyAlignment="1" applyProtection="1">
      <alignment/>
      <protection hidden="1"/>
    </xf>
    <xf numFmtId="0" fontId="2" fillId="0" borderId="0" xfId="0" applyFont="1" applyAlignment="1" applyProtection="1">
      <alignment horizontal="left" indent="1"/>
      <protection hidden="1"/>
    </xf>
    <xf numFmtId="0" fontId="2" fillId="0" borderId="0" xfId="0" applyFont="1" applyAlignment="1" applyProtection="1">
      <alignment/>
      <protection hidden="1"/>
    </xf>
    <xf numFmtId="0" fontId="2" fillId="0" borderId="0" xfId="0" applyFont="1" applyBorder="1" applyAlignment="1" applyProtection="1">
      <alignment vertical="top" wrapText="1"/>
      <protection hidden="1"/>
    </xf>
    <xf numFmtId="0" fontId="0" fillId="0" borderId="10" xfId="0" applyFont="1" applyBorder="1" applyAlignment="1" applyProtection="1">
      <alignment horizontal="center" vertical="center" wrapText="1"/>
      <protection hidden="1"/>
    </xf>
    <xf numFmtId="166" fontId="0" fillId="0" borderId="10" xfId="0" applyNumberFormat="1" applyFont="1" applyBorder="1" applyAlignment="1" applyProtection="1">
      <alignment horizontal="center" vertical="center" wrapText="1"/>
      <protection hidden="1"/>
    </xf>
    <xf numFmtId="164" fontId="0" fillId="0" borderId="10" xfId="0" applyNumberFormat="1" applyFont="1" applyBorder="1" applyAlignment="1" applyProtection="1">
      <alignment horizontal="center" vertical="center" wrapText="1"/>
      <protection hidden="1"/>
    </xf>
    <xf numFmtId="164" fontId="1" fillId="0" borderId="30" xfId="52" applyNumberFormat="1" applyFont="1" applyBorder="1" applyAlignment="1" applyProtection="1" quotePrefix="1">
      <alignment horizontal="center" vertical="center"/>
      <protection hidden="1"/>
    </xf>
    <xf numFmtId="165" fontId="0" fillId="0" borderId="10" xfId="0" applyNumberFormat="1" applyFont="1" applyBorder="1" applyAlignment="1" applyProtection="1">
      <alignment horizontal="center" vertical="center" wrapText="1"/>
      <protection hidden="1"/>
    </xf>
    <xf numFmtId="0" fontId="2" fillId="0" borderId="0" xfId="0" applyFont="1" applyAlignment="1" applyProtection="1">
      <alignment horizontal="left" indent="4"/>
      <protection hidden="1"/>
    </xf>
    <xf numFmtId="0" fontId="0" fillId="0" borderId="0" xfId="0" applyAlignment="1" applyProtection="1">
      <alignment wrapText="1"/>
      <protection hidden="1"/>
    </xf>
    <xf numFmtId="0" fontId="0" fillId="0" borderId="21" xfId="0" applyBorder="1" applyAlignment="1" applyProtection="1">
      <alignment/>
      <protection hidden="1"/>
    </xf>
    <xf numFmtId="0" fontId="5" fillId="0" borderId="0" xfId="0" applyFont="1" applyBorder="1" applyAlignment="1" applyProtection="1">
      <alignment horizontal="right"/>
      <protection hidden="1"/>
    </xf>
    <xf numFmtId="0" fontId="0" fillId="0" borderId="0" xfId="0" applyBorder="1" applyAlignment="1" applyProtection="1">
      <alignment horizontal="center"/>
      <protection hidden="1"/>
    </xf>
    <xf numFmtId="166" fontId="0" fillId="0" borderId="0" xfId="0" applyNumberFormat="1" applyBorder="1" applyAlignment="1" applyProtection="1">
      <alignment/>
      <protection hidden="1"/>
    </xf>
    <xf numFmtId="164" fontId="0" fillId="0" borderId="0" xfId="0" applyNumberFormat="1" applyBorder="1" applyAlignment="1" applyProtection="1">
      <alignment/>
      <protection hidden="1"/>
    </xf>
    <xf numFmtId="0" fontId="8" fillId="0" borderId="0" xfId="0" applyFont="1" applyAlignment="1" applyProtection="1">
      <alignment/>
      <protection hidden="1"/>
    </xf>
    <xf numFmtId="0" fontId="15" fillId="0" borderId="0" xfId="0" applyFont="1" applyAlignment="1">
      <alignment/>
    </xf>
    <xf numFmtId="0" fontId="56" fillId="0" borderId="0" xfId="52" applyAlignment="1" applyProtection="1">
      <alignment/>
      <protection/>
    </xf>
    <xf numFmtId="0" fontId="16" fillId="0" borderId="0" xfId="0" applyFont="1" applyAlignment="1">
      <alignment/>
    </xf>
    <xf numFmtId="0" fontId="17" fillId="0" borderId="0" xfId="0" applyFont="1" applyAlignment="1">
      <alignment/>
    </xf>
    <xf numFmtId="0" fontId="18" fillId="0" borderId="0" xfId="0" applyFont="1" applyAlignment="1">
      <alignment/>
    </xf>
    <xf numFmtId="0" fontId="21" fillId="0" borderId="0" xfId="0" applyFont="1" applyAlignment="1">
      <alignment horizontal="center"/>
    </xf>
    <xf numFmtId="0" fontId="22" fillId="0" borderId="31" xfId="0" applyFont="1" applyBorder="1" applyAlignment="1">
      <alignment horizontal="center" wrapText="1"/>
    </xf>
    <xf numFmtId="0" fontId="22" fillId="0" borderId="32" xfId="0" applyFont="1" applyBorder="1" applyAlignment="1">
      <alignment horizontal="center" wrapText="1"/>
    </xf>
    <xf numFmtId="0" fontId="22" fillId="0" borderId="33" xfId="0" applyFont="1" applyBorder="1" applyAlignment="1">
      <alignment horizontal="center" wrapText="1"/>
    </xf>
    <xf numFmtId="0" fontId="24" fillId="0" borderId="34" xfId="0" applyFont="1" applyBorder="1" applyAlignment="1">
      <alignment horizontal="center" vertical="top" wrapText="1"/>
    </xf>
    <xf numFmtId="0" fontId="24" fillId="0" borderId="35" xfId="0" applyFont="1" applyBorder="1" applyAlignment="1">
      <alignment horizontal="center" vertical="top" wrapText="1"/>
    </xf>
    <xf numFmtId="0" fontId="24" fillId="0" borderId="36" xfId="0" applyFont="1" applyBorder="1" applyAlignment="1">
      <alignment horizontal="center" vertical="top" wrapText="1"/>
    </xf>
    <xf numFmtId="0" fontId="24" fillId="0" borderId="37" xfId="0" applyFont="1" applyBorder="1" applyAlignment="1">
      <alignment horizontal="center" vertical="top" wrapText="1"/>
    </xf>
    <xf numFmtId="0" fontId="24" fillId="0" borderId="38" xfId="0" applyFont="1" applyBorder="1" applyAlignment="1">
      <alignment horizontal="center" vertical="top" wrapText="1"/>
    </xf>
    <xf numFmtId="0" fontId="24" fillId="0" borderId="39" xfId="0" applyFont="1" applyBorder="1" applyAlignment="1">
      <alignment horizontal="center" vertical="top" wrapText="1"/>
    </xf>
    <xf numFmtId="0" fontId="56" fillId="0" borderId="0" xfId="52" applyAlignment="1" applyProtection="1">
      <alignment horizontal="center"/>
      <protection/>
    </xf>
    <xf numFmtId="0" fontId="0" fillId="0" borderId="0" xfId="0" applyAlignment="1">
      <alignment horizontal="center"/>
    </xf>
    <xf numFmtId="166" fontId="0" fillId="0" borderId="0" xfId="0" applyNumberFormat="1" applyBorder="1" applyAlignment="1" applyProtection="1">
      <alignment horizontal="center"/>
      <protection hidden="1"/>
    </xf>
    <xf numFmtId="0" fontId="0" fillId="0" borderId="40" xfId="0" applyBorder="1" applyAlignment="1" applyProtection="1">
      <alignment/>
      <protection hidden="1"/>
    </xf>
    <xf numFmtId="0" fontId="2" fillId="0" borderId="40" xfId="0" applyFont="1" applyBorder="1" applyAlignment="1" applyProtection="1">
      <alignment vertical="top" wrapText="1"/>
      <protection hidden="1"/>
    </xf>
    <xf numFmtId="0" fontId="2" fillId="0" borderId="40" xfId="0" applyFont="1" applyBorder="1" applyAlignment="1" applyProtection="1">
      <alignment horizontal="center" vertical="top" wrapText="1"/>
      <protection hidden="1"/>
    </xf>
    <xf numFmtId="0" fontId="0" fillId="0" borderId="41" xfId="0" applyBorder="1" applyAlignment="1" applyProtection="1">
      <alignment/>
      <protection hidden="1"/>
    </xf>
    <xf numFmtId="0" fontId="0" fillId="34" borderId="42" xfId="0" applyFill="1" applyBorder="1" applyAlignment="1" applyProtection="1">
      <alignment/>
      <protection hidden="1"/>
    </xf>
    <xf numFmtId="0" fontId="0" fillId="34" borderId="43" xfId="0" applyFill="1" applyBorder="1" applyAlignment="1" applyProtection="1">
      <alignment/>
      <protection hidden="1"/>
    </xf>
    <xf numFmtId="164" fontId="0" fillId="34" borderId="30" xfId="0" applyNumberFormat="1" applyFill="1" applyBorder="1" applyAlignment="1" applyProtection="1">
      <alignment/>
      <protection hidden="1"/>
    </xf>
    <xf numFmtId="166" fontId="0" fillId="34" borderId="30" xfId="0" applyNumberFormat="1" applyFill="1" applyBorder="1" applyAlignment="1" applyProtection="1">
      <alignment/>
      <protection hidden="1"/>
    </xf>
    <xf numFmtId="165" fontId="0" fillId="33" borderId="30" xfId="0" applyNumberFormat="1" applyFill="1" applyBorder="1" applyAlignment="1" applyProtection="1">
      <alignment/>
      <protection hidden="1"/>
    </xf>
    <xf numFmtId="164" fontId="0" fillId="0" borderId="30" xfId="0" applyNumberFormat="1" applyBorder="1" applyAlignment="1" applyProtection="1">
      <alignment horizontal="center"/>
      <protection hidden="1"/>
    </xf>
    <xf numFmtId="0" fontId="0" fillId="33" borderId="30" xfId="0" applyFill="1" applyBorder="1" applyAlignment="1" applyProtection="1">
      <alignment/>
      <protection hidden="1"/>
    </xf>
    <xf numFmtId="165" fontId="0" fillId="0" borderId="30" xfId="0" applyNumberFormat="1" applyBorder="1" applyAlignment="1" applyProtection="1">
      <alignment horizontal="center"/>
      <protection hidden="1"/>
    </xf>
    <xf numFmtId="166" fontId="0" fillId="0" borderId="44" xfId="0" applyNumberFormat="1" applyBorder="1" applyAlignment="1" applyProtection="1">
      <alignment/>
      <protection hidden="1"/>
    </xf>
    <xf numFmtId="0" fontId="8" fillId="0" borderId="11" xfId="0" applyFont="1" applyBorder="1" applyAlignment="1" applyProtection="1">
      <alignment horizontal="center" vertical="top" wrapText="1"/>
      <protection hidden="1"/>
    </xf>
    <xf numFmtId="0" fontId="6" fillId="0" borderId="12" xfId="0" applyFont="1" applyBorder="1" applyAlignment="1" applyProtection="1">
      <alignment horizontal="center" vertical="top" wrapText="1"/>
      <protection hidden="1"/>
    </xf>
    <xf numFmtId="0" fontId="6" fillId="0" borderId="17" xfId="0" applyFont="1" applyBorder="1" applyAlignment="1" applyProtection="1">
      <alignment horizontal="center" vertical="top" wrapText="1"/>
      <protection hidden="1"/>
    </xf>
    <xf numFmtId="0" fontId="5" fillId="0" borderId="18" xfId="0" applyFont="1" applyFill="1" applyBorder="1" applyAlignment="1" applyProtection="1">
      <alignment horizontal="center"/>
      <protection hidden="1"/>
    </xf>
    <xf numFmtId="0" fontId="2" fillId="0" borderId="0" xfId="0" applyFont="1" applyAlignment="1" applyProtection="1">
      <alignment horizontal="left" indent="4"/>
      <protection hidden="1"/>
    </xf>
    <xf numFmtId="0" fontId="26" fillId="0" borderId="0" xfId="0" applyFont="1" applyAlignment="1" applyProtection="1">
      <alignment/>
      <protection hidden="1"/>
    </xf>
    <xf numFmtId="0" fontId="26" fillId="0" borderId="0" xfId="0" applyFont="1" applyAlignment="1">
      <alignment/>
    </xf>
    <xf numFmtId="0" fontId="26" fillId="0" borderId="0" xfId="0" applyFont="1" applyBorder="1" applyAlignment="1" applyProtection="1">
      <alignment/>
      <protection hidden="1"/>
    </xf>
    <xf numFmtId="0" fontId="7" fillId="0" borderId="0" xfId="0" applyFont="1" applyAlignment="1" applyProtection="1">
      <alignment/>
      <protection hidden="1"/>
    </xf>
    <xf numFmtId="0" fontId="5" fillId="0" borderId="10" xfId="0" applyFont="1" applyBorder="1" applyAlignment="1" applyProtection="1">
      <alignment horizontal="center"/>
      <protection hidden="1"/>
    </xf>
    <xf numFmtId="0" fontId="0" fillId="0" borderId="0" xfId="0" applyFill="1" applyBorder="1" applyAlignment="1" applyProtection="1">
      <alignment/>
      <protection hidden="1"/>
    </xf>
    <xf numFmtId="14" fontId="0" fillId="0" borderId="0" xfId="0" applyNumberFormat="1" applyFill="1" applyBorder="1" applyAlignment="1" applyProtection="1">
      <alignment/>
      <protection hidden="1"/>
    </xf>
    <xf numFmtId="0" fontId="26" fillId="0" borderId="0" xfId="0" applyFont="1" applyAlignment="1" applyProtection="1">
      <alignment horizontal="center"/>
      <protection hidden="1"/>
    </xf>
    <xf numFmtId="0" fontId="0" fillId="0" borderId="10" xfId="0" applyFont="1" applyBorder="1" applyAlignment="1" applyProtection="1">
      <alignment horizontal="center" vertical="center"/>
      <protection hidden="1"/>
    </xf>
    <xf numFmtId="0" fontId="7" fillId="0" borderId="0" xfId="0" applyFont="1" applyAlignment="1" applyProtection="1">
      <alignment wrapText="1"/>
      <protection hidden="1"/>
    </xf>
    <xf numFmtId="0" fontId="26" fillId="0" borderId="0" xfId="0" applyFont="1" applyAlignment="1">
      <alignment/>
    </xf>
    <xf numFmtId="0" fontId="26" fillId="0" borderId="0" xfId="0" applyFont="1" applyAlignment="1" applyProtection="1">
      <alignment/>
      <protection hidden="1"/>
    </xf>
    <xf numFmtId="0" fontId="27" fillId="0" borderId="0" xfId="0" applyFont="1" applyAlignment="1" applyProtection="1">
      <alignment horizontal="center"/>
      <protection hidden="1"/>
    </xf>
    <xf numFmtId="0" fontId="8" fillId="0" borderId="0" xfId="0" applyFont="1" applyAlignment="1">
      <alignment horizontal="center"/>
    </xf>
    <xf numFmtId="0" fontId="1" fillId="0" borderId="0" xfId="0" applyFont="1" applyAlignment="1">
      <alignment horizontal="left"/>
    </xf>
    <xf numFmtId="14" fontId="9" fillId="34" borderId="10" xfId="0" applyNumberFormat="1" applyFont="1" applyFill="1" applyBorder="1" applyAlignment="1" applyProtection="1">
      <alignment/>
      <protection hidden="1"/>
    </xf>
    <xf numFmtId="0" fontId="2" fillId="0" borderId="10" xfId="0" applyFont="1" applyBorder="1" applyAlignment="1" applyProtection="1">
      <alignment horizontal="center" vertical="center" wrapText="1"/>
      <protection hidden="1"/>
    </xf>
    <xf numFmtId="10" fontId="2" fillId="0" borderId="10" xfId="0" applyNumberFormat="1" applyFont="1" applyBorder="1" applyAlignment="1" applyProtection="1">
      <alignment horizontal="center" vertical="center" wrapText="1"/>
      <protection hidden="1"/>
    </xf>
    <xf numFmtId="2" fontId="2" fillId="0" borderId="10" xfId="0" applyNumberFormat="1" applyFont="1" applyBorder="1" applyAlignment="1" applyProtection="1">
      <alignment horizontal="center" vertical="center" wrapText="1"/>
      <protection hidden="1"/>
    </xf>
    <xf numFmtId="0" fontId="0" fillId="0" borderId="10" xfId="0" applyBorder="1" applyAlignment="1" applyProtection="1">
      <alignment horizontal="center" vertical="center"/>
      <protection hidden="1"/>
    </xf>
    <xf numFmtId="0" fontId="6" fillId="0" borderId="45" xfId="0" applyFont="1" applyBorder="1" applyAlignment="1" applyProtection="1">
      <alignment horizontal="center" vertical="center" wrapText="1"/>
      <protection hidden="1"/>
    </xf>
    <xf numFmtId="0" fontId="6" fillId="0" borderId="10" xfId="0" applyFont="1" applyBorder="1" applyAlignment="1" applyProtection="1">
      <alignment horizontal="center" vertical="center" wrapText="1"/>
      <protection hidden="1"/>
    </xf>
    <xf numFmtId="14" fontId="6" fillId="0" borderId="10" xfId="0" applyNumberFormat="1" applyFont="1" applyBorder="1" applyAlignment="1" applyProtection="1">
      <alignment horizontal="center" vertical="center" wrapText="1"/>
      <protection hidden="1"/>
    </xf>
    <xf numFmtId="0" fontId="6" fillId="0" borderId="46" xfId="0" applyFont="1" applyBorder="1" applyAlignment="1" applyProtection="1">
      <alignment horizontal="center" vertical="center" wrapText="1"/>
      <protection hidden="1"/>
    </xf>
    <xf numFmtId="0" fontId="6" fillId="0" borderId="47" xfId="0" applyFont="1" applyBorder="1" applyAlignment="1" applyProtection="1">
      <alignment horizontal="center" vertical="center" wrapText="1"/>
      <protection hidden="1"/>
    </xf>
    <xf numFmtId="0" fontId="0" fillId="0" borderId="0" xfId="0" applyAlignment="1" applyProtection="1">
      <alignment horizontal="center" vertical="center"/>
      <protection hidden="1"/>
    </xf>
    <xf numFmtId="0" fontId="0" fillId="0" borderId="30" xfId="0" applyBorder="1" applyAlignment="1" applyProtection="1">
      <alignment horizontal="center" vertical="center"/>
      <protection hidden="1"/>
    </xf>
    <xf numFmtId="0" fontId="0" fillId="0" borderId="48" xfId="0" applyBorder="1" applyAlignment="1" applyProtection="1">
      <alignment horizontal="center" vertical="center"/>
      <protection hidden="1"/>
    </xf>
    <xf numFmtId="0" fontId="0" fillId="0" borderId="49" xfId="0" applyBorder="1" applyAlignment="1" applyProtection="1">
      <alignment horizontal="center" vertical="center"/>
      <protection hidden="1"/>
    </xf>
    <xf numFmtId="0" fontId="0" fillId="0" borderId="49" xfId="0" applyBorder="1" applyAlignment="1" applyProtection="1">
      <alignment horizontal="center" vertical="center" wrapText="1"/>
      <protection hidden="1"/>
    </xf>
    <xf numFmtId="0" fontId="0" fillId="0" borderId="50" xfId="0" applyBorder="1" applyAlignment="1" applyProtection="1">
      <alignment horizontal="center" vertical="center"/>
      <protection hidden="1"/>
    </xf>
    <xf numFmtId="0" fontId="0" fillId="0" borderId="10" xfId="0" applyBorder="1" applyAlignment="1" applyProtection="1">
      <alignment horizontal="center" vertical="center" wrapText="1"/>
      <protection hidden="1"/>
    </xf>
    <xf numFmtId="166" fontId="0" fillId="0" borderId="10" xfId="0" applyNumberFormat="1" applyBorder="1" applyAlignment="1" applyProtection="1">
      <alignment horizontal="center" vertical="center" wrapText="1"/>
      <protection hidden="1"/>
    </xf>
    <xf numFmtId="166" fontId="0" fillId="0" borderId="10" xfId="0" applyNumberFormat="1" applyBorder="1" applyAlignment="1" applyProtection="1">
      <alignment horizontal="center" vertical="center"/>
      <protection hidden="1"/>
    </xf>
    <xf numFmtId="0" fontId="56" fillId="0" borderId="0" xfId="52" applyAlignment="1" applyProtection="1">
      <alignment horizontal="center"/>
      <protection hidden="1"/>
    </xf>
    <xf numFmtId="0" fontId="6" fillId="0" borderId="51" xfId="0" applyFont="1" applyBorder="1" applyAlignment="1" applyProtection="1">
      <alignment/>
      <protection hidden="1"/>
    </xf>
    <xf numFmtId="0" fontId="0" fillId="0" borderId="51" xfId="0" applyBorder="1" applyAlignment="1" applyProtection="1">
      <alignment/>
      <protection hidden="1"/>
    </xf>
    <xf numFmtId="0" fontId="0" fillId="0" borderId="52" xfId="0" applyBorder="1" applyAlignment="1" applyProtection="1">
      <alignment/>
      <protection hidden="1"/>
    </xf>
    <xf numFmtId="0" fontId="6" fillId="0" borderId="0" xfId="0" applyFont="1" applyBorder="1" applyAlignment="1" applyProtection="1">
      <alignment/>
      <protection hidden="1"/>
    </xf>
    <xf numFmtId="0" fontId="0" fillId="0" borderId="53" xfId="0" applyBorder="1" applyAlignment="1" applyProtection="1">
      <alignment/>
      <protection hidden="1"/>
    </xf>
    <xf numFmtId="0" fontId="2" fillId="0" borderId="0" xfId="0" applyFont="1" applyBorder="1" applyAlignment="1" applyProtection="1">
      <alignment/>
      <protection hidden="1"/>
    </xf>
    <xf numFmtId="0" fontId="6" fillId="0" borderId="54" xfId="0" applyFont="1" applyBorder="1" applyAlignment="1" applyProtection="1">
      <alignment horizontal="center"/>
      <protection hidden="1"/>
    </xf>
    <xf numFmtId="0" fontId="6" fillId="0" borderId="0" xfId="0" applyFont="1" applyBorder="1" applyAlignment="1" applyProtection="1">
      <alignment horizontal="center"/>
      <protection hidden="1"/>
    </xf>
    <xf numFmtId="0" fontId="6" fillId="34" borderId="0" xfId="0" applyFont="1" applyFill="1" applyBorder="1" applyAlignment="1" applyProtection="1">
      <alignment horizontal="center"/>
      <protection hidden="1"/>
    </xf>
    <xf numFmtId="0" fontId="0" fillId="0" borderId="54" xfId="0" applyBorder="1" applyAlignment="1" applyProtection="1">
      <alignment/>
      <protection hidden="1"/>
    </xf>
    <xf numFmtId="0" fontId="0" fillId="0" borderId="55" xfId="0" applyBorder="1" applyAlignment="1" applyProtection="1">
      <alignment/>
      <protection hidden="1"/>
    </xf>
    <xf numFmtId="0" fontId="0" fillId="0" borderId="28" xfId="0" applyBorder="1" applyAlignment="1" applyProtection="1">
      <alignment/>
      <protection hidden="1"/>
    </xf>
    <xf numFmtId="0" fontId="56" fillId="0" borderId="28" xfId="52" applyBorder="1" applyAlignment="1" applyProtection="1">
      <alignment horizontal="center"/>
      <protection hidden="1"/>
    </xf>
    <xf numFmtId="0" fontId="0" fillId="0" borderId="56" xfId="0" applyBorder="1" applyAlignment="1" applyProtection="1">
      <alignment/>
      <protection hidden="1"/>
    </xf>
    <xf numFmtId="0" fontId="56" fillId="0" borderId="0" xfId="52" applyBorder="1" applyAlignment="1" applyProtection="1">
      <alignment horizontal="center"/>
      <protection hidden="1"/>
    </xf>
    <xf numFmtId="0" fontId="0" fillId="0" borderId="57" xfId="0" applyBorder="1" applyAlignment="1" applyProtection="1">
      <alignment/>
      <protection hidden="1"/>
    </xf>
    <xf numFmtId="0" fontId="0" fillId="0" borderId="54" xfId="0" applyBorder="1" applyAlignment="1" applyProtection="1">
      <alignment horizontal="right"/>
      <protection hidden="1"/>
    </xf>
    <xf numFmtId="0" fontId="0" fillId="34" borderId="0" xfId="0" applyFill="1" applyBorder="1" applyAlignment="1" applyProtection="1">
      <alignment horizontal="center"/>
      <protection hidden="1"/>
    </xf>
    <xf numFmtId="0" fontId="0" fillId="0" borderId="58" xfId="0" applyBorder="1" applyAlignment="1" applyProtection="1">
      <alignment/>
      <protection hidden="1"/>
    </xf>
    <xf numFmtId="0" fontId="0" fillId="34" borderId="0" xfId="0" applyFill="1" applyBorder="1" applyAlignment="1" applyProtection="1">
      <alignment/>
      <protection hidden="1"/>
    </xf>
    <xf numFmtId="0" fontId="0" fillId="0" borderId="0" xfId="0" applyBorder="1" applyAlignment="1" applyProtection="1">
      <alignment horizontal="right"/>
      <protection hidden="1"/>
    </xf>
    <xf numFmtId="0" fontId="5" fillId="0" borderId="54" xfId="0" applyFont="1" applyBorder="1" applyAlignment="1" applyProtection="1">
      <alignment horizontal="right"/>
      <protection hidden="1"/>
    </xf>
    <xf numFmtId="0" fontId="5" fillId="0" borderId="0" xfId="0" applyFont="1" applyBorder="1" applyAlignment="1" applyProtection="1">
      <alignment/>
      <protection hidden="1"/>
    </xf>
    <xf numFmtId="2" fontId="5" fillId="0" borderId="0" xfId="0" applyNumberFormat="1" applyFont="1" applyBorder="1" applyAlignment="1" applyProtection="1">
      <alignment/>
      <protection hidden="1"/>
    </xf>
    <xf numFmtId="164" fontId="5" fillId="0" borderId="0" xfId="0" applyNumberFormat="1" applyFont="1" applyBorder="1" applyAlignment="1" applyProtection="1">
      <alignment/>
      <protection hidden="1"/>
    </xf>
    <xf numFmtId="0" fontId="0" fillId="0" borderId="54" xfId="0" applyBorder="1" applyAlignment="1" applyProtection="1">
      <alignment horizontal="right"/>
      <protection hidden="1"/>
    </xf>
    <xf numFmtId="0" fontId="0" fillId="0" borderId="0" xfId="0" applyBorder="1" applyAlignment="1" applyProtection="1">
      <alignment horizontal="right"/>
      <protection hidden="1"/>
    </xf>
    <xf numFmtId="0" fontId="13" fillId="0" borderId="0" xfId="0" applyFont="1" applyBorder="1" applyAlignment="1" applyProtection="1">
      <alignment/>
      <protection hidden="1"/>
    </xf>
    <xf numFmtId="0" fontId="26" fillId="0" borderId="53" xfId="0" applyFont="1" applyBorder="1" applyAlignment="1" applyProtection="1">
      <alignment/>
      <protection hidden="1"/>
    </xf>
    <xf numFmtId="2" fontId="0" fillId="0" borderId="0" xfId="0" applyNumberFormat="1" applyBorder="1" applyAlignment="1" applyProtection="1">
      <alignment/>
      <protection hidden="1"/>
    </xf>
    <xf numFmtId="164" fontId="0" fillId="0" borderId="51" xfId="0" applyNumberFormat="1" applyBorder="1" applyAlignment="1" applyProtection="1">
      <alignment/>
      <protection hidden="1"/>
    </xf>
    <xf numFmtId="0" fontId="14" fillId="0" borderId="54" xfId="0" applyFont="1" applyFill="1" applyBorder="1" applyAlignment="1" applyProtection="1">
      <alignment/>
      <protection hidden="1"/>
    </xf>
    <xf numFmtId="0" fontId="14" fillId="0" borderId="0" xfId="0" applyFont="1" applyFill="1" applyBorder="1" applyAlignment="1" applyProtection="1">
      <alignment/>
      <protection hidden="1"/>
    </xf>
    <xf numFmtId="0" fontId="56" fillId="0" borderId="0" xfId="52" applyAlignment="1" applyProtection="1">
      <alignment horizontal="center"/>
      <protection hidden="1"/>
    </xf>
    <xf numFmtId="0" fontId="64" fillId="0" borderId="54" xfId="0" applyFont="1" applyBorder="1" applyAlignment="1" applyProtection="1">
      <alignment horizontal="center"/>
      <protection hidden="1"/>
    </xf>
    <xf numFmtId="0" fontId="64" fillId="0" borderId="0" xfId="0" applyFont="1" applyBorder="1" applyAlignment="1" applyProtection="1">
      <alignment horizontal="center"/>
      <protection hidden="1"/>
    </xf>
    <xf numFmtId="0" fontId="64" fillId="0" borderId="53" xfId="0" applyFont="1" applyBorder="1" applyAlignment="1" applyProtection="1">
      <alignment horizontal="center"/>
      <protection hidden="1"/>
    </xf>
    <xf numFmtId="0" fontId="56" fillId="0" borderId="0" xfId="52" applyBorder="1" applyAlignment="1" applyProtection="1">
      <alignment horizontal="center"/>
      <protection hidden="1"/>
    </xf>
    <xf numFmtId="0" fontId="0" fillId="0" borderId="54" xfId="0" applyBorder="1" applyAlignment="1" applyProtection="1">
      <alignment horizontal="right"/>
      <protection hidden="1"/>
    </xf>
    <xf numFmtId="0" fontId="0" fillId="0" borderId="0" xfId="0" applyBorder="1" applyAlignment="1" applyProtection="1">
      <alignment horizontal="right"/>
      <protection hidden="1"/>
    </xf>
    <xf numFmtId="0" fontId="2" fillId="0" borderId="0" xfId="0" applyFont="1" applyBorder="1" applyAlignment="1" applyProtection="1">
      <alignment/>
      <protection hidden="1"/>
    </xf>
    <xf numFmtId="164" fontId="0" fillId="0" borderId="28" xfId="0" applyNumberFormat="1" applyBorder="1" applyAlignment="1" applyProtection="1">
      <alignment/>
      <protection hidden="1"/>
    </xf>
    <xf numFmtId="0" fontId="62" fillId="0" borderId="52" xfId="0" applyFont="1" applyBorder="1" applyAlignment="1" applyProtection="1">
      <alignment/>
      <protection hidden="1"/>
    </xf>
    <xf numFmtId="0" fontId="64" fillId="0" borderId="0" xfId="0" applyFont="1" applyBorder="1" applyAlignment="1" applyProtection="1">
      <alignment horizontal="left"/>
      <protection hidden="1"/>
    </xf>
    <xf numFmtId="0" fontId="0" fillId="0" borderId="0" xfId="0" applyFont="1" applyBorder="1" applyAlignment="1" applyProtection="1">
      <alignment horizontal="left"/>
      <protection hidden="1"/>
    </xf>
    <xf numFmtId="0" fontId="0" fillId="0" borderId="0" xfId="0" applyBorder="1" applyAlignment="1" applyProtection="1">
      <alignment/>
      <protection hidden="1"/>
    </xf>
    <xf numFmtId="0" fontId="0" fillId="0" borderId="51" xfId="0" applyBorder="1" applyAlignment="1" applyProtection="1">
      <alignment/>
      <protection hidden="1"/>
    </xf>
    <xf numFmtId="0" fontId="0" fillId="0" borderId="52" xfId="0" applyBorder="1" applyAlignment="1" applyProtection="1">
      <alignment/>
      <protection hidden="1"/>
    </xf>
    <xf numFmtId="0" fontId="0" fillId="0" borderId="53" xfId="0" applyBorder="1" applyAlignment="1" applyProtection="1">
      <alignment/>
      <protection hidden="1"/>
    </xf>
    <xf numFmtId="0" fontId="0" fillId="0" borderId="54" xfId="0" applyBorder="1" applyAlignment="1" applyProtection="1">
      <alignment/>
      <protection hidden="1"/>
    </xf>
    <xf numFmtId="0" fontId="0" fillId="0" borderId="55" xfId="0" applyBorder="1" applyAlignment="1" applyProtection="1">
      <alignment/>
      <protection hidden="1"/>
    </xf>
    <xf numFmtId="0" fontId="0" fillId="0" borderId="28" xfId="0" applyBorder="1" applyAlignment="1" applyProtection="1">
      <alignment/>
      <protection hidden="1"/>
    </xf>
    <xf numFmtId="0" fontId="0" fillId="0" borderId="56" xfId="0" applyBorder="1" applyAlignment="1" applyProtection="1">
      <alignment/>
      <protection hidden="1"/>
    </xf>
    <xf numFmtId="0" fontId="0" fillId="0" borderId="57" xfId="0" applyBorder="1" applyAlignment="1" applyProtection="1">
      <alignment/>
      <protection hidden="1"/>
    </xf>
    <xf numFmtId="0" fontId="0" fillId="34" borderId="0" xfId="0" applyFill="1" applyBorder="1" applyAlignment="1" applyProtection="1">
      <alignment horizontal="center"/>
      <protection hidden="1"/>
    </xf>
    <xf numFmtId="0" fontId="0" fillId="34" borderId="0" xfId="0" applyFill="1" applyBorder="1" applyAlignment="1" applyProtection="1">
      <alignment/>
      <protection hidden="1"/>
    </xf>
    <xf numFmtId="2" fontId="0" fillId="0" borderId="0" xfId="0" applyNumberFormat="1" applyBorder="1" applyAlignment="1" applyProtection="1">
      <alignment/>
      <protection hidden="1"/>
    </xf>
    <xf numFmtId="0" fontId="1" fillId="0" borderId="54" xfId="0" applyFont="1" applyFill="1" applyBorder="1" applyAlignment="1" applyProtection="1">
      <alignment/>
      <protection hidden="1"/>
    </xf>
    <xf numFmtId="0" fontId="1" fillId="0" borderId="0" xfId="0" applyFont="1" applyFill="1" applyBorder="1" applyAlignment="1" applyProtection="1">
      <alignment/>
      <protection hidden="1"/>
    </xf>
    <xf numFmtId="0" fontId="0" fillId="0" borderId="0" xfId="0" applyBorder="1" applyAlignment="1" applyProtection="1">
      <alignment/>
      <protection hidden="1"/>
    </xf>
    <xf numFmtId="0" fontId="0" fillId="0" borderId="52" xfId="0" applyBorder="1" applyAlignment="1" applyProtection="1">
      <alignment/>
      <protection hidden="1"/>
    </xf>
    <xf numFmtId="0" fontId="0" fillId="0" borderId="53" xfId="0" applyBorder="1" applyAlignment="1" applyProtection="1">
      <alignment/>
      <protection hidden="1"/>
    </xf>
    <xf numFmtId="0" fontId="0" fillId="0" borderId="54" xfId="0" applyBorder="1" applyAlignment="1" applyProtection="1">
      <alignment/>
      <protection hidden="1"/>
    </xf>
    <xf numFmtId="0" fontId="0" fillId="0" borderId="55" xfId="0" applyBorder="1" applyAlignment="1" applyProtection="1">
      <alignment/>
      <protection hidden="1"/>
    </xf>
    <xf numFmtId="0" fontId="0" fillId="0" borderId="28" xfId="0" applyBorder="1" applyAlignment="1" applyProtection="1">
      <alignment/>
      <protection hidden="1"/>
    </xf>
    <xf numFmtId="0" fontId="0" fillId="0" borderId="56" xfId="0" applyBorder="1" applyAlignment="1" applyProtection="1">
      <alignment/>
      <protection hidden="1"/>
    </xf>
    <xf numFmtId="0" fontId="0" fillId="0" borderId="57" xfId="0" applyBorder="1" applyAlignment="1" applyProtection="1">
      <alignment/>
      <protection hidden="1"/>
    </xf>
    <xf numFmtId="0" fontId="0" fillId="0" borderId="0" xfId="0" applyAlignment="1" applyProtection="1">
      <alignment/>
      <protection hidden="1"/>
    </xf>
    <xf numFmtId="0" fontId="0" fillId="0" borderId="0" xfId="0" applyBorder="1" applyAlignment="1" applyProtection="1">
      <alignment/>
      <protection hidden="1"/>
    </xf>
    <xf numFmtId="0" fontId="56" fillId="0" borderId="0" xfId="52" applyAlignment="1" applyProtection="1">
      <alignment horizontal="center"/>
      <protection hidden="1"/>
    </xf>
    <xf numFmtId="0" fontId="0" fillId="0" borderId="51" xfId="0" applyBorder="1" applyAlignment="1" applyProtection="1">
      <alignment/>
      <protection hidden="1"/>
    </xf>
    <xf numFmtId="0" fontId="0" fillId="0" borderId="52" xfId="0" applyBorder="1" applyAlignment="1" applyProtection="1">
      <alignment/>
      <protection hidden="1"/>
    </xf>
    <xf numFmtId="0" fontId="0" fillId="0" borderId="53" xfId="0" applyBorder="1" applyAlignment="1" applyProtection="1">
      <alignment/>
      <protection hidden="1"/>
    </xf>
    <xf numFmtId="0" fontId="0" fillId="0" borderId="54" xfId="0" applyBorder="1" applyAlignment="1" applyProtection="1">
      <alignment/>
      <protection hidden="1"/>
    </xf>
    <xf numFmtId="0" fontId="0" fillId="0" borderId="55" xfId="0" applyBorder="1" applyAlignment="1" applyProtection="1">
      <alignment/>
      <protection hidden="1"/>
    </xf>
    <xf numFmtId="0" fontId="0" fillId="0" borderId="28" xfId="0" applyBorder="1" applyAlignment="1" applyProtection="1">
      <alignment/>
      <protection hidden="1"/>
    </xf>
    <xf numFmtId="0" fontId="56" fillId="0" borderId="28" xfId="52" applyBorder="1" applyAlignment="1" applyProtection="1">
      <alignment horizontal="center"/>
      <protection hidden="1"/>
    </xf>
    <xf numFmtId="0" fontId="0" fillId="0" borderId="56" xfId="0" applyBorder="1" applyAlignment="1" applyProtection="1">
      <alignment/>
      <protection hidden="1"/>
    </xf>
    <xf numFmtId="0" fontId="56" fillId="0" borderId="0" xfId="52" applyBorder="1" applyAlignment="1" applyProtection="1">
      <alignment horizontal="center"/>
      <protection hidden="1"/>
    </xf>
    <xf numFmtId="0" fontId="0" fillId="0" borderId="57" xfId="0" applyBorder="1" applyAlignment="1" applyProtection="1">
      <alignment/>
      <protection hidden="1"/>
    </xf>
    <xf numFmtId="0" fontId="0" fillId="0" borderId="21" xfId="0" applyBorder="1" applyAlignment="1" applyProtection="1">
      <alignment horizontal="center"/>
      <protection hidden="1"/>
    </xf>
    <xf numFmtId="0" fontId="0" fillId="0" borderId="0" xfId="0" applyBorder="1" applyAlignment="1" applyProtection="1">
      <alignment/>
      <protection hidden="1"/>
    </xf>
    <xf numFmtId="0" fontId="0" fillId="0" borderId="21" xfId="0" applyBorder="1" applyAlignment="1" applyProtection="1">
      <alignment/>
      <protection hidden="1"/>
    </xf>
    <xf numFmtId="0" fontId="0" fillId="0" borderId="0" xfId="0" applyBorder="1" applyAlignment="1" applyProtection="1">
      <alignment horizontal="center"/>
      <protection hidden="1"/>
    </xf>
    <xf numFmtId="166" fontId="0" fillId="0" borderId="0" xfId="0" applyNumberFormat="1" applyBorder="1" applyAlignment="1" applyProtection="1">
      <alignment/>
      <protection hidden="1"/>
    </xf>
    <xf numFmtId="166" fontId="0" fillId="0" borderId="0" xfId="0" applyNumberFormat="1" applyBorder="1" applyAlignment="1" applyProtection="1">
      <alignment horizontal="center"/>
      <protection hidden="1"/>
    </xf>
    <xf numFmtId="0" fontId="0" fillId="0" borderId="52" xfId="0" applyBorder="1" applyAlignment="1" applyProtection="1">
      <alignment/>
      <protection hidden="1"/>
    </xf>
    <xf numFmtId="0" fontId="0" fillId="0" borderId="53" xfId="0" applyBorder="1" applyAlignment="1" applyProtection="1">
      <alignment/>
      <protection hidden="1"/>
    </xf>
    <xf numFmtId="0" fontId="0" fillId="0" borderId="54" xfId="0" applyBorder="1" applyAlignment="1" applyProtection="1">
      <alignment/>
      <protection hidden="1"/>
    </xf>
    <xf numFmtId="0" fontId="0" fillId="0" borderId="55" xfId="0" applyBorder="1" applyAlignment="1" applyProtection="1">
      <alignment/>
      <protection hidden="1"/>
    </xf>
    <xf numFmtId="0" fontId="0" fillId="0" borderId="28" xfId="0" applyBorder="1" applyAlignment="1" applyProtection="1">
      <alignment/>
      <protection hidden="1"/>
    </xf>
    <xf numFmtId="0" fontId="0" fillId="0" borderId="56" xfId="0" applyBorder="1" applyAlignment="1" applyProtection="1">
      <alignment/>
      <protection hidden="1"/>
    </xf>
    <xf numFmtId="0" fontId="0" fillId="0" borderId="57" xfId="0" applyBorder="1" applyAlignment="1" applyProtection="1">
      <alignment/>
      <protection hidden="1"/>
    </xf>
    <xf numFmtId="0" fontId="0" fillId="0" borderId="54" xfId="0" applyBorder="1" applyAlignment="1" applyProtection="1">
      <alignment horizontal="right"/>
      <protection hidden="1"/>
    </xf>
    <xf numFmtId="0" fontId="0" fillId="34" borderId="0" xfId="0" applyFill="1" applyBorder="1" applyAlignment="1" applyProtection="1">
      <alignment horizontal="center"/>
      <protection hidden="1"/>
    </xf>
    <xf numFmtId="0" fontId="0" fillId="0" borderId="58" xfId="0" applyBorder="1" applyAlignment="1" applyProtection="1">
      <alignment/>
      <protection hidden="1"/>
    </xf>
    <xf numFmtId="0" fontId="0" fillId="34" borderId="0" xfId="0" applyFill="1" applyBorder="1" applyAlignment="1" applyProtection="1">
      <alignment/>
      <protection hidden="1"/>
    </xf>
    <xf numFmtId="0" fontId="0" fillId="0" borderId="0" xfId="0" applyBorder="1" applyAlignment="1" applyProtection="1">
      <alignment horizontal="right"/>
      <protection hidden="1"/>
    </xf>
    <xf numFmtId="164" fontId="0" fillId="0" borderId="28" xfId="0" applyNumberFormat="1" applyBorder="1" applyAlignment="1" applyProtection="1">
      <alignment/>
      <protection hidden="1"/>
    </xf>
    <xf numFmtId="0" fontId="0" fillId="0" borderId="0" xfId="0" applyAlignment="1" applyProtection="1">
      <alignment/>
      <protection hidden="1"/>
    </xf>
    <xf numFmtId="0" fontId="0" fillId="0" borderId="0" xfId="0" applyBorder="1" applyAlignment="1" applyProtection="1">
      <alignment/>
      <protection hidden="1"/>
    </xf>
    <xf numFmtId="0" fontId="0" fillId="0" borderId="52" xfId="0" applyBorder="1" applyAlignment="1" applyProtection="1">
      <alignment/>
      <protection hidden="1"/>
    </xf>
    <xf numFmtId="0" fontId="0" fillId="0" borderId="53" xfId="0" applyBorder="1" applyAlignment="1" applyProtection="1">
      <alignment/>
      <protection hidden="1"/>
    </xf>
    <xf numFmtId="0" fontId="0" fillId="0" borderId="54" xfId="0" applyBorder="1" applyAlignment="1" applyProtection="1">
      <alignment/>
      <protection hidden="1"/>
    </xf>
    <xf numFmtId="0" fontId="0" fillId="0" borderId="55" xfId="0" applyBorder="1" applyAlignment="1" applyProtection="1">
      <alignment/>
      <protection hidden="1"/>
    </xf>
    <xf numFmtId="0" fontId="0" fillId="0" borderId="28" xfId="0" applyBorder="1" applyAlignment="1" applyProtection="1">
      <alignment/>
      <protection hidden="1"/>
    </xf>
    <xf numFmtId="0" fontId="0" fillId="0" borderId="56" xfId="0" applyBorder="1" applyAlignment="1" applyProtection="1">
      <alignment/>
      <protection hidden="1"/>
    </xf>
    <xf numFmtId="0" fontId="0" fillId="0" borderId="57" xfId="0" applyBorder="1" applyAlignment="1" applyProtection="1">
      <alignment/>
      <protection hidden="1"/>
    </xf>
    <xf numFmtId="0" fontId="1" fillId="0" borderId="57" xfId="0" applyFont="1" applyFill="1" applyBorder="1" applyAlignment="1" applyProtection="1">
      <alignment/>
      <protection hidden="1"/>
    </xf>
    <xf numFmtId="0" fontId="1" fillId="0" borderId="51" xfId="0" applyFont="1" applyFill="1" applyBorder="1" applyAlignment="1" applyProtection="1">
      <alignment/>
      <protection hidden="1"/>
    </xf>
    <xf numFmtId="0" fontId="0" fillId="0" borderId="10" xfId="0" applyBorder="1" applyAlignment="1">
      <alignment/>
    </xf>
    <xf numFmtId="0" fontId="0" fillId="0" borderId="0" xfId="0" applyAlignment="1" applyProtection="1">
      <alignment/>
      <protection hidden="1"/>
    </xf>
    <xf numFmtId="0" fontId="0" fillId="34" borderId="13" xfId="0" applyFill="1" applyBorder="1" applyAlignment="1" applyProtection="1">
      <alignment/>
      <protection hidden="1"/>
    </xf>
    <xf numFmtId="0" fontId="0" fillId="0" borderId="0" xfId="0" applyBorder="1" applyAlignment="1" applyProtection="1">
      <alignment/>
      <protection hidden="1"/>
    </xf>
    <xf numFmtId="0" fontId="0" fillId="0" borderId="51" xfId="0" applyBorder="1" applyAlignment="1" applyProtection="1">
      <alignment/>
      <protection hidden="1"/>
    </xf>
    <xf numFmtId="0" fontId="0" fillId="0" borderId="52" xfId="0" applyBorder="1" applyAlignment="1" applyProtection="1">
      <alignment/>
      <protection hidden="1"/>
    </xf>
    <xf numFmtId="0" fontId="0" fillId="0" borderId="53" xfId="0" applyBorder="1" applyAlignment="1" applyProtection="1">
      <alignment/>
      <protection hidden="1"/>
    </xf>
    <xf numFmtId="0" fontId="0" fillId="0" borderId="54" xfId="0" applyBorder="1" applyAlignment="1" applyProtection="1">
      <alignment/>
      <protection hidden="1"/>
    </xf>
    <xf numFmtId="0" fontId="0" fillId="0" borderId="55" xfId="0" applyBorder="1" applyAlignment="1" applyProtection="1">
      <alignment/>
      <protection hidden="1"/>
    </xf>
    <xf numFmtId="0" fontId="0" fillId="0" borderId="28" xfId="0" applyBorder="1" applyAlignment="1" applyProtection="1">
      <alignment/>
      <protection hidden="1"/>
    </xf>
    <xf numFmtId="0" fontId="0" fillId="0" borderId="56" xfId="0" applyBorder="1" applyAlignment="1" applyProtection="1">
      <alignment/>
      <protection hidden="1"/>
    </xf>
    <xf numFmtId="0" fontId="0" fillId="0" borderId="57" xfId="0" applyBorder="1" applyAlignment="1" applyProtection="1">
      <alignment/>
      <protection hidden="1"/>
    </xf>
    <xf numFmtId="0" fontId="0" fillId="34" borderId="0" xfId="0" applyFill="1" applyBorder="1" applyAlignment="1" applyProtection="1">
      <alignment horizontal="center"/>
      <protection hidden="1"/>
    </xf>
    <xf numFmtId="0" fontId="0" fillId="34" borderId="0" xfId="0" applyFill="1" applyBorder="1" applyAlignment="1" applyProtection="1">
      <alignment/>
      <protection hidden="1"/>
    </xf>
    <xf numFmtId="2" fontId="0" fillId="0" borderId="0" xfId="0" applyNumberFormat="1" applyBorder="1" applyAlignment="1" applyProtection="1">
      <alignment/>
      <protection hidden="1"/>
    </xf>
    <xf numFmtId="0" fontId="0" fillId="0" borderId="0" xfId="0" applyFill="1" applyBorder="1" applyAlignment="1" applyProtection="1">
      <alignment horizontal="center"/>
      <protection hidden="1"/>
    </xf>
    <xf numFmtId="0" fontId="5" fillId="0" borderId="0" xfId="0" applyFont="1" applyFill="1" applyBorder="1" applyAlignment="1" applyProtection="1">
      <alignment horizontal="center"/>
      <protection hidden="1"/>
    </xf>
    <xf numFmtId="166" fontId="0" fillId="0" borderId="0" xfId="0" applyNumberFormat="1" applyFill="1" applyBorder="1" applyAlignment="1" applyProtection="1">
      <alignment horizontal="center"/>
      <protection hidden="1"/>
    </xf>
    <xf numFmtId="166" fontId="0" fillId="0" borderId="0" xfId="0" applyNumberFormat="1" applyFill="1" applyBorder="1" applyAlignment="1" applyProtection="1">
      <alignment/>
      <protection hidden="1"/>
    </xf>
    <xf numFmtId="0" fontId="5" fillId="0" borderId="28" xfId="0" applyFont="1" applyFill="1" applyBorder="1" applyAlignment="1" applyProtection="1">
      <alignment horizontal="center"/>
      <protection hidden="1"/>
    </xf>
    <xf numFmtId="0" fontId="0" fillId="0" borderId="28" xfId="0" applyFill="1" applyBorder="1" applyAlignment="1" applyProtection="1">
      <alignment horizontal="center"/>
      <protection hidden="1"/>
    </xf>
    <xf numFmtId="164" fontId="0" fillId="0" borderId="28" xfId="0" applyNumberFormat="1" applyFill="1" applyBorder="1" applyAlignment="1" applyProtection="1">
      <alignment/>
      <protection hidden="1"/>
    </xf>
    <xf numFmtId="0" fontId="0" fillId="0" borderId="28" xfId="0" applyFill="1" applyBorder="1" applyAlignment="1" applyProtection="1">
      <alignment/>
      <protection hidden="1"/>
    </xf>
    <xf numFmtId="0" fontId="0" fillId="0" borderId="10" xfId="0" applyBorder="1" applyAlignment="1" applyProtection="1">
      <alignment horizontal="right"/>
      <protection hidden="1"/>
    </xf>
    <xf numFmtId="0" fontId="2" fillId="0" borderId="10" xfId="0" applyFont="1" applyBorder="1" applyAlignment="1" applyProtection="1">
      <alignment horizontal="right" wrapText="1"/>
      <protection hidden="1"/>
    </xf>
    <xf numFmtId="0" fontId="2" fillId="0" borderId="10" xfId="0" applyFont="1" applyBorder="1" applyAlignment="1" applyProtection="1">
      <alignment horizontal="right" wrapText="1"/>
      <protection hidden="1"/>
    </xf>
    <xf numFmtId="0" fontId="2" fillId="0" borderId="45" xfId="0" applyFont="1" applyBorder="1" applyAlignment="1" applyProtection="1">
      <alignment horizontal="right" wrapText="1"/>
      <protection hidden="1"/>
    </xf>
    <xf numFmtId="0" fontId="6" fillId="0" borderId="0" xfId="0" applyFont="1" applyFill="1" applyBorder="1" applyAlignment="1" applyProtection="1">
      <alignment horizontal="center"/>
      <protection hidden="1"/>
    </xf>
    <xf numFmtId="0" fontId="8" fillId="0" borderId="0" xfId="0" applyFont="1" applyAlignment="1">
      <alignment horizontal="center"/>
    </xf>
    <xf numFmtId="0" fontId="56" fillId="0" borderId="0" xfId="52" applyAlignment="1" applyProtection="1">
      <alignment horizontal="center"/>
      <protection/>
    </xf>
    <xf numFmtId="0" fontId="28" fillId="0" borderId="0" xfId="52" applyFont="1" applyAlignment="1" applyProtection="1">
      <alignment horizontal="center"/>
      <protection/>
    </xf>
    <xf numFmtId="0" fontId="27" fillId="0" borderId="0" xfId="0" applyFont="1" applyAlignment="1" applyProtection="1">
      <alignment horizontal="center"/>
      <protection hidden="1"/>
    </xf>
    <xf numFmtId="0" fontId="7" fillId="0" borderId="0" xfId="0" applyFont="1" applyAlignment="1" applyProtection="1">
      <alignment horizontal="center"/>
      <protection hidden="1"/>
    </xf>
    <xf numFmtId="0" fontId="0" fillId="0" borderId="46" xfId="0" applyBorder="1" applyAlignment="1">
      <alignment horizontal="center"/>
    </xf>
    <xf numFmtId="0" fontId="0" fillId="0" borderId="59" xfId="0" applyBorder="1" applyAlignment="1">
      <alignment horizontal="center"/>
    </xf>
    <xf numFmtId="0" fontId="0" fillId="0" borderId="47" xfId="0" applyBorder="1" applyAlignment="1">
      <alignment horizontal="center"/>
    </xf>
    <xf numFmtId="0" fontId="0" fillId="0" borderId="46" xfId="0" applyBorder="1" applyAlignment="1" quotePrefix="1">
      <alignment horizontal="left"/>
    </xf>
    <xf numFmtId="0" fontId="0" fillId="0" borderId="59" xfId="0" applyBorder="1" applyAlignment="1">
      <alignment horizontal="left"/>
    </xf>
    <xf numFmtId="0" fontId="0" fillId="0" borderId="47" xfId="0" applyBorder="1" applyAlignment="1">
      <alignment horizontal="left"/>
    </xf>
    <xf numFmtId="0" fontId="0" fillId="0" borderId="46" xfId="0" applyBorder="1" applyAlignment="1">
      <alignment horizontal="left"/>
    </xf>
    <xf numFmtId="0" fontId="5" fillId="0" borderId="45" xfId="0" applyFont="1" applyBorder="1" applyAlignment="1" applyProtection="1">
      <alignment horizontal="center" vertical="center"/>
      <protection hidden="1"/>
    </xf>
    <xf numFmtId="0" fontId="5" fillId="0" borderId="30" xfId="0" applyFont="1" applyBorder="1" applyAlignment="1" applyProtection="1">
      <alignment horizontal="center" vertical="center"/>
      <protection hidden="1"/>
    </xf>
    <xf numFmtId="0" fontId="6" fillId="0" borderId="45" xfId="0" applyFont="1" applyBorder="1" applyAlignment="1" applyProtection="1">
      <alignment horizontal="center" vertical="center" wrapText="1"/>
      <protection hidden="1"/>
    </xf>
    <xf numFmtId="0" fontId="6" fillId="0" borderId="30" xfId="0" applyFont="1" applyBorder="1" applyAlignment="1" applyProtection="1">
      <alignment horizontal="center" vertical="center" wrapText="1"/>
      <protection hidden="1"/>
    </xf>
    <xf numFmtId="0" fontId="6" fillId="0" borderId="10" xfId="0" applyFont="1" applyBorder="1" applyAlignment="1" applyProtection="1">
      <alignment horizontal="center" vertical="center" wrapText="1"/>
      <protection hidden="1"/>
    </xf>
    <xf numFmtId="0" fontId="62" fillId="0" borderId="0" xfId="0" applyFont="1" applyAlignment="1" applyProtection="1">
      <alignment horizontal="right"/>
      <protection hidden="1"/>
    </xf>
    <xf numFmtId="0" fontId="62" fillId="0" borderId="0" xfId="0" applyFont="1" applyAlignment="1" applyProtection="1">
      <alignment horizontal="left"/>
      <protection hidden="1"/>
    </xf>
    <xf numFmtId="14" fontId="0" fillId="0" borderId="46" xfId="0" applyNumberFormat="1" applyBorder="1" applyAlignment="1" applyProtection="1">
      <alignment horizontal="left"/>
      <protection hidden="1"/>
    </xf>
    <xf numFmtId="14" fontId="0" fillId="0" borderId="59" xfId="0" applyNumberFormat="1" applyBorder="1" applyAlignment="1" applyProtection="1">
      <alignment horizontal="left"/>
      <protection hidden="1"/>
    </xf>
    <xf numFmtId="14" fontId="0" fillId="0" borderId="47" xfId="0" applyNumberFormat="1" applyBorder="1" applyAlignment="1" applyProtection="1">
      <alignment horizontal="left"/>
      <protection hidden="1"/>
    </xf>
    <xf numFmtId="0" fontId="0" fillId="0" borderId="46" xfId="0" applyBorder="1" applyAlignment="1" applyProtection="1">
      <alignment horizontal="left"/>
      <protection hidden="1"/>
    </xf>
    <xf numFmtId="0" fontId="0" fillId="0" borderId="59" xfId="0" applyBorder="1" applyAlignment="1" applyProtection="1">
      <alignment horizontal="left"/>
      <protection hidden="1"/>
    </xf>
    <xf numFmtId="0" fontId="0" fillId="0" borderId="47" xfId="0" applyBorder="1" applyAlignment="1" applyProtection="1">
      <alignment horizontal="left"/>
      <protection hidden="1"/>
    </xf>
    <xf numFmtId="0" fontId="6" fillId="0" borderId="46" xfId="0" applyFont="1" applyFill="1" applyBorder="1" applyAlignment="1" applyProtection="1">
      <alignment horizontal="right" vertical="center" wrapText="1"/>
      <protection hidden="1"/>
    </xf>
    <xf numFmtId="0" fontId="6" fillId="0" borderId="59" xfId="0" applyFont="1" applyFill="1" applyBorder="1" applyAlignment="1" applyProtection="1">
      <alignment horizontal="right" vertical="center" wrapText="1"/>
      <protection hidden="1"/>
    </xf>
    <xf numFmtId="0" fontId="6" fillId="0" borderId="47" xfId="0" applyFont="1" applyFill="1" applyBorder="1" applyAlignment="1" applyProtection="1">
      <alignment horizontal="right" vertical="center" wrapText="1"/>
      <protection hidden="1"/>
    </xf>
    <xf numFmtId="0" fontId="2" fillId="0" borderId="46" xfId="0" applyFont="1" applyBorder="1" applyAlignment="1" applyProtection="1">
      <alignment horizontal="left" wrapText="1"/>
      <protection hidden="1"/>
    </xf>
    <xf numFmtId="0" fontId="2" fillId="0" borderId="59" xfId="0" applyFont="1" applyBorder="1" applyAlignment="1" applyProtection="1">
      <alignment horizontal="left" wrapText="1"/>
      <protection hidden="1"/>
    </xf>
    <xf numFmtId="0" fontId="2" fillId="0" borderId="47" xfId="0" applyFont="1" applyBorder="1" applyAlignment="1" applyProtection="1">
      <alignment horizontal="left" wrapText="1"/>
      <protection hidden="1"/>
    </xf>
    <xf numFmtId="0" fontId="0" fillId="0" borderId="46" xfId="0" applyBorder="1" applyAlignment="1" applyProtection="1">
      <alignment horizontal="center" vertical="center"/>
      <protection hidden="1"/>
    </xf>
    <xf numFmtId="0" fontId="0" fillId="0" borderId="59" xfId="0" applyBorder="1" applyAlignment="1" applyProtection="1">
      <alignment horizontal="center" vertical="center"/>
      <protection hidden="1"/>
    </xf>
    <xf numFmtId="0" fontId="0" fillId="0" borderId="47" xfId="0" applyBorder="1" applyAlignment="1" applyProtection="1">
      <alignment horizontal="center" vertical="center"/>
      <protection hidden="1"/>
    </xf>
    <xf numFmtId="14" fontId="0" fillId="0" borderId="60" xfId="0" applyNumberFormat="1" applyBorder="1" applyAlignment="1" applyProtection="1">
      <alignment horizontal="center" vertical="center"/>
      <protection hidden="1"/>
    </xf>
    <xf numFmtId="0" fontId="0" fillId="0" borderId="30" xfId="0" applyBorder="1" applyAlignment="1" applyProtection="1">
      <alignment horizontal="center" vertical="center"/>
      <protection hidden="1"/>
    </xf>
    <xf numFmtId="0" fontId="0" fillId="0" borderId="60" xfId="0" applyBorder="1" applyAlignment="1" applyProtection="1">
      <alignment horizontal="center" vertical="center"/>
      <protection hidden="1"/>
    </xf>
    <xf numFmtId="0" fontId="0" fillId="0" borderId="46" xfId="0" applyBorder="1" applyAlignment="1" applyProtection="1">
      <alignment horizontal="center" vertical="center" wrapText="1"/>
      <protection hidden="1"/>
    </xf>
    <xf numFmtId="0" fontId="0" fillId="0" borderId="47" xfId="0" applyBorder="1" applyAlignment="1" applyProtection="1">
      <alignment horizontal="center" vertical="center" wrapText="1"/>
      <protection hidden="1"/>
    </xf>
    <xf numFmtId="0" fontId="0" fillId="0" borderId="24" xfId="0" applyBorder="1" applyAlignment="1" applyProtection="1">
      <alignment horizontal="center" vertical="center"/>
      <protection hidden="1"/>
    </xf>
    <xf numFmtId="0" fontId="7" fillId="0" borderId="0" xfId="0" applyFont="1" applyAlignment="1" applyProtection="1">
      <alignment horizontal="center" wrapText="1"/>
      <protection hidden="1"/>
    </xf>
    <xf numFmtId="166" fontId="0" fillId="0" borderId="24" xfId="0" applyNumberFormat="1" applyBorder="1" applyAlignment="1" applyProtection="1">
      <alignment horizontal="center" vertical="center"/>
      <protection hidden="1"/>
    </xf>
    <xf numFmtId="166" fontId="0" fillId="0" borderId="30" xfId="0" applyNumberFormat="1" applyBorder="1" applyAlignment="1" applyProtection="1">
      <alignment horizontal="center" vertical="center"/>
      <protection hidden="1"/>
    </xf>
    <xf numFmtId="0" fontId="0" fillId="0" borderId="24" xfId="0" applyBorder="1" applyAlignment="1" applyProtection="1">
      <alignment horizontal="center" vertical="center" wrapText="1"/>
      <protection hidden="1"/>
    </xf>
    <xf numFmtId="0" fontId="0" fillId="0" borderId="30" xfId="0" applyBorder="1" applyAlignment="1" applyProtection="1">
      <alignment horizontal="center" vertical="center" wrapText="1"/>
      <protection hidden="1"/>
    </xf>
    <xf numFmtId="14" fontId="0" fillId="0" borderId="24" xfId="0" applyNumberFormat="1" applyBorder="1" applyAlignment="1" applyProtection="1">
      <alignment horizontal="center" vertical="center"/>
      <protection hidden="1"/>
    </xf>
    <xf numFmtId="14" fontId="0" fillId="0" borderId="30" xfId="0" applyNumberFormat="1" applyBorder="1" applyAlignment="1" applyProtection="1">
      <alignment horizontal="center" vertical="center"/>
      <protection hidden="1"/>
    </xf>
    <xf numFmtId="14" fontId="0" fillId="0" borderId="10" xfId="0" applyNumberFormat="1" applyBorder="1" applyAlignment="1" applyProtection="1">
      <alignment horizontal="left"/>
      <protection hidden="1"/>
    </xf>
    <xf numFmtId="14" fontId="0" fillId="34" borderId="12" xfId="0" applyNumberFormat="1" applyFill="1" applyBorder="1" applyAlignment="1" applyProtection="1">
      <alignment horizontal="center"/>
      <protection hidden="1"/>
    </xf>
    <xf numFmtId="14" fontId="0" fillId="34" borderId="18" xfId="0" applyNumberFormat="1" applyFill="1" applyBorder="1" applyAlignment="1" applyProtection="1">
      <alignment horizontal="center"/>
      <protection hidden="1"/>
    </xf>
    <xf numFmtId="0" fontId="0" fillId="0" borderId="0" xfId="0" applyFill="1" applyBorder="1" applyAlignment="1" applyProtection="1">
      <alignment horizontal="center"/>
      <protection hidden="1"/>
    </xf>
    <xf numFmtId="0" fontId="0" fillId="0" borderId="11" xfId="0" applyBorder="1" applyAlignment="1" applyProtection="1">
      <alignment horizontal="center"/>
      <protection hidden="1"/>
    </xf>
    <xf numFmtId="0" fontId="0" fillId="0" borderId="15" xfId="0" applyBorder="1" applyAlignment="1" applyProtection="1">
      <alignment horizontal="center"/>
      <protection hidden="1"/>
    </xf>
    <xf numFmtId="14" fontId="0" fillId="34" borderId="10" xfId="0" applyNumberFormat="1" applyFill="1" applyBorder="1" applyAlignment="1" applyProtection="1">
      <alignment horizontal="center"/>
      <protection hidden="1"/>
    </xf>
    <xf numFmtId="14" fontId="0" fillId="34" borderId="19" xfId="0" applyNumberFormat="1" applyFill="1" applyBorder="1" applyAlignment="1" applyProtection="1">
      <alignment horizontal="center"/>
      <protection hidden="1"/>
    </xf>
    <xf numFmtId="0" fontId="0" fillId="0" borderId="41" xfId="0" applyFill="1" applyBorder="1" applyAlignment="1" applyProtection="1">
      <alignment horizontal="center"/>
      <protection hidden="1"/>
    </xf>
    <xf numFmtId="0" fontId="5" fillId="0" borderId="11" xfId="0" applyFont="1" applyBorder="1" applyAlignment="1" applyProtection="1">
      <alignment horizontal="center"/>
      <protection hidden="1"/>
    </xf>
    <xf numFmtId="0" fontId="6" fillId="0" borderId="0" xfId="0" applyFont="1" applyAlignment="1" applyProtection="1">
      <alignment horizontal="right"/>
      <protection hidden="1"/>
    </xf>
    <xf numFmtId="0" fontId="6" fillId="34" borderId="0" xfId="0" applyFont="1" applyFill="1" applyAlignment="1" applyProtection="1">
      <alignment horizontal="left"/>
      <protection hidden="1"/>
    </xf>
    <xf numFmtId="0" fontId="56" fillId="0" borderId="0" xfId="52" applyAlignment="1" applyProtection="1">
      <alignment horizontal="center"/>
      <protection hidden="1"/>
    </xf>
    <xf numFmtId="0" fontId="6" fillId="0" borderId="0" xfId="0" applyFont="1" applyFill="1" applyAlignment="1" applyProtection="1">
      <alignment horizontal="left"/>
      <protection hidden="1"/>
    </xf>
    <xf numFmtId="0" fontId="8" fillId="0" borderId="11" xfId="0" applyFont="1" applyBorder="1" applyAlignment="1" applyProtection="1">
      <alignment horizontal="center"/>
      <protection hidden="1"/>
    </xf>
    <xf numFmtId="14" fontId="6" fillId="34" borderId="0" xfId="0" applyNumberFormat="1" applyFont="1" applyFill="1" applyAlignment="1" applyProtection="1">
      <alignment horizontal="left"/>
      <protection hidden="1"/>
    </xf>
    <xf numFmtId="0" fontId="5" fillId="0" borderId="54" xfId="0" applyFont="1" applyFill="1" applyBorder="1" applyAlignment="1" applyProtection="1">
      <alignment horizontal="center" wrapText="1"/>
      <protection hidden="1"/>
    </xf>
    <xf numFmtId="0" fontId="5" fillId="0" borderId="61" xfId="0" applyFont="1" applyBorder="1" applyAlignment="1" applyProtection="1">
      <alignment horizontal="center"/>
      <protection hidden="1"/>
    </xf>
    <xf numFmtId="0" fontId="5" fillId="0" borderId="62" xfId="0" applyFont="1" applyBorder="1" applyAlignment="1" applyProtection="1">
      <alignment horizontal="center"/>
      <protection hidden="1"/>
    </xf>
    <xf numFmtId="0" fontId="5" fillId="0" borderId="14" xfId="0" applyFont="1" applyBorder="1" applyAlignment="1" applyProtection="1">
      <alignment horizontal="center"/>
      <protection hidden="1"/>
    </xf>
    <xf numFmtId="0" fontId="6" fillId="0" borderId="0" xfId="0" applyFont="1" applyFill="1" applyAlignment="1" applyProtection="1">
      <alignment horizontal="center"/>
      <protection hidden="1"/>
    </xf>
    <xf numFmtId="0" fontId="6" fillId="0" borderId="57" xfId="0" applyFont="1" applyBorder="1" applyAlignment="1" applyProtection="1">
      <alignment horizontal="right"/>
      <protection hidden="1"/>
    </xf>
    <xf numFmtId="0" fontId="6" fillId="0" borderId="51" xfId="0" applyFont="1" applyBorder="1" applyAlignment="1" applyProtection="1">
      <alignment horizontal="right"/>
      <protection hidden="1"/>
    </xf>
    <xf numFmtId="0" fontId="6" fillId="0" borderId="54" xfId="0" applyFont="1" applyBorder="1" applyAlignment="1" applyProtection="1">
      <alignment horizontal="right"/>
      <protection hidden="1"/>
    </xf>
    <xf numFmtId="0" fontId="6" fillId="0" borderId="0" xfId="0" applyFont="1" applyBorder="1" applyAlignment="1" applyProtection="1">
      <alignment horizontal="right"/>
      <protection hidden="1"/>
    </xf>
    <xf numFmtId="0" fontId="6" fillId="0" borderId="51" xfId="0" applyFont="1" applyFill="1" applyBorder="1" applyAlignment="1" applyProtection="1">
      <alignment horizontal="left"/>
      <protection hidden="1"/>
    </xf>
    <xf numFmtId="0" fontId="6" fillId="34" borderId="0" xfId="0" applyFont="1" applyFill="1" applyBorder="1" applyAlignment="1" applyProtection="1">
      <alignment horizontal="left"/>
      <protection hidden="1"/>
    </xf>
    <xf numFmtId="0" fontId="0" fillId="0" borderId="54" xfId="0" applyBorder="1" applyAlignment="1" applyProtection="1">
      <alignment horizontal="right"/>
      <protection hidden="1"/>
    </xf>
    <xf numFmtId="0" fontId="0" fillId="0" borderId="0" xfId="0" applyBorder="1" applyAlignment="1" applyProtection="1">
      <alignment horizontal="right"/>
      <protection hidden="1"/>
    </xf>
    <xf numFmtId="14" fontId="6" fillId="34" borderId="0" xfId="0" applyNumberFormat="1" applyFont="1" applyFill="1" applyBorder="1" applyAlignment="1" applyProtection="1">
      <alignment horizontal="left"/>
      <protection hidden="1"/>
    </xf>
    <xf numFmtId="0" fontId="62" fillId="0" borderId="57" xfId="0" applyFont="1" applyBorder="1" applyAlignment="1" applyProtection="1">
      <alignment horizontal="center"/>
      <protection hidden="1"/>
    </xf>
    <xf numFmtId="0" fontId="62" fillId="0" borderId="51" xfId="0" applyFont="1" applyBorder="1" applyAlignment="1" applyProtection="1">
      <alignment horizontal="center"/>
      <protection hidden="1"/>
    </xf>
    <xf numFmtId="0" fontId="62" fillId="0" borderId="52" xfId="0" applyFont="1" applyBorder="1" applyAlignment="1" applyProtection="1">
      <alignment horizontal="center"/>
      <protection hidden="1"/>
    </xf>
    <xf numFmtId="0" fontId="64" fillId="0" borderId="54" xfId="0" applyFont="1" applyBorder="1" applyAlignment="1" applyProtection="1">
      <alignment horizontal="center"/>
      <protection hidden="1"/>
    </xf>
    <xf numFmtId="0" fontId="64" fillId="0" borderId="0" xfId="0" applyFont="1" applyBorder="1" applyAlignment="1" applyProtection="1">
      <alignment horizontal="center"/>
      <protection hidden="1"/>
    </xf>
    <xf numFmtId="0" fontId="64" fillId="0" borderId="53" xfId="0" applyFont="1" applyBorder="1" applyAlignment="1" applyProtection="1">
      <alignment horizontal="center"/>
      <protection hidden="1"/>
    </xf>
    <xf numFmtId="0" fontId="6" fillId="0" borderId="0" xfId="0" applyFont="1" applyFill="1" applyBorder="1" applyAlignment="1" applyProtection="1">
      <alignment horizontal="left"/>
      <protection hidden="1"/>
    </xf>
    <xf numFmtId="0" fontId="64" fillId="0" borderId="51" xfId="0" applyFont="1" applyBorder="1" applyAlignment="1" applyProtection="1">
      <alignment horizontal="center"/>
      <protection hidden="1"/>
    </xf>
    <xf numFmtId="0" fontId="6" fillId="34" borderId="51" xfId="0" applyFont="1" applyFill="1" applyBorder="1" applyAlignment="1" applyProtection="1">
      <alignment horizontal="left"/>
      <protection hidden="1"/>
    </xf>
    <xf numFmtId="166" fontId="6" fillId="34" borderId="0" xfId="0" applyNumberFormat="1" applyFont="1" applyFill="1" applyBorder="1" applyAlignment="1" applyProtection="1">
      <alignment horizontal="left"/>
      <protection hidden="1"/>
    </xf>
    <xf numFmtId="0" fontId="56" fillId="0" borderId="0" xfId="52" applyBorder="1" applyAlignment="1" applyProtection="1">
      <alignment horizontal="center"/>
      <protection hidden="1"/>
    </xf>
    <xf numFmtId="0" fontId="6" fillId="0" borderId="51" xfId="0" applyFont="1" applyBorder="1" applyAlignment="1" applyProtection="1">
      <alignment horizontal="center"/>
      <protection hidden="1"/>
    </xf>
    <xf numFmtId="0" fontId="6" fillId="0" borderId="0" xfId="0" applyFont="1" applyBorder="1" applyAlignment="1" applyProtection="1">
      <alignment horizontal="center"/>
      <protection hidden="1"/>
    </xf>
    <xf numFmtId="0" fontId="0" fillId="0" borderId="54" xfId="0" applyBorder="1" applyAlignment="1" applyProtection="1">
      <alignment horizontal="left"/>
      <protection hidden="1"/>
    </xf>
    <xf numFmtId="0" fontId="0" fillId="0" borderId="0" xfId="0" applyBorder="1" applyAlignment="1" applyProtection="1">
      <alignment horizontal="left"/>
      <protection hidden="1"/>
    </xf>
    <xf numFmtId="0" fontId="65" fillId="0" borderId="54" xfId="0" applyFont="1" applyBorder="1" applyAlignment="1" applyProtection="1">
      <alignment horizontal="right"/>
      <protection hidden="1"/>
    </xf>
    <xf numFmtId="0" fontId="65" fillId="0" borderId="0" xfId="0" applyFont="1" applyBorder="1" applyAlignment="1" applyProtection="1">
      <alignment horizontal="right"/>
      <protection hidden="1"/>
    </xf>
    <xf numFmtId="0" fontId="6" fillId="0" borderId="57" xfId="0" applyFont="1" applyBorder="1" applyAlignment="1" applyProtection="1">
      <alignment horizontal="center"/>
      <protection hidden="1"/>
    </xf>
    <xf numFmtId="0" fontId="6" fillId="0" borderId="54" xfId="0" applyFont="1" applyBorder="1" applyAlignment="1" applyProtection="1">
      <alignment horizontal="center"/>
      <protection hidden="1"/>
    </xf>
    <xf numFmtId="0" fontId="65" fillId="0" borderId="54" xfId="0" applyFont="1" applyBorder="1" applyAlignment="1" applyProtection="1">
      <alignment horizontal="center"/>
      <protection hidden="1"/>
    </xf>
    <xf numFmtId="0" fontId="65" fillId="0" borderId="0" xfId="0" applyFont="1" applyBorder="1" applyAlignment="1" applyProtection="1">
      <alignment horizontal="center"/>
      <protection hidden="1"/>
    </xf>
    <xf numFmtId="0" fontId="0" fillId="0" borderId="0" xfId="0" applyBorder="1" applyAlignment="1" applyProtection="1" quotePrefix="1">
      <alignment horizontal="left"/>
      <protection hidden="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64">
    <dxf>
      <font>
        <color indexed="9"/>
      </font>
    </dxf>
    <dxf>
      <font>
        <b/>
        <i val="0"/>
        <u val="single"/>
        <color indexed="10"/>
      </font>
    </dxf>
    <dxf>
      <font>
        <color indexed="9"/>
      </font>
    </dxf>
    <dxf>
      <font>
        <b/>
        <i val="0"/>
        <u val="single"/>
        <color indexed="10"/>
      </font>
    </dxf>
    <dxf>
      <font>
        <color indexed="9"/>
      </font>
    </dxf>
    <dxf>
      <font>
        <b/>
        <i val="0"/>
        <u val="single"/>
        <color indexed="10"/>
      </font>
    </dxf>
    <dxf>
      <font>
        <color indexed="9"/>
      </font>
    </dxf>
    <dxf>
      <font>
        <b/>
        <i val="0"/>
        <u val="single"/>
        <color indexed="10"/>
      </font>
    </dxf>
    <dxf>
      <font>
        <color indexed="9"/>
      </font>
    </dxf>
    <dxf>
      <font>
        <b/>
        <i val="0"/>
        <u val="single"/>
        <color indexed="10"/>
      </font>
    </dxf>
    <dxf>
      <font>
        <color indexed="9"/>
      </font>
    </dxf>
    <dxf>
      <font>
        <b/>
        <i val="0"/>
        <u val="single"/>
        <color indexed="10"/>
      </font>
    </dxf>
    <dxf>
      <font>
        <b/>
        <i val="0"/>
        <u val="single"/>
        <color indexed="10"/>
      </font>
    </dxf>
    <dxf>
      <font>
        <b/>
        <i val="0"/>
        <u val="single"/>
        <color indexed="10"/>
      </font>
    </dxf>
    <dxf>
      <font>
        <b/>
        <i val="0"/>
        <u val="single"/>
        <color indexed="10"/>
      </font>
    </dxf>
    <dxf>
      <font>
        <b/>
        <i val="0"/>
        <u val="single"/>
        <color indexed="10"/>
      </font>
    </dxf>
    <dxf>
      <font>
        <b/>
        <i val="0"/>
        <u val="single"/>
        <color indexed="10"/>
      </font>
    </dxf>
    <dxf>
      <font>
        <b/>
        <i val="0"/>
        <u val="single"/>
        <color indexed="10"/>
      </font>
    </dxf>
    <dxf>
      <font>
        <b/>
        <i val="0"/>
        <u val="single"/>
        <color indexed="10"/>
      </font>
    </dxf>
    <dxf>
      <font>
        <b/>
        <i val="0"/>
        <u val="single"/>
        <color indexed="10"/>
      </font>
    </dxf>
    <dxf>
      <font>
        <b/>
        <i val="0"/>
        <u val="single"/>
        <color indexed="10"/>
      </font>
    </dxf>
    <dxf>
      <font>
        <b/>
        <i val="0"/>
        <u val="single"/>
        <color indexed="10"/>
      </font>
    </dxf>
    <dxf>
      <font>
        <b/>
        <i val="0"/>
        <u val="single"/>
        <color indexed="10"/>
      </font>
    </dxf>
    <dxf>
      <font>
        <b/>
        <i val="0"/>
        <u val="single"/>
        <color indexed="10"/>
      </font>
    </dxf>
    <dxf>
      <font>
        <b/>
        <i val="0"/>
        <u val="single"/>
        <color indexed="10"/>
      </font>
    </dxf>
    <dxf>
      <font>
        <color indexed="9"/>
      </font>
    </dxf>
    <dxf>
      <font>
        <b/>
        <i val="0"/>
        <u val="single"/>
        <color indexed="10"/>
      </font>
    </dxf>
    <dxf>
      <font>
        <color indexed="9"/>
      </font>
    </dxf>
    <dxf>
      <font>
        <b/>
        <i val="0"/>
        <u val="single"/>
        <color indexed="10"/>
      </font>
    </dxf>
    <dxf>
      <font>
        <color indexed="9"/>
      </font>
    </dxf>
    <dxf>
      <font>
        <b/>
        <i val="0"/>
        <u val="single"/>
        <color indexed="10"/>
      </font>
    </dxf>
    <dxf>
      <font>
        <color indexed="9"/>
      </font>
    </dxf>
    <dxf>
      <font>
        <b/>
        <i val="0"/>
        <u val="single"/>
        <color indexed="10"/>
      </font>
    </dxf>
    <dxf>
      <font>
        <color indexed="9"/>
      </font>
    </dxf>
    <dxf>
      <font>
        <b/>
        <i val="0"/>
        <u val="single"/>
        <color indexed="10"/>
      </font>
    </dxf>
    <dxf>
      <font>
        <b/>
        <i val="0"/>
        <u val="single"/>
        <color indexed="10"/>
      </font>
    </dxf>
    <dxf>
      <font>
        <color indexed="9"/>
      </font>
    </dxf>
    <dxf>
      <font>
        <b/>
        <i val="0"/>
        <u val="single"/>
        <color indexed="10"/>
      </font>
    </dxf>
    <dxf>
      <font>
        <b/>
        <i val="0"/>
        <u val="single"/>
        <color indexed="10"/>
      </font>
    </dxf>
    <dxf>
      <font>
        <b/>
        <i val="0"/>
        <u val="single"/>
        <color indexed="10"/>
      </font>
    </dxf>
    <dxf>
      <font>
        <b/>
        <i val="0"/>
        <u val="single"/>
        <color indexed="10"/>
      </font>
    </dxf>
    <dxf>
      <font>
        <b/>
        <i val="0"/>
        <u val="single"/>
        <color indexed="10"/>
      </font>
    </dxf>
    <dxf>
      <font>
        <b/>
        <i val="0"/>
        <u val="single"/>
        <color indexed="10"/>
      </font>
    </dxf>
    <dxf>
      <font>
        <b/>
        <i val="0"/>
        <u val="single"/>
        <color indexed="10"/>
      </font>
    </dxf>
    <dxf>
      <font>
        <b/>
        <i val="0"/>
        <u val="single"/>
        <color indexed="10"/>
      </font>
    </dxf>
    <dxf>
      <font>
        <b/>
        <i val="0"/>
        <u val="single"/>
        <color indexed="10"/>
      </font>
    </dxf>
    <dxf>
      <font>
        <b/>
        <i val="0"/>
        <u val="single"/>
        <color indexed="10"/>
      </font>
    </dxf>
    <dxf>
      <font>
        <b/>
        <i val="0"/>
        <u val="single"/>
        <color indexed="10"/>
      </font>
    </dxf>
    <dxf>
      <font>
        <b/>
        <i val="0"/>
        <u val="single"/>
        <color indexed="10"/>
      </font>
    </dxf>
    <dxf>
      <font>
        <b/>
        <i val="0"/>
        <u val="single"/>
        <color indexed="10"/>
      </font>
    </dxf>
    <dxf>
      <font>
        <b/>
        <i val="0"/>
        <u val="single"/>
        <color indexed="10"/>
      </font>
    </dxf>
    <dxf>
      <font>
        <b/>
        <i val="0"/>
        <u val="single"/>
        <color indexed="10"/>
      </font>
    </dxf>
    <dxf/>
    <dxf>
      <font>
        <color indexed="9"/>
      </font>
    </dxf>
    <dxf/>
    <dxf>
      <font>
        <color indexed="9"/>
      </font>
    </dxf>
    <dxf/>
    <dxf>
      <font>
        <color indexed="9"/>
      </font>
    </dxf>
    <dxf/>
    <dxf>
      <font>
        <color indexed="9"/>
      </font>
    </dxf>
    <dxf>
      <font>
        <b/>
        <i val="0"/>
        <u val="single"/>
        <color indexed="10"/>
      </font>
    </dxf>
    <dxf>
      <font>
        <color indexed="9"/>
      </font>
    </dxf>
    <dxf>
      <font>
        <color rgb="FFFFFFFF"/>
      </font>
      <border/>
    </dxf>
    <dxf>
      <font>
        <b/>
        <i val="0"/>
        <u val="single"/>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IDC/ODC Graph</a:t>
            </a:r>
          </a:p>
        </c:rich>
      </c:tx>
      <c:layout>
        <c:manualLayout>
          <c:xMode val="factor"/>
          <c:yMode val="factor"/>
          <c:x val="-0.002"/>
          <c:y val="-0.0105"/>
        </c:manualLayout>
      </c:layout>
      <c:spPr>
        <a:noFill/>
        <a:ln w="3175">
          <a:noFill/>
        </a:ln>
      </c:spPr>
    </c:title>
    <c:plotArea>
      <c:layout>
        <c:manualLayout>
          <c:xMode val="edge"/>
          <c:yMode val="edge"/>
          <c:x val="0.06225"/>
          <c:y val="0.1385"/>
          <c:w val="0.7135"/>
          <c:h val="0.7675"/>
        </c:manualLayout>
      </c:layout>
      <c:scatterChart>
        <c:scatterStyle val="smoothMarker"/>
        <c:varyColors val="0"/>
        <c:ser>
          <c:idx val="0"/>
          <c:order val="0"/>
          <c:tx>
            <c:v>Min</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'IDC_ODC Calc'!$B$31:$B$34</c:f>
              <c:numCache/>
            </c:numRef>
          </c:xVal>
          <c:yVal>
            <c:numRef>
              <c:f>'IDC_ODC Calc'!$C$31:$C$34</c:f>
              <c:numCache/>
            </c:numRef>
          </c:yVal>
          <c:smooth val="1"/>
        </c:ser>
        <c:ser>
          <c:idx val="1"/>
          <c:order val="1"/>
          <c:tx>
            <c:v>Max</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'IDC_ODC Calc'!$B$31:$B$34</c:f>
              <c:numCache/>
            </c:numRef>
          </c:xVal>
          <c:yVal>
            <c:numRef>
              <c:f>'IDC_ODC Calc'!$D$31:$D$34</c:f>
              <c:numCache/>
            </c:numRef>
          </c:yVal>
          <c:smooth val="1"/>
        </c:ser>
        <c:ser>
          <c:idx val="2"/>
          <c:order val="2"/>
          <c:tx>
            <c:v>IDC Value</c:v>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'IDC_ODC Calc'!$B$31:$B$34</c:f>
              <c:numCache/>
            </c:numRef>
          </c:xVal>
          <c:yVal>
            <c:numRef>
              <c:f>'IDC_ODC Calc'!$E$31:$E$34</c:f>
              <c:numCache/>
            </c:numRef>
          </c:yVal>
          <c:smooth val="1"/>
        </c:ser>
        <c:axId val="13363300"/>
        <c:axId val="53160837"/>
      </c:scatterChart>
      <c:valAx>
        <c:axId val="13363300"/>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Replicates</a:t>
                </a:r>
              </a:p>
            </c:rich>
          </c:tx>
          <c:layout>
            <c:manualLayout>
              <c:xMode val="factor"/>
              <c:yMode val="factor"/>
              <c:x val="-0.0085"/>
              <c:y val="0"/>
            </c:manualLayout>
          </c:layout>
          <c:overlay val="0"/>
          <c:spPr>
            <a:noFill/>
            <a:ln w="3175">
              <a:noFill/>
            </a:ln>
          </c:spPr>
        </c:title>
        <c:delete val="0"/>
        <c:numFmt formatCode="General" sourceLinked="1"/>
        <c:majorTickMark val="none"/>
        <c:minorTickMark val="none"/>
        <c:tickLblPos val="nextTo"/>
        <c:spPr>
          <a:ln w="3175">
            <a:solidFill>
              <a:srgbClr val="808080"/>
            </a:solidFill>
          </a:ln>
        </c:spPr>
        <c:crossAx val="53160837"/>
        <c:crosses val="autoZero"/>
        <c:crossBetween val="midCat"/>
        <c:dispUnits/>
      </c:valAx>
      <c:valAx>
        <c:axId val="53160837"/>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IDC Conc</a:t>
                </a:r>
              </a:p>
            </c:rich>
          </c:tx>
          <c:layout>
            <c:manualLayout>
              <c:xMode val="factor"/>
              <c:yMode val="factor"/>
              <c:x val="-0.014"/>
              <c:y val="0.0015"/>
            </c:manualLayout>
          </c:layout>
          <c:overlay val="0"/>
          <c:spPr>
            <a:noFill/>
            <a:ln w="3175">
              <a:noFill/>
            </a:ln>
          </c:spPr>
        </c:title>
        <c:majorGridlines>
          <c:spPr>
            <a:ln w="3175">
              <a:solidFill>
                <a:srgbClr val="808080"/>
              </a:solidFill>
            </a:ln>
          </c:spPr>
        </c:majorGridlines>
        <c:delete val="0"/>
        <c:numFmt formatCode="0.00" sourceLinked="0"/>
        <c:majorTickMark val="none"/>
        <c:minorTickMark val="none"/>
        <c:tickLblPos val="nextTo"/>
        <c:spPr>
          <a:ln w="3175">
            <a:solidFill>
              <a:srgbClr val="808080"/>
            </a:solidFill>
          </a:ln>
        </c:spPr>
        <c:crossAx val="13363300"/>
        <c:crosses val="autoZero"/>
        <c:crossBetween val="midCat"/>
        <c:dispUnits/>
      </c:valAx>
      <c:spPr>
        <a:solidFill>
          <a:srgbClr val="FFFFFF"/>
        </a:solidFill>
        <a:ln w="3175">
          <a:noFill/>
        </a:ln>
      </c:spPr>
    </c:plotArea>
    <c:legend>
      <c:legendPos val="r"/>
      <c:layout>
        <c:manualLayout>
          <c:xMode val="edge"/>
          <c:yMode val="edge"/>
          <c:x val="0.788"/>
          <c:y val="0.427"/>
          <c:w val="0.192"/>
          <c:h val="0.246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IDC/ODC Graph</a:t>
            </a:r>
          </a:p>
        </c:rich>
      </c:tx>
      <c:layout>
        <c:manualLayout>
          <c:xMode val="factor"/>
          <c:yMode val="factor"/>
          <c:x val="-0.002"/>
          <c:y val="-0.0105"/>
        </c:manualLayout>
      </c:layout>
      <c:spPr>
        <a:noFill/>
        <a:ln w="3175">
          <a:noFill/>
        </a:ln>
      </c:spPr>
    </c:title>
    <c:plotArea>
      <c:layout>
        <c:manualLayout>
          <c:xMode val="edge"/>
          <c:yMode val="edge"/>
          <c:x val="0.06225"/>
          <c:y val="0.1385"/>
          <c:w val="0.7135"/>
          <c:h val="0.7675"/>
        </c:manualLayout>
      </c:layout>
      <c:scatterChart>
        <c:scatterStyle val="smoothMarker"/>
        <c:varyColors val="0"/>
        <c:ser>
          <c:idx val="0"/>
          <c:order val="0"/>
          <c:tx>
            <c:v>Min</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'IDC_ODC Calc'!$B$191:$B$194</c:f>
              <c:numCache/>
            </c:numRef>
          </c:xVal>
          <c:yVal>
            <c:numRef>
              <c:f>'IDC_ODC Calc'!$C$191:$C$194</c:f>
              <c:numCache/>
            </c:numRef>
          </c:yVal>
          <c:smooth val="1"/>
        </c:ser>
        <c:ser>
          <c:idx val="1"/>
          <c:order val="1"/>
          <c:tx>
            <c:v>Max</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'IDC_ODC Calc'!$B$191:$B$194</c:f>
              <c:numCache/>
            </c:numRef>
          </c:xVal>
          <c:yVal>
            <c:numRef>
              <c:f>'IDC_ODC Calc'!$D$191:$D$194</c:f>
              <c:numCache/>
            </c:numRef>
          </c:yVal>
          <c:smooth val="1"/>
        </c:ser>
        <c:ser>
          <c:idx val="2"/>
          <c:order val="2"/>
          <c:tx>
            <c:v>IDC Value</c:v>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'IDC_ODC Calc'!$B$191:$B$194</c:f>
              <c:numCache/>
            </c:numRef>
          </c:xVal>
          <c:yVal>
            <c:numRef>
              <c:f>'IDC_ODC Calc'!$E$191:$E$194</c:f>
              <c:numCache/>
            </c:numRef>
          </c:yVal>
          <c:smooth val="1"/>
        </c:ser>
        <c:axId val="38554238"/>
        <c:axId val="11443823"/>
      </c:scatterChart>
      <c:valAx>
        <c:axId val="38554238"/>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Replicates</a:t>
                </a:r>
              </a:p>
            </c:rich>
          </c:tx>
          <c:layout>
            <c:manualLayout>
              <c:xMode val="factor"/>
              <c:yMode val="factor"/>
              <c:x val="-0.0085"/>
              <c:y val="0"/>
            </c:manualLayout>
          </c:layout>
          <c:overlay val="0"/>
          <c:spPr>
            <a:noFill/>
            <a:ln w="3175">
              <a:noFill/>
            </a:ln>
          </c:spPr>
        </c:title>
        <c:delete val="0"/>
        <c:numFmt formatCode="General" sourceLinked="1"/>
        <c:majorTickMark val="none"/>
        <c:minorTickMark val="none"/>
        <c:tickLblPos val="nextTo"/>
        <c:spPr>
          <a:ln w="3175">
            <a:solidFill>
              <a:srgbClr val="808080"/>
            </a:solidFill>
          </a:ln>
        </c:spPr>
        <c:crossAx val="11443823"/>
        <c:crosses val="autoZero"/>
        <c:crossBetween val="midCat"/>
        <c:dispUnits/>
      </c:valAx>
      <c:valAx>
        <c:axId val="11443823"/>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IDC Conc</a:t>
                </a:r>
              </a:p>
            </c:rich>
          </c:tx>
          <c:layout>
            <c:manualLayout>
              <c:xMode val="factor"/>
              <c:yMode val="factor"/>
              <c:x val="-0.014"/>
              <c:y val="0.0015"/>
            </c:manualLayout>
          </c:layout>
          <c:overlay val="0"/>
          <c:spPr>
            <a:noFill/>
            <a:ln w="3175">
              <a:noFill/>
            </a:ln>
          </c:spPr>
        </c:title>
        <c:majorGridlines>
          <c:spPr>
            <a:ln w="3175">
              <a:solidFill>
                <a:srgbClr val="808080"/>
              </a:solidFill>
            </a:ln>
          </c:spPr>
        </c:majorGridlines>
        <c:delete val="0"/>
        <c:numFmt formatCode="0.00" sourceLinked="0"/>
        <c:majorTickMark val="none"/>
        <c:minorTickMark val="none"/>
        <c:tickLblPos val="nextTo"/>
        <c:spPr>
          <a:ln w="3175">
            <a:solidFill>
              <a:srgbClr val="808080"/>
            </a:solidFill>
          </a:ln>
        </c:spPr>
        <c:crossAx val="38554238"/>
        <c:crosses val="autoZero"/>
        <c:crossBetween val="midCat"/>
        <c:dispUnits/>
      </c:valAx>
      <c:spPr>
        <a:solidFill>
          <a:srgbClr val="FFFFFF"/>
        </a:solidFill>
        <a:ln w="3175">
          <a:noFill/>
        </a:ln>
      </c:spPr>
    </c:plotArea>
    <c:legend>
      <c:legendPos val="r"/>
      <c:layout>
        <c:manualLayout>
          <c:xMode val="edge"/>
          <c:yMode val="edge"/>
          <c:x val="0.77575"/>
          <c:y val="0.4305"/>
          <c:w val="0.192"/>
          <c:h val="0.246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IDC/ODC Graph</a:t>
            </a:r>
          </a:p>
        </c:rich>
      </c:tx>
      <c:layout>
        <c:manualLayout>
          <c:xMode val="factor"/>
          <c:yMode val="factor"/>
          <c:x val="-0.002"/>
          <c:y val="-0.0105"/>
        </c:manualLayout>
      </c:layout>
      <c:spPr>
        <a:noFill/>
        <a:ln w="3175">
          <a:noFill/>
        </a:ln>
      </c:spPr>
    </c:title>
    <c:plotArea>
      <c:layout>
        <c:manualLayout>
          <c:xMode val="edge"/>
          <c:yMode val="edge"/>
          <c:x val="0.06225"/>
          <c:y val="0.1385"/>
          <c:w val="0.7135"/>
          <c:h val="0.7675"/>
        </c:manualLayout>
      </c:layout>
      <c:scatterChart>
        <c:scatterStyle val="smoothMarker"/>
        <c:varyColors val="0"/>
        <c:ser>
          <c:idx val="0"/>
          <c:order val="0"/>
          <c:tx>
            <c:v>Min</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'IDC_ODC Calc'!$B$211:$B$214</c:f>
              <c:numCache/>
            </c:numRef>
          </c:xVal>
          <c:yVal>
            <c:numRef>
              <c:f>'IDC_ODC Calc'!$C$211:$C$214</c:f>
              <c:numCache/>
            </c:numRef>
          </c:yVal>
          <c:smooth val="1"/>
        </c:ser>
        <c:ser>
          <c:idx val="1"/>
          <c:order val="1"/>
          <c:tx>
            <c:v>Max</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'IDC_ODC Calc'!$B$211:$B$214</c:f>
              <c:numCache/>
            </c:numRef>
          </c:xVal>
          <c:yVal>
            <c:numRef>
              <c:f>'IDC_ODC Calc'!$D$211:$D$214</c:f>
              <c:numCache/>
            </c:numRef>
          </c:yVal>
          <c:smooth val="1"/>
        </c:ser>
        <c:ser>
          <c:idx val="2"/>
          <c:order val="2"/>
          <c:tx>
            <c:v>IDC Value</c:v>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'IDC_ODC Calc'!$B$211:$B$214</c:f>
              <c:numCache/>
            </c:numRef>
          </c:xVal>
          <c:yVal>
            <c:numRef>
              <c:f>'IDC_ODC Calc'!$E$211:$E$214</c:f>
              <c:numCache/>
            </c:numRef>
          </c:yVal>
          <c:smooth val="1"/>
        </c:ser>
        <c:axId val="35885544"/>
        <c:axId val="54534441"/>
      </c:scatterChart>
      <c:valAx>
        <c:axId val="35885544"/>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Replicates</a:t>
                </a:r>
              </a:p>
            </c:rich>
          </c:tx>
          <c:layout>
            <c:manualLayout>
              <c:xMode val="factor"/>
              <c:yMode val="factor"/>
              <c:x val="-0.0085"/>
              <c:y val="0"/>
            </c:manualLayout>
          </c:layout>
          <c:overlay val="0"/>
          <c:spPr>
            <a:noFill/>
            <a:ln w="3175">
              <a:noFill/>
            </a:ln>
          </c:spPr>
        </c:title>
        <c:delete val="0"/>
        <c:numFmt formatCode="General" sourceLinked="1"/>
        <c:majorTickMark val="none"/>
        <c:minorTickMark val="none"/>
        <c:tickLblPos val="nextTo"/>
        <c:spPr>
          <a:ln w="3175">
            <a:solidFill>
              <a:srgbClr val="808080"/>
            </a:solidFill>
          </a:ln>
        </c:spPr>
        <c:crossAx val="54534441"/>
        <c:crosses val="autoZero"/>
        <c:crossBetween val="midCat"/>
        <c:dispUnits/>
      </c:valAx>
      <c:valAx>
        <c:axId val="54534441"/>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IDC Conc</a:t>
                </a:r>
              </a:p>
            </c:rich>
          </c:tx>
          <c:layout>
            <c:manualLayout>
              <c:xMode val="factor"/>
              <c:yMode val="factor"/>
              <c:x val="-0.014"/>
              <c:y val="0.0015"/>
            </c:manualLayout>
          </c:layout>
          <c:overlay val="0"/>
          <c:spPr>
            <a:noFill/>
            <a:ln w="3175">
              <a:noFill/>
            </a:ln>
          </c:spPr>
        </c:title>
        <c:majorGridlines>
          <c:spPr>
            <a:ln w="3175">
              <a:solidFill>
                <a:srgbClr val="808080"/>
              </a:solidFill>
            </a:ln>
          </c:spPr>
        </c:majorGridlines>
        <c:delete val="0"/>
        <c:numFmt formatCode="0.00" sourceLinked="0"/>
        <c:majorTickMark val="none"/>
        <c:minorTickMark val="none"/>
        <c:tickLblPos val="nextTo"/>
        <c:spPr>
          <a:ln w="3175">
            <a:solidFill>
              <a:srgbClr val="808080"/>
            </a:solidFill>
          </a:ln>
        </c:spPr>
        <c:crossAx val="35885544"/>
        <c:crosses val="autoZero"/>
        <c:crossBetween val="midCat"/>
        <c:dispUnits/>
      </c:valAx>
      <c:spPr>
        <a:solidFill>
          <a:srgbClr val="FFFFFF"/>
        </a:solidFill>
        <a:ln w="3175">
          <a:noFill/>
        </a:ln>
      </c:spPr>
    </c:plotArea>
    <c:legend>
      <c:legendPos val="r"/>
      <c:layout>
        <c:manualLayout>
          <c:xMode val="edge"/>
          <c:yMode val="edge"/>
          <c:x val="0.77575"/>
          <c:y val="0.47575"/>
          <c:w val="0.192"/>
          <c:h val="0.246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IDC/ODC Graph</a:t>
            </a:r>
          </a:p>
        </c:rich>
      </c:tx>
      <c:layout>
        <c:manualLayout>
          <c:xMode val="factor"/>
          <c:yMode val="factor"/>
          <c:x val="-0.002"/>
          <c:y val="-0.0105"/>
        </c:manualLayout>
      </c:layout>
      <c:spPr>
        <a:noFill/>
        <a:ln w="3175">
          <a:noFill/>
        </a:ln>
      </c:spPr>
    </c:title>
    <c:plotArea>
      <c:layout>
        <c:manualLayout>
          <c:xMode val="edge"/>
          <c:yMode val="edge"/>
          <c:x val="0.06225"/>
          <c:y val="0.1385"/>
          <c:w val="0.7135"/>
          <c:h val="0.7675"/>
        </c:manualLayout>
      </c:layout>
      <c:scatterChart>
        <c:scatterStyle val="smoothMarker"/>
        <c:varyColors val="0"/>
        <c:ser>
          <c:idx val="0"/>
          <c:order val="0"/>
          <c:tx>
            <c:v>Min</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'IDC_ODC Calc'!$B$231:$B$234</c:f>
              <c:numCache/>
            </c:numRef>
          </c:xVal>
          <c:yVal>
            <c:numRef>
              <c:f>'IDC_ODC Calc'!$C$231:$C$234</c:f>
              <c:numCache/>
            </c:numRef>
          </c:yVal>
          <c:smooth val="1"/>
        </c:ser>
        <c:ser>
          <c:idx val="1"/>
          <c:order val="1"/>
          <c:tx>
            <c:v>Max</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'IDC_ODC Calc'!$B$231:$B$234</c:f>
              <c:numCache/>
            </c:numRef>
          </c:xVal>
          <c:yVal>
            <c:numRef>
              <c:f>'IDC_ODC Calc'!$D$231:$D$234</c:f>
              <c:numCache/>
            </c:numRef>
          </c:yVal>
          <c:smooth val="1"/>
        </c:ser>
        <c:ser>
          <c:idx val="2"/>
          <c:order val="2"/>
          <c:tx>
            <c:v>IDC Value</c:v>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'IDC_ODC Calc'!$B$231:$B$234</c:f>
              <c:numCache/>
            </c:numRef>
          </c:xVal>
          <c:yVal>
            <c:numRef>
              <c:f>'IDC_ODC Calc'!$E$231:$E$234</c:f>
              <c:numCache/>
            </c:numRef>
          </c:yVal>
          <c:smooth val="1"/>
        </c:ser>
        <c:axId val="21047922"/>
        <c:axId val="55213571"/>
      </c:scatterChart>
      <c:valAx>
        <c:axId val="21047922"/>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Replicates</a:t>
                </a:r>
              </a:p>
            </c:rich>
          </c:tx>
          <c:layout>
            <c:manualLayout>
              <c:xMode val="factor"/>
              <c:yMode val="factor"/>
              <c:x val="-0.0085"/>
              <c:y val="0"/>
            </c:manualLayout>
          </c:layout>
          <c:overlay val="0"/>
          <c:spPr>
            <a:noFill/>
            <a:ln w="3175">
              <a:noFill/>
            </a:ln>
          </c:spPr>
        </c:title>
        <c:delete val="0"/>
        <c:numFmt formatCode="General" sourceLinked="1"/>
        <c:majorTickMark val="none"/>
        <c:minorTickMark val="none"/>
        <c:tickLblPos val="nextTo"/>
        <c:spPr>
          <a:ln w="3175">
            <a:solidFill>
              <a:srgbClr val="808080"/>
            </a:solidFill>
          </a:ln>
        </c:spPr>
        <c:crossAx val="55213571"/>
        <c:crosses val="autoZero"/>
        <c:crossBetween val="midCat"/>
        <c:dispUnits/>
      </c:valAx>
      <c:valAx>
        <c:axId val="55213571"/>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IDC Conc</a:t>
                </a:r>
              </a:p>
            </c:rich>
          </c:tx>
          <c:layout>
            <c:manualLayout>
              <c:xMode val="factor"/>
              <c:yMode val="factor"/>
              <c:x val="-0.014"/>
              <c:y val="0.0015"/>
            </c:manualLayout>
          </c:layout>
          <c:overlay val="0"/>
          <c:spPr>
            <a:noFill/>
            <a:ln w="3175">
              <a:noFill/>
            </a:ln>
          </c:spPr>
        </c:title>
        <c:majorGridlines>
          <c:spPr>
            <a:ln w="3175">
              <a:solidFill>
                <a:srgbClr val="808080"/>
              </a:solidFill>
            </a:ln>
          </c:spPr>
        </c:majorGridlines>
        <c:delete val="0"/>
        <c:numFmt formatCode="0.00" sourceLinked="0"/>
        <c:majorTickMark val="none"/>
        <c:minorTickMark val="none"/>
        <c:tickLblPos val="nextTo"/>
        <c:spPr>
          <a:ln w="3175">
            <a:solidFill>
              <a:srgbClr val="808080"/>
            </a:solidFill>
          </a:ln>
        </c:spPr>
        <c:crossAx val="21047922"/>
        <c:crosses val="autoZero"/>
        <c:crossBetween val="midCat"/>
        <c:dispUnits/>
      </c:valAx>
      <c:spPr>
        <a:solidFill>
          <a:srgbClr val="FFFFFF"/>
        </a:solidFill>
        <a:ln w="3175">
          <a:noFill/>
        </a:ln>
      </c:spPr>
    </c:plotArea>
    <c:legend>
      <c:legendPos val="r"/>
      <c:layout>
        <c:manualLayout>
          <c:xMode val="edge"/>
          <c:yMode val="edge"/>
          <c:x val="0.77575"/>
          <c:y val="0.4305"/>
          <c:w val="0.192"/>
          <c:h val="0.246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Linear Regression</a:t>
            </a:r>
          </a:p>
        </c:rich>
      </c:tx>
      <c:layout>
        <c:manualLayout>
          <c:xMode val="factor"/>
          <c:yMode val="factor"/>
          <c:x val="-0.10825"/>
          <c:y val="-0.00375"/>
        </c:manualLayout>
      </c:layout>
      <c:spPr>
        <a:noFill/>
        <a:ln w="3175">
          <a:noFill/>
        </a:ln>
      </c:spPr>
    </c:title>
    <c:plotArea>
      <c:layout>
        <c:manualLayout>
          <c:xMode val="edge"/>
          <c:yMode val="edge"/>
          <c:x val="0.06525"/>
          <c:y val="0.144"/>
          <c:w val="0.63425"/>
          <c:h val="0.74825"/>
        </c:manualLayout>
      </c:layout>
      <c:scatterChart>
        <c:scatterStyle val="lineMarker"/>
        <c:varyColors val="0"/>
        <c:ser>
          <c:idx val="0"/>
          <c:order val="0"/>
          <c:tx>
            <c:strRef>
              <c:f>'RLS Calc (1)'!$L$2</c:f>
              <c:strCache>
                <c:ptCount val="1"/>
                <c:pt idx="0">
                  <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trendline>
            <c:spPr>
              <a:ln w="3175">
                <a:solidFill>
                  <a:srgbClr val="000000"/>
                </a:solidFill>
              </a:ln>
            </c:spPr>
            <c:trendlineType val="linear"/>
            <c:dispEq val="1"/>
            <c:dispRSqr val="1"/>
            <c:trendlineLbl>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General"/>
              <c:spPr>
                <a:noFill/>
                <a:ln w="3175">
                  <a:noFill/>
                </a:ln>
              </c:spPr>
            </c:trendlineLbl>
          </c:trendline>
          <c:xVal>
            <c:numRef>
              <c:f>'RLS Calc (1)'!$C$15:$C$24</c:f>
              <c:numCache/>
            </c:numRef>
          </c:xVal>
          <c:yVal>
            <c:numRef>
              <c:f>'RLS Calc (1)'!$D$15:$D$24</c:f>
              <c:numCache/>
            </c:numRef>
          </c:yVal>
          <c:smooth val="0"/>
        </c:ser>
        <c:axId val="27160092"/>
        <c:axId val="43114237"/>
      </c:scatterChart>
      <c:valAx>
        <c:axId val="27160092"/>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Concentration</a:t>
                </a:r>
              </a:p>
            </c:rich>
          </c:tx>
          <c:layout>
            <c:manualLayout>
              <c:xMode val="factor"/>
              <c:yMode val="factor"/>
              <c:x val="-0.01275"/>
              <c:y val="0.003"/>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43114237"/>
        <c:crosses val="autoZero"/>
        <c:crossBetween val="midCat"/>
        <c:dispUnits/>
      </c:valAx>
      <c:valAx>
        <c:axId val="43114237"/>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Response</a:t>
                </a:r>
              </a:p>
            </c:rich>
          </c:tx>
          <c:layout>
            <c:manualLayout>
              <c:xMode val="factor"/>
              <c:yMode val="factor"/>
              <c:x val="-0.01"/>
              <c:y val="0.00175"/>
            </c:manualLayout>
          </c:layout>
          <c:overlay val="0"/>
          <c:spPr>
            <a:noFill/>
            <a:ln w="3175">
              <a:noFill/>
            </a:ln>
          </c:spPr>
        </c:title>
        <c:majorGridlines>
          <c:spPr>
            <a:ln w="3175">
              <a:solidFill>
                <a:srgbClr val="808080"/>
              </a:solidFill>
            </a:ln>
          </c:spPr>
        </c:majorGridlines>
        <c:minorGridlines>
          <c:spPr>
            <a:ln w="3175">
              <a:solidFill>
                <a:srgbClr val="C0C0C0"/>
              </a:solidFill>
            </a:ln>
          </c:spPr>
        </c:minorGridlines>
        <c:delete val="0"/>
        <c:numFmt formatCode="General" sourceLinked="1"/>
        <c:majorTickMark val="out"/>
        <c:minorTickMark val="none"/>
        <c:tickLblPos val="nextTo"/>
        <c:spPr>
          <a:ln w="3175">
            <a:solidFill>
              <a:srgbClr val="808080"/>
            </a:solidFill>
          </a:ln>
        </c:spPr>
        <c:crossAx val="27160092"/>
        <c:crosses val="autoZero"/>
        <c:crossBetween val="midCat"/>
        <c:dispUnits/>
      </c:valAx>
      <c:spPr>
        <a:solidFill>
          <a:srgbClr val="FFFFFF"/>
        </a:solidFill>
        <a:ln w="3175">
          <a:noFill/>
        </a:ln>
      </c:spPr>
    </c:plotArea>
    <c:legend>
      <c:legendPos val="r"/>
      <c:layout>
        <c:manualLayout>
          <c:xMode val="edge"/>
          <c:yMode val="edge"/>
          <c:x val="0.71975"/>
          <c:y val="0.456"/>
          <c:w val="0.26125"/>
          <c:h val="0.18"/>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Linear Regression</a:t>
            </a:r>
          </a:p>
        </c:rich>
      </c:tx>
      <c:layout>
        <c:manualLayout>
          <c:xMode val="factor"/>
          <c:yMode val="factor"/>
          <c:x val="-0.087"/>
          <c:y val="-0.019"/>
        </c:manualLayout>
      </c:layout>
      <c:spPr>
        <a:noFill/>
        <a:ln w="3175">
          <a:noFill/>
        </a:ln>
      </c:spPr>
    </c:title>
    <c:plotArea>
      <c:layout>
        <c:manualLayout>
          <c:xMode val="edge"/>
          <c:yMode val="edge"/>
          <c:x val="0.06525"/>
          <c:y val="0.149"/>
          <c:w val="0.63425"/>
          <c:h val="0.74575"/>
        </c:manualLayout>
      </c:layout>
      <c:scatterChart>
        <c:scatterStyle val="lineMarker"/>
        <c:varyColors val="0"/>
        <c:ser>
          <c:idx val="0"/>
          <c:order val="0"/>
          <c:tx>
            <c:strRef>
              <c:f>'RLS Calc (2)'!$L$2</c:f>
              <c:strCache>
                <c:ptCount val="1"/>
                <c:pt idx="0">
                  <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trendline>
            <c:spPr>
              <a:ln w="3175">
                <a:solidFill>
                  <a:srgbClr val="000000"/>
                </a:solidFill>
              </a:ln>
            </c:spPr>
            <c:trendlineType val="linear"/>
            <c:dispEq val="1"/>
            <c:dispRSqr val="1"/>
            <c:trendlineLbl>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General"/>
              <c:spPr>
                <a:noFill/>
                <a:ln w="3175">
                  <a:noFill/>
                </a:ln>
              </c:spPr>
            </c:trendlineLbl>
          </c:trendline>
          <c:xVal>
            <c:numRef>
              <c:f>'RLS Calc (2)'!$C$15:$C$24</c:f>
              <c:numCache/>
            </c:numRef>
          </c:xVal>
          <c:yVal>
            <c:numRef>
              <c:f>'RLS Calc (2)'!$D$15:$D$24</c:f>
              <c:numCache/>
            </c:numRef>
          </c:yVal>
          <c:smooth val="0"/>
        </c:ser>
        <c:axId val="52483814"/>
        <c:axId val="2592279"/>
      </c:scatterChart>
      <c:valAx>
        <c:axId val="52483814"/>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Concentration</a:t>
                </a:r>
              </a:p>
            </c:rich>
          </c:tx>
          <c:layout>
            <c:manualLayout>
              <c:xMode val="factor"/>
              <c:yMode val="factor"/>
              <c:x val="-0.01275"/>
              <c:y val="0.003"/>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2592279"/>
        <c:crosses val="autoZero"/>
        <c:crossBetween val="midCat"/>
        <c:dispUnits/>
      </c:valAx>
      <c:valAx>
        <c:axId val="2592279"/>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Response</a:t>
                </a:r>
              </a:p>
            </c:rich>
          </c:tx>
          <c:layout>
            <c:manualLayout>
              <c:xMode val="factor"/>
              <c:yMode val="factor"/>
              <c:x val="-0.01"/>
              <c:y val="0"/>
            </c:manualLayout>
          </c:layout>
          <c:overlay val="0"/>
          <c:spPr>
            <a:noFill/>
            <a:ln w="3175">
              <a:noFill/>
            </a:ln>
          </c:spPr>
        </c:title>
        <c:majorGridlines>
          <c:spPr>
            <a:ln w="3175">
              <a:solidFill>
                <a:srgbClr val="808080"/>
              </a:solidFill>
            </a:ln>
          </c:spPr>
        </c:majorGridlines>
        <c:minorGridlines>
          <c:spPr>
            <a:ln w="3175">
              <a:solidFill>
                <a:srgbClr val="C0C0C0"/>
              </a:solidFill>
            </a:ln>
          </c:spPr>
        </c:minorGridlines>
        <c:delete val="0"/>
        <c:numFmt formatCode="General" sourceLinked="1"/>
        <c:majorTickMark val="out"/>
        <c:minorTickMark val="none"/>
        <c:tickLblPos val="nextTo"/>
        <c:spPr>
          <a:ln w="3175">
            <a:solidFill>
              <a:srgbClr val="808080"/>
            </a:solidFill>
          </a:ln>
        </c:spPr>
        <c:crossAx val="52483814"/>
        <c:crosses val="autoZero"/>
        <c:crossBetween val="midCat"/>
        <c:dispUnits/>
      </c:valAx>
      <c:spPr>
        <a:solidFill>
          <a:srgbClr val="FFFFFF"/>
        </a:solidFill>
        <a:ln w="3175">
          <a:noFill/>
        </a:ln>
      </c:spPr>
    </c:plotArea>
    <c:legend>
      <c:legendPos val="r"/>
      <c:layout>
        <c:manualLayout>
          <c:xMode val="edge"/>
          <c:yMode val="edge"/>
          <c:x val="0.72175"/>
          <c:y val="0.45425"/>
          <c:w val="0.26125"/>
          <c:h val="0.179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Linear Regression</a:t>
            </a:r>
          </a:p>
        </c:rich>
      </c:tx>
      <c:layout>
        <c:manualLayout>
          <c:xMode val="factor"/>
          <c:yMode val="factor"/>
          <c:x val="-0.1125"/>
          <c:y val="-0.00375"/>
        </c:manualLayout>
      </c:layout>
      <c:spPr>
        <a:noFill/>
        <a:ln w="3175">
          <a:noFill/>
        </a:ln>
      </c:spPr>
    </c:title>
    <c:plotArea>
      <c:layout>
        <c:manualLayout>
          <c:xMode val="edge"/>
          <c:yMode val="edge"/>
          <c:x val="0.06525"/>
          <c:y val="0.14925"/>
          <c:w val="0.63425"/>
          <c:h val="0.74575"/>
        </c:manualLayout>
      </c:layout>
      <c:scatterChart>
        <c:scatterStyle val="lineMarker"/>
        <c:varyColors val="0"/>
        <c:ser>
          <c:idx val="0"/>
          <c:order val="0"/>
          <c:tx>
            <c:strRef>
              <c:f>'RLS Calc (3)'!$L$2</c:f>
              <c:strCache>
                <c:ptCount val="1"/>
                <c:pt idx="0">
                  <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trendline>
            <c:spPr>
              <a:ln w="3175">
                <a:solidFill>
                  <a:srgbClr val="000000"/>
                </a:solidFill>
              </a:ln>
            </c:spPr>
            <c:trendlineType val="linear"/>
            <c:dispEq val="1"/>
            <c:dispRSqr val="1"/>
            <c:trendlineLbl>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General"/>
              <c:spPr>
                <a:noFill/>
                <a:ln w="3175">
                  <a:noFill/>
                </a:ln>
              </c:spPr>
            </c:trendlineLbl>
          </c:trendline>
          <c:xVal>
            <c:numRef>
              <c:f>'RLS Calc (3)'!$C$15:$C$24</c:f>
              <c:numCache/>
            </c:numRef>
          </c:xVal>
          <c:yVal>
            <c:numRef>
              <c:f>'RLS Calc (3)'!$D$15:$D$24</c:f>
              <c:numCache/>
            </c:numRef>
          </c:yVal>
          <c:smooth val="0"/>
        </c:ser>
        <c:axId val="23330512"/>
        <c:axId val="8648017"/>
      </c:scatterChart>
      <c:valAx>
        <c:axId val="23330512"/>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Concentration</a:t>
                </a:r>
              </a:p>
            </c:rich>
          </c:tx>
          <c:layout>
            <c:manualLayout>
              <c:xMode val="factor"/>
              <c:yMode val="factor"/>
              <c:x val="-0.01425"/>
              <c:y val="0.003"/>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8648017"/>
        <c:crosses val="autoZero"/>
        <c:crossBetween val="midCat"/>
        <c:dispUnits/>
      </c:valAx>
      <c:valAx>
        <c:axId val="8648017"/>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Response</a:t>
                </a:r>
              </a:p>
            </c:rich>
          </c:tx>
          <c:layout>
            <c:manualLayout>
              <c:xMode val="factor"/>
              <c:yMode val="factor"/>
              <c:x val="-0.01"/>
              <c:y val="0"/>
            </c:manualLayout>
          </c:layout>
          <c:overlay val="0"/>
          <c:spPr>
            <a:noFill/>
            <a:ln w="3175">
              <a:noFill/>
            </a:ln>
          </c:spPr>
        </c:title>
        <c:majorGridlines>
          <c:spPr>
            <a:ln w="3175">
              <a:solidFill>
                <a:srgbClr val="808080"/>
              </a:solidFill>
            </a:ln>
          </c:spPr>
        </c:majorGridlines>
        <c:minorGridlines>
          <c:spPr>
            <a:ln w="3175">
              <a:solidFill>
                <a:srgbClr val="C0C0C0"/>
              </a:solidFill>
            </a:ln>
          </c:spPr>
        </c:minorGridlines>
        <c:delete val="0"/>
        <c:numFmt formatCode="General" sourceLinked="1"/>
        <c:majorTickMark val="out"/>
        <c:minorTickMark val="none"/>
        <c:tickLblPos val="nextTo"/>
        <c:spPr>
          <a:ln w="3175">
            <a:solidFill>
              <a:srgbClr val="808080"/>
            </a:solidFill>
          </a:ln>
        </c:spPr>
        <c:crossAx val="23330512"/>
        <c:crosses val="autoZero"/>
        <c:crossBetween val="midCat"/>
        <c:dispUnits/>
      </c:valAx>
      <c:spPr>
        <a:solidFill>
          <a:srgbClr val="FFFFFF"/>
        </a:solidFill>
        <a:ln w="3175">
          <a:noFill/>
        </a:ln>
      </c:spPr>
    </c:plotArea>
    <c:legend>
      <c:legendPos val="r"/>
      <c:layout>
        <c:manualLayout>
          <c:xMode val="edge"/>
          <c:yMode val="edge"/>
          <c:x val="0.71975"/>
          <c:y val="0.45375"/>
          <c:w val="0.26125"/>
          <c:h val="0.180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Linear Regression</a:t>
            </a:r>
          </a:p>
        </c:rich>
      </c:tx>
      <c:layout>
        <c:manualLayout>
          <c:xMode val="factor"/>
          <c:yMode val="factor"/>
          <c:x val="-0.104"/>
          <c:y val="0.00375"/>
        </c:manualLayout>
      </c:layout>
      <c:spPr>
        <a:noFill/>
        <a:ln w="3175">
          <a:noFill/>
        </a:ln>
      </c:spPr>
    </c:title>
    <c:plotArea>
      <c:layout>
        <c:manualLayout>
          <c:xMode val="edge"/>
          <c:yMode val="edge"/>
          <c:x val="0.06525"/>
          <c:y val="0.144"/>
          <c:w val="0.63425"/>
          <c:h val="0.74825"/>
        </c:manualLayout>
      </c:layout>
      <c:scatterChart>
        <c:scatterStyle val="lineMarker"/>
        <c:varyColors val="0"/>
        <c:ser>
          <c:idx val="0"/>
          <c:order val="0"/>
          <c:tx>
            <c:strRef>
              <c:f>'RLS Calc (4)'!$L$2</c:f>
              <c:strCache>
                <c:ptCount val="1"/>
                <c:pt idx="0">
                  <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trendline>
            <c:spPr>
              <a:ln w="3175">
                <a:solidFill>
                  <a:srgbClr val="000000"/>
                </a:solidFill>
              </a:ln>
            </c:spPr>
            <c:trendlineType val="linear"/>
            <c:dispEq val="1"/>
            <c:dispRSqr val="1"/>
            <c:trendlineLbl>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General"/>
              <c:spPr>
                <a:noFill/>
                <a:ln w="3175">
                  <a:noFill/>
                </a:ln>
              </c:spPr>
            </c:trendlineLbl>
          </c:trendline>
          <c:xVal>
            <c:numRef>
              <c:f>'RLS Calc (4)'!$C$15:$C$24</c:f>
              <c:numCache/>
            </c:numRef>
          </c:xVal>
          <c:yVal>
            <c:numRef>
              <c:f>'RLS Calc (4)'!$D$15:$D$24</c:f>
              <c:numCache/>
            </c:numRef>
          </c:yVal>
          <c:smooth val="0"/>
        </c:ser>
        <c:axId val="10723290"/>
        <c:axId val="29400747"/>
      </c:scatterChart>
      <c:valAx>
        <c:axId val="10723290"/>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Concentration</a:t>
                </a:r>
              </a:p>
            </c:rich>
          </c:tx>
          <c:layout>
            <c:manualLayout>
              <c:xMode val="factor"/>
              <c:yMode val="factor"/>
              <c:x val="-0.01275"/>
              <c:y val="0.003"/>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29400747"/>
        <c:crosses val="autoZero"/>
        <c:crossBetween val="midCat"/>
        <c:dispUnits/>
      </c:valAx>
      <c:valAx>
        <c:axId val="29400747"/>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Response</a:t>
                </a:r>
              </a:p>
            </c:rich>
          </c:tx>
          <c:layout>
            <c:manualLayout>
              <c:xMode val="factor"/>
              <c:yMode val="factor"/>
              <c:x val="-0.01"/>
              <c:y val="0.00175"/>
            </c:manualLayout>
          </c:layout>
          <c:overlay val="0"/>
          <c:spPr>
            <a:noFill/>
            <a:ln w="3175">
              <a:noFill/>
            </a:ln>
          </c:spPr>
        </c:title>
        <c:majorGridlines>
          <c:spPr>
            <a:ln w="3175">
              <a:solidFill>
                <a:srgbClr val="808080"/>
              </a:solidFill>
            </a:ln>
          </c:spPr>
        </c:majorGridlines>
        <c:minorGridlines>
          <c:spPr>
            <a:ln w="3175">
              <a:solidFill>
                <a:srgbClr val="C0C0C0"/>
              </a:solidFill>
            </a:ln>
          </c:spPr>
        </c:minorGridlines>
        <c:delete val="0"/>
        <c:numFmt formatCode="General" sourceLinked="1"/>
        <c:majorTickMark val="out"/>
        <c:minorTickMark val="none"/>
        <c:tickLblPos val="nextTo"/>
        <c:spPr>
          <a:ln w="3175">
            <a:solidFill>
              <a:srgbClr val="808080"/>
            </a:solidFill>
          </a:ln>
        </c:spPr>
        <c:crossAx val="10723290"/>
        <c:crosses val="autoZero"/>
        <c:crossBetween val="midCat"/>
        <c:dispUnits/>
      </c:valAx>
      <c:spPr>
        <a:solidFill>
          <a:srgbClr val="FFFFFF"/>
        </a:solidFill>
        <a:ln w="3175">
          <a:noFill/>
        </a:ln>
      </c:spPr>
    </c:plotArea>
    <c:legend>
      <c:legendPos val="r"/>
      <c:layout>
        <c:manualLayout>
          <c:xMode val="edge"/>
          <c:yMode val="edge"/>
          <c:x val="0.71975"/>
          <c:y val="0.456"/>
          <c:w val="0.26125"/>
          <c:h val="0.18"/>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Linear Regression</a:t>
            </a:r>
          </a:p>
        </c:rich>
      </c:tx>
      <c:layout>
        <c:manualLayout>
          <c:xMode val="factor"/>
          <c:yMode val="factor"/>
          <c:x val="-0.09975"/>
          <c:y val="0.00375"/>
        </c:manualLayout>
      </c:layout>
      <c:spPr>
        <a:noFill/>
        <a:ln w="3175">
          <a:noFill/>
        </a:ln>
      </c:spPr>
    </c:title>
    <c:plotArea>
      <c:layout>
        <c:manualLayout>
          <c:xMode val="edge"/>
          <c:yMode val="edge"/>
          <c:x val="0.06525"/>
          <c:y val="0.14875"/>
          <c:w val="0.63425"/>
          <c:h val="0.7465"/>
        </c:manualLayout>
      </c:layout>
      <c:scatterChart>
        <c:scatterStyle val="lineMarker"/>
        <c:varyColors val="0"/>
        <c:ser>
          <c:idx val="0"/>
          <c:order val="0"/>
          <c:tx>
            <c:strRef>
              <c:f>'RLS Calc (5)'!$L$2</c:f>
              <c:strCache>
                <c:ptCount val="1"/>
                <c:pt idx="0">
                  <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trendline>
            <c:spPr>
              <a:ln w="3175">
                <a:solidFill>
                  <a:srgbClr val="000000"/>
                </a:solidFill>
              </a:ln>
            </c:spPr>
            <c:trendlineType val="linear"/>
            <c:dispEq val="1"/>
            <c:dispRSqr val="1"/>
            <c:trendlineLbl>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General"/>
              <c:spPr>
                <a:noFill/>
                <a:ln w="3175">
                  <a:noFill/>
                </a:ln>
              </c:spPr>
            </c:trendlineLbl>
          </c:trendline>
          <c:xVal>
            <c:numRef>
              <c:f>'RLS Calc (5)'!$C$15:$C$24</c:f>
              <c:numCache/>
            </c:numRef>
          </c:xVal>
          <c:yVal>
            <c:numRef>
              <c:f>'RLS Calc (5)'!$D$15:$D$24</c:f>
              <c:numCache/>
            </c:numRef>
          </c:yVal>
          <c:smooth val="0"/>
        </c:ser>
        <c:axId val="63280132"/>
        <c:axId val="32650277"/>
      </c:scatterChart>
      <c:valAx>
        <c:axId val="63280132"/>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Concentration</a:t>
                </a:r>
              </a:p>
            </c:rich>
          </c:tx>
          <c:layout>
            <c:manualLayout>
              <c:xMode val="factor"/>
              <c:yMode val="factor"/>
              <c:x val="-0.01275"/>
              <c:y val="0.003"/>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32650277"/>
        <c:crosses val="autoZero"/>
        <c:crossBetween val="midCat"/>
        <c:dispUnits/>
      </c:valAx>
      <c:valAx>
        <c:axId val="32650277"/>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Response</a:t>
                </a:r>
              </a:p>
            </c:rich>
          </c:tx>
          <c:layout>
            <c:manualLayout>
              <c:xMode val="factor"/>
              <c:yMode val="factor"/>
              <c:x val="-0.01"/>
              <c:y val="0.00175"/>
            </c:manualLayout>
          </c:layout>
          <c:overlay val="0"/>
          <c:spPr>
            <a:noFill/>
            <a:ln w="3175">
              <a:noFill/>
            </a:ln>
          </c:spPr>
        </c:title>
        <c:majorGridlines>
          <c:spPr>
            <a:ln w="3175">
              <a:solidFill>
                <a:srgbClr val="808080"/>
              </a:solidFill>
            </a:ln>
          </c:spPr>
        </c:majorGridlines>
        <c:minorGridlines>
          <c:spPr>
            <a:ln w="3175">
              <a:solidFill>
                <a:srgbClr val="C0C0C0"/>
              </a:solidFill>
            </a:ln>
          </c:spPr>
        </c:minorGridlines>
        <c:delete val="0"/>
        <c:numFmt formatCode="General" sourceLinked="1"/>
        <c:majorTickMark val="out"/>
        <c:minorTickMark val="none"/>
        <c:tickLblPos val="nextTo"/>
        <c:spPr>
          <a:ln w="3175">
            <a:solidFill>
              <a:srgbClr val="808080"/>
            </a:solidFill>
          </a:ln>
        </c:spPr>
        <c:crossAx val="63280132"/>
        <c:crosses val="autoZero"/>
        <c:crossBetween val="midCat"/>
        <c:dispUnits/>
      </c:valAx>
      <c:spPr>
        <a:solidFill>
          <a:srgbClr val="FFFFFF"/>
        </a:solidFill>
        <a:ln w="3175">
          <a:noFill/>
        </a:ln>
      </c:spPr>
    </c:plotArea>
    <c:legend>
      <c:legendPos val="r"/>
      <c:layout>
        <c:manualLayout>
          <c:xMode val="edge"/>
          <c:yMode val="edge"/>
          <c:x val="0.71975"/>
          <c:y val="0.456"/>
          <c:w val="0.26125"/>
          <c:h val="0.18"/>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IDC/ODC Graph</a:t>
            </a:r>
          </a:p>
        </c:rich>
      </c:tx>
      <c:layout>
        <c:manualLayout>
          <c:xMode val="factor"/>
          <c:yMode val="factor"/>
          <c:x val="-0.002"/>
          <c:y val="-0.01075"/>
        </c:manualLayout>
      </c:layout>
      <c:spPr>
        <a:noFill/>
        <a:ln w="3175">
          <a:noFill/>
        </a:ln>
      </c:spPr>
    </c:title>
    <c:plotArea>
      <c:layout>
        <c:manualLayout>
          <c:xMode val="edge"/>
          <c:yMode val="edge"/>
          <c:x val="0.0625"/>
          <c:y val="0.143"/>
          <c:w val="0.71225"/>
          <c:h val="0.76"/>
        </c:manualLayout>
      </c:layout>
      <c:scatterChart>
        <c:scatterStyle val="smoothMarker"/>
        <c:varyColors val="0"/>
        <c:ser>
          <c:idx val="0"/>
          <c:order val="0"/>
          <c:tx>
            <c:v>Min</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'IDC_ODC Calc'!$B$251:$B$254</c:f>
              <c:numCache/>
            </c:numRef>
          </c:xVal>
          <c:yVal>
            <c:numRef>
              <c:f>'IDC_ODC Calc'!$C$251:$C$254</c:f>
              <c:numCache/>
            </c:numRef>
          </c:yVal>
          <c:smooth val="1"/>
        </c:ser>
        <c:ser>
          <c:idx val="1"/>
          <c:order val="1"/>
          <c:tx>
            <c:v>Max</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'IDC_ODC Calc'!$B$251:$B$254</c:f>
              <c:numCache/>
            </c:numRef>
          </c:xVal>
          <c:yVal>
            <c:numRef>
              <c:f>'IDC_ODC Calc'!$D$251:$D$254</c:f>
              <c:numCache/>
            </c:numRef>
          </c:yVal>
          <c:smooth val="1"/>
        </c:ser>
        <c:ser>
          <c:idx val="2"/>
          <c:order val="2"/>
          <c:tx>
            <c:v>IDC Value</c:v>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'IDC_ODC Calc'!$B$251:$B$254</c:f>
              <c:numCache/>
            </c:numRef>
          </c:xVal>
          <c:yVal>
            <c:numRef>
              <c:f>'IDC_ODC Calc'!$E$251:$E$254</c:f>
              <c:numCache/>
            </c:numRef>
          </c:yVal>
          <c:smooth val="1"/>
        </c:ser>
        <c:axId val="8685486"/>
        <c:axId val="11060511"/>
      </c:scatterChart>
      <c:valAx>
        <c:axId val="8685486"/>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Replicates</a:t>
                </a:r>
              </a:p>
            </c:rich>
          </c:tx>
          <c:layout>
            <c:manualLayout>
              <c:xMode val="factor"/>
              <c:yMode val="factor"/>
              <c:x val="-0.009"/>
              <c:y val="0.00075"/>
            </c:manualLayout>
          </c:layout>
          <c:overlay val="0"/>
          <c:spPr>
            <a:noFill/>
            <a:ln w="3175">
              <a:noFill/>
            </a:ln>
          </c:spPr>
        </c:title>
        <c:delete val="0"/>
        <c:numFmt formatCode="General" sourceLinked="1"/>
        <c:majorTickMark val="none"/>
        <c:minorTickMark val="none"/>
        <c:tickLblPos val="nextTo"/>
        <c:spPr>
          <a:ln w="3175">
            <a:solidFill>
              <a:srgbClr val="808080"/>
            </a:solidFill>
          </a:ln>
        </c:spPr>
        <c:crossAx val="11060511"/>
        <c:crosses val="autoZero"/>
        <c:crossBetween val="midCat"/>
        <c:dispUnits/>
      </c:valAx>
      <c:valAx>
        <c:axId val="11060511"/>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IDC Conc</a:t>
                </a:r>
              </a:p>
            </c:rich>
          </c:tx>
          <c:layout>
            <c:manualLayout>
              <c:xMode val="factor"/>
              <c:yMode val="factor"/>
              <c:x val="-0.01275"/>
              <c:y val="0.0015"/>
            </c:manualLayout>
          </c:layout>
          <c:overlay val="0"/>
          <c:spPr>
            <a:noFill/>
            <a:ln w="3175">
              <a:noFill/>
            </a:ln>
          </c:spPr>
        </c:title>
        <c:majorGridlines>
          <c:spPr>
            <a:ln w="3175">
              <a:solidFill>
                <a:srgbClr val="808080"/>
              </a:solidFill>
            </a:ln>
          </c:spPr>
        </c:majorGridlines>
        <c:delete val="0"/>
        <c:numFmt formatCode="0.00" sourceLinked="0"/>
        <c:majorTickMark val="none"/>
        <c:minorTickMark val="none"/>
        <c:tickLblPos val="nextTo"/>
        <c:spPr>
          <a:ln w="3175">
            <a:solidFill>
              <a:srgbClr val="808080"/>
            </a:solidFill>
          </a:ln>
        </c:spPr>
        <c:crossAx val="8685486"/>
        <c:crosses val="autoZero"/>
        <c:crossBetween val="midCat"/>
        <c:dispUnits/>
      </c:valAx>
      <c:spPr>
        <a:solidFill>
          <a:srgbClr val="FFFFFF"/>
        </a:solidFill>
        <a:ln w="3175">
          <a:noFill/>
        </a:ln>
      </c:spPr>
    </c:plotArea>
    <c:legend>
      <c:legendPos val="r"/>
      <c:layout>
        <c:manualLayout>
          <c:xMode val="edge"/>
          <c:yMode val="edge"/>
          <c:x val="0.77525"/>
          <c:y val="0.423"/>
          <c:w val="0.18825"/>
          <c:h val="0.254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IDC/ODC Graph</a:t>
            </a:r>
          </a:p>
        </c:rich>
      </c:tx>
      <c:layout>
        <c:manualLayout>
          <c:xMode val="factor"/>
          <c:yMode val="factor"/>
          <c:x val="-0.002"/>
          <c:y val="-0.0105"/>
        </c:manualLayout>
      </c:layout>
      <c:spPr>
        <a:noFill/>
        <a:ln w="3175">
          <a:noFill/>
        </a:ln>
      </c:spPr>
    </c:title>
    <c:plotArea>
      <c:layout>
        <c:manualLayout>
          <c:xMode val="edge"/>
          <c:yMode val="edge"/>
          <c:x val="0.06225"/>
          <c:y val="0.1385"/>
          <c:w val="0.7135"/>
          <c:h val="0.7675"/>
        </c:manualLayout>
      </c:layout>
      <c:scatterChart>
        <c:scatterStyle val="smoothMarker"/>
        <c:varyColors val="0"/>
        <c:ser>
          <c:idx val="0"/>
          <c:order val="0"/>
          <c:tx>
            <c:v>Min</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'IDC_ODC Calc'!$B$51:$B$54</c:f>
              <c:numCache/>
            </c:numRef>
          </c:xVal>
          <c:yVal>
            <c:numRef>
              <c:f>'IDC_ODC Calc'!$C$51:$C$54</c:f>
              <c:numCache/>
            </c:numRef>
          </c:yVal>
          <c:smooth val="1"/>
        </c:ser>
        <c:ser>
          <c:idx val="1"/>
          <c:order val="1"/>
          <c:tx>
            <c:v>Max</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'IDC_ODC Calc'!$B$51:$B$54</c:f>
              <c:numCache/>
            </c:numRef>
          </c:xVal>
          <c:yVal>
            <c:numRef>
              <c:f>'IDC_ODC Calc'!$D$51:$D$54</c:f>
              <c:numCache/>
            </c:numRef>
          </c:yVal>
          <c:smooth val="1"/>
        </c:ser>
        <c:ser>
          <c:idx val="2"/>
          <c:order val="2"/>
          <c:tx>
            <c:v>IDC Value</c:v>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'IDC_ODC Calc'!$B$51:$B$54</c:f>
              <c:numCache/>
            </c:numRef>
          </c:xVal>
          <c:yVal>
            <c:numRef>
              <c:f>'IDC_ODC Calc'!$E$51:$E$54</c:f>
              <c:numCache/>
            </c:numRef>
          </c:yVal>
          <c:smooth val="1"/>
        </c:ser>
        <c:axId val="32435736"/>
        <c:axId val="23486169"/>
      </c:scatterChart>
      <c:valAx>
        <c:axId val="32435736"/>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Replicates</a:t>
                </a:r>
              </a:p>
            </c:rich>
          </c:tx>
          <c:layout>
            <c:manualLayout>
              <c:xMode val="factor"/>
              <c:yMode val="factor"/>
              <c:x val="-0.0085"/>
              <c:y val="0"/>
            </c:manualLayout>
          </c:layout>
          <c:overlay val="0"/>
          <c:spPr>
            <a:noFill/>
            <a:ln w="3175">
              <a:noFill/>
            </a:ln>
          </c:spPr>
        </c:title>
        <c:delete val="0"/>
        <c:numFmt formatCode="0" sourceLinked="0"/>
        <c:majorTickMark val="none"/>
        <c:minorTickMark val="none"/>
        <c:tickLblPos val="nextTo"/>
        <c:spPr>
          <a:ln w="3175">
            <a:solidFill>
              <a:srgbClr val="808080"/>
            </a:solidFill>
          </a:ln>
        </c:spPr>
        <c:crossAx val="23486169"/>
        <c:crosses val="autoZero"/>
        <c:crossBetween val="midCat"/>
        <c:dispUnits/>
        <c:minorUnit val="1"/>
      </c:valAx>
      <c:valAx>
        <c:axId val="23486169"/>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IDC Conc</a:t>
                </a:r>
              </a:p>
            </c:rich>
          </c:tx>
          <c:layout>
            <c:manualLayout>
              <c:xMode val="factor"/>
              <c:yMode val="factor"/>
              <c:x val="-0.014"/>
              <c:y val="0.0015"/>
            </c:manualLayout>
          </c:layout>
          <c:overlay val="0"/>
          <c:spPr>
            <a:noFill/>
            <a:ln w="3175">
              <a:noFill/>
            </a:ln>
          </c:spPr>
        </c:title>
        <c:majorGridlines>
          <c:spPr>
            <a:ln w="3175">
              <a:solidFill>
                <a:srgbClr val="808080"/>
              </a:solidFill>
            </a:ln>
          </c:spPr>
        </c:majorGridlines>
        <c:delete val="0"/>
        <c:numFmt formatCode="0.00" sourceLinked="0"/>
        <c:majorTickMark val="none"/>
        <c:minorTickMark val="none"/>
        <c:tickLblPos val="nextTo"/>
        <c:spPr>
          <a:ln w="3175">
            <a:solidFill>
              <a:srgbClr val="808080"/>
            </a:solidFill>
          </a:ln>
        </c:spPr>
        <c:crossAx val="32435736"/>
        <c:crosses val="autoZero"/>
        <c:crossBetween val="midCat"/>
        <c:dispUnits/>
      </c:valAx>
      <c:spPr>
        <a:solidFill>
          <a:srgbClr val="FFFFFF"/>
        </a:solidFill>
        <a:ln w="3175">
          <a:noFill/>
        </a:ln>
      </c:spPr>
    </c:plotArea>
    <c:legend>
      <c:legendPos val="r"/>
      <c:layout>
        <c:manualLayout>
          <c:xMode val="edge"/>
          <c:yMode val="edge"/>
          <c:x val="0.77375"/>
          <c:y val="0.4305"/>
          <c:w val="0.192"/>
          <c:h val="0.246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IDC/ODC Graph</a:t>
            </a:r>
          </a:p>
        </c:rich>
      </c:tx>
      <c:layout>
        <c:manualLayout>
          <c:xMode val="factor"/>
          <c:yMode val="factor"/>
          <c:x val="-0.002"/>
          <c:y val="-0.0105"/>
        </c:manualLayout>
      </c:layout>
      <c:spPr>
        <a:noFill/>
        <a:ln w="3175">
          <a:noFill/>
        </a:ln>
      </c:spPr>
    </c:title>
    <c:plotArea>
      <c:layout>
        <c:manualLayout>
          <c:xMode val="edge"/>
          <c:yMode val="edge"/>
          <c:x val="0.06225"/>
          <c:y val="0.1385"/>
          <c:w val="0.7135"/>
          <c:h val="0.7675"/>
        </c:manualLayout>
      </c:layout>
      <c:scatterChart>
        <c:scatterStyle val="smoothMarker"/>
        <c:varyColors val="0"/>
        <c:ser>
          <c:idx val="0"/>
          <c:order val="0"/>
          <c:tx>
            <c:v>Min</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'IDC_ODC Calc'!$B$71:$B$74</c:f>
              <c:numCache/>
            </c:numRef>
          </c:xVal>
          <c:yVal>
            <c:numRef>
              <c:f>'IDC_ODC Calc'!$C$71:$C$74</c:f>
              <c:numCache/>
            </c:numRef>
          </c:yVal>
          <c:smooth val="1"/>
        </c:ser>
        <c:ser>
          <c:idx val="1"/>
          <c:order val="1"/>
          <c:tx>
            <c:v>Max</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'IDC_ODC Calc'!$B$71:$B$74</c:f>
              <c:numCache/>
            </c:numRef>
          </c:xVal>
          <c:yVal>
            <c:numRef>
              <c:f>'IDC_ODC Calc'!$D$71:$D$74</c:f>
              <c:numCache/>
            </c:numRef>
          </c:yVal>
          <c:smooth val="1"/>
        </c:ser>
        <c:ser>
          <c:idx val="2"/>
          <c:order val="2"/>
          <c:tx>
            <c:v>IDC Value</c:v>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'IDC_ODC Calc'!$B$71:$B$74</c:f>
              <c:numCache/>
            </c:numRef>
          </c:xVal>
          <c:yVal>
            <c:numRef>
              <c:f>'IDC_ODC Calc'!$E$71:$E$74</c:f>
              <c:numCache/>
            </c:numRef>
          </c:yVal>
          <c:smooth val="1"/>
        </c:ser>
        <c:axId val="10048930"/>
        <c:axId val="23331507"/>
      </c:scatterChart>
      <c:valAx>
        <c:axId val="10048930"/>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Replicates</a:t>
                </a:r>
              </a:p>
            </c:rich>
          </c:tx>
          <c:layout>
            <c:manualLayout>
              <c:xMode val="factor"/>
              <c:yMode val="factor"/>
              <c:x val="-0.0085"/>
              <c:y val="0"/>
            </c:manualLayout>
          </c:layout>
          <c:overlay val="0"/>
          <c:spPr>
            <a:noFill/>
            <a:ln w="3175">
              <a:noFill/>
            </a:ln>
          </c:spPr>
        </c:title>
        <c:delete val="0"/>
        <c:numFmt formatCode="General" sourceLinked="1"/>
        <c:majorTickMark val="none"/>
        <c:minorTickMark val="none"/>
        <c:tickLblPos val="nextTo"/>
        <c:spPr>
          <a:ln w="3175">
            <a:solidFill>
              <a:srgbClr val="808080"/>
            </a:solidFill>
          </a:ln>
        </c:spPr>
        <c:crossAx val="23331507"/>
        <c:crosses val="autoZero"/>
        <c:crossBetween val="midCat"/>
        <c:dispUnits/>
      </c:valAx>
      <c:valAx>
        <c:axId val="23331507"/>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IDC Conc</a:t>
                </a:r>
              </a:p>
            </c:rich>
          </c:tx>
          <c:layout>
            <c:manualLayout>
              <c:xMode val="factor"/>
              <c:yMode val="factor"/>
              <c:x val="-0.014"/>
              <c:y val="0.0015"/>
            </c:manualLayout>
          </c:layout>
          <c:overlay val="0"/>
          <c:spPr>
            <a:noFill/>
            <a:ln w="3175">
              <a:noFill/>
            </a:ln>
          </c:spPr>
        </c:title>
        <c:majorGridlines>
          <c:spPr>
            <a:ln w="3175">
              <a:solidFill>
                <a:srgbClr val="808080"/>
              </a:solidFill>
            </a:ln>
          </c:spPr>
        </c:majorGridlines>
        <c:delete val="0"/>
        <c:numFmt formatCode="0.00" sourceLinked="0"/>
        <c:majorTickMark val="none"/>
        <c:minorTickMark val="none"/>
        <c:tickLblPos val="nextTo"/>
        <c:spPr>
          <a:ln w="3175">
            <a:solidFill>
              <a:srgbClr val="808080"/>
            </a:solidFill>
          </a:ln>
        </c:spPr>
        <c:crossAx val="10048930"/>
        <c:crosses val="autoZero"/>
        <c:crossBetween val="midCat"/>
        <c:dispUnits/>
      </c:valAx>
      <c:spPr>
        <a:solidFill>
          <a:srgbClr val="FFFFFF"/>
        </a:solidFill>
        <a:ln w="3175">
          <a:noFill/>
        </a:ln>
      </c:spPr>
    </c:plotArea>
    <c:legend>
      <c:legendPos val="r"/>
      <c:layout>
        <c:manualLayout>
          <c:xMode val="edge"/>
          <c:yMode val="edge"/>
          <c:x val="0.77575"/>
          <c:y val="0.4305"/>
          <c:w val="0.192"/>
          <c:h val="0.246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IDC/ODC Graph</a:t>
            </a:r>
          </a:p>
        </c:rich>
      </c:tx>
      <c:layout>
        <c:manualLayout>
          <c:xMode val="factor"/>
          <c:yMode val="factor"/>
          <c:x val="-0.002"/>
          <c:y val="-0.0105"/>
        </c:manualLayout>
      </c:layout>
      <c:spPr>
        <a:noFill/>
        <a:ln w="3175">
          <a:noFill/>
        </a:ln>
      </c:spPr>
    </c:title>
    <c:plotArea>
      <c:layout>
        <c:manualLayout>
          <c:xMode val="edge"/>
          <c:yMode val="edge"/>
          <c:x val="0.06225"/>
          <c:y val="0.1385"/>
          <c:w val="0.7135"/>
          <c:h val="0.7675"/>
        </c:manualLayout>
      </c:layout>
      <c:scatterChart>
        <c:scatterStyle val="smoothMarker"/>
        <c:varyColors val="0"/>
        <c:ser>
          <c:idx val="0"/>
          <c:order val="0"/>
          <c:tx>
            <c:v>Min</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'IDC_ODC Calc'!$B$91:$B$94</c:f>
              <c:numCache/>
            </c:numRef>
          </c:xVal>
          <c:yVal>
            <c:numRef>
              <c:f>'IDC_ODC Calc'!$C$91:$C$94</c:f>
              <c:numCache/>
            </c:numRef>
          </c:yVal>
          <c:smooth val="1"/>
        </c:ser>
        <c:ser>
          <c:idx val="1"/>
          <c:order val="1"/>
          <c:tx>
            <c:v>Max</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'IDC_ODC Calc'!$B$91:$B$94</c:f>
              <c:numCache/>
            </c:numRef>
          </c:xVal>
          <c:yVal>
            <c:numRef>
              <c:f>'IDC_ODC Calc'!$D$91:$D$94</c:f>
              <c:numCache/>
            </c:numRef>
          </c:yVal>
          <c:smooth val="1"/>
        </c:ser>
        <c:ser>
          <c:idx val="2"/>
          <c:order val="2"/>
          <c:tx>
            <c:v>IDC Value</c:v>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'IDC_ODC Calc'!$B$91:$B$94</c:f>
              <c:numCache/>
            </c:numRef>
          </c:xVal>
          <c:yVal>
            <c:numRef>
              <c:f>'IDC_ODC Calc'!$E$91:$E$94</c:f>
              <c:numCache/>
            </c:numRef>
          </c:yVal>
          <c:smooth val="1"/>
        </c:ser>
        <c:axId val="8656972"/>
        <c:axId val="10803885"/>
      </c:scatterChart>
      <c:valAx>
        <c:axId val="8656972"/>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Replicates</a:t>
                </a:r>
              </a:p>
            </c:rich>
          </c:tx>
          <c:layout>
            <c:manualLayout>
              <c:xMode val="factor"/>
              <c:yMode val="factor"/>
              <c:x val="-0.0085"/>
              <c:y val="0"/>
            </c:manualLayout>
          </c:layout>
          <c:overlay val="0"/>
          <c:spPr>
            <a:noFill/>
            <a:ln w="3175">
              <a:noFill/>
            </a:ln>
          </c:spPr>
        </c:title>
        <c:delete val="0"/>
        <c:numFmt formatCode="General" sourceLinked="1"/>
        <c:majorTickMark val="none"/>
        <c:minorTickMark val="none"/>
        <c:tickLblPos val="nextTo"/>
        <c:spPr>
          <a:ln w="3175">
            <a:solidFill>
              <a:srgbClr val="808080"/>
            </a:solidFill>
          </a:ln>
        </c:spPr>
        <c:crossAx val="10803885"/>
        <c:crosses val="autoZero"/>
        <c:crossBetween val="midCat"/>
        <c:dispUnits/>
      </c:valAx>
      <c:valAx>
        <c:axId val="10803885"/>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IDC Conc</a:t>
                </a:r>
              </a:p>
            </c:rich>
          </c:tx>
          <c:layout>
            <c:manualLayout>
              <c:xMode val="factor"/>
              <c:yMode val="factor"/>
              <c:x val="-0.014"/>
              <c:y val="0.0015"/>
            </c:manualLayout>
          </c:layout>
          <c:overlay val="0"/>
          <c:spPr>
            <a:noFill/>
            <a:ln w="3175">
              <a:noFill/>
            </a:ln>
          </c:spPr>
        </c:title>
        <c:majorGridlines>
          <c:spPr>
            <a:ln w="3175">
              <a:solidFill>
                <a:srgbClr val="808080"/>
              </a:solidFill>
            </a:ln>
          </c:spPr>
        </c:majorGridlines>
        <c:delete val="0"/>
        <c:numFmt formatCode="0.00" sourceLinked="0"/>
        <c:majorTickMark val="none"/>
        <c:minorTickMark val="none"/>
        <c:tickLblPos val="nextTo"/>
        <c:spPr>
          <a:ln w="3175">
            <a:solidFill>
              <a:srgbClr val="808080"/>
            </a:solidFill>
          </a:ln>
        </c:spPr>
        <c:crossAx val="8656972"/>
        <c:crosses val="autoZero"/>
        <c:crossBetween val="midCat"/>
        <c:dispUnits/>
      </c:valAx>
      <c:spPr>
        <a:solidFill>
          <a:srgbClr val="FFFFFF"/>
        </a:solidFill>
        <a:ln w="3175">
          <a:noFill/>
        </a:ln>
      </c:spPr>
    </c:plotArea>
    <c:legend>
      <c:legendPos val="r"/>
      <c:layout>
        <c:manualLayout>
          <c:xMode val="edge"/>
          <c:yMode val="edge"/>
          <c:x val="0.78175"/>
          <c:y val="0.4305"/>
          <c:w val="0.192"/>
          <c:h val="0.246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IDC/ODC Graph</a:t>
            </a:r>
          </a:p>
        </c:rich>
      </c:tx>
      <c:layout>
        <c:manualLayout>
          <c:xMode val="factor"/>
          <c:yMode val="factor"/>
          <c:x val="-0.002"/>
          <c:y val="-0.0105"/>
        </c:manualLayout>
      </c:layout>
      <c:spPr>
        <a:noFill/>
        <a:ln w="3175">
          <a:noFill/>
        </a:ln>
      </c:spPr>
    </c:title>
    <c:plotArea>
      <c:layout>
        <c:manualLayout>
          <c:xMode val="edge"/>
          <c:yMode val="edge"/>
          <c:x val="0.06225"/>
          <c:y val="0.1385"/>
          <c:w val="0.7135"/>
          <c:h val="0.7675"/>
        </c:manualLayout>
      </c:layout>
      <c:scatterChart>
        <c:scatterStyle val="smoothMarker"/>
        <c:varyColors val="0"/>
        <c:ser>
          <c:idx val="0"/>
          <c:order val="0"/>
          <c:tx>
            <c:v>Min</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'IDC_ODC Calc'!$B$111:$B$114</c:f>
              <c:numCache/>
            </c:numRef>
          </c:xVal>
          <c:yVal>
            <c:numRef>
              <c:f>'IDC_ODC Calc'!$C$111:$C$114</c:f>
              <c:numCache/>
            </c:numRef>
          </c:yVal>
          <c:smooth val="1"/>
        </c:ser>
        <c:ser>
          <c:idx val="1"/>
          <c:order val="1"/>
          <c:tx>
            <c:v>Max</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'IDC_ODC Calc'!$B$111:$B$114</c:f>
              <c:numCache/>
            </c:numRef>
          </c:xVal>
          <c:yVal>
            <c:numRef>
              <c:f>'IDC_ODC Calc'!$D$111:$D$114</c:f>
              <c:numCache/>
            </c:numRef>
          </c:yVal>
          <c:smooth val="1"/>
        </c:ser>
        <c:ser>
          <c:idx val="2"/>
          <c:order val="2"/>
          <c:tx>
            <c:v>IDC Value</c:v>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'IDC_ODC Calc'!$B$111:$B$114</c:f>
              <c:numCache/>
            </c:numRef>
          </c:xVal>
          <c:yVal>
            <c:numRef>
              <c:f>'IDC_ODC Calc'!$E$111:$E$114</c:f>
              <c:numCache/>
            </c:numRef>
          </c:yVal>
          <c:smooth val="1"/>
        </c:ser>
        <c:axId val="30126102"/>
        <c:axId val="2699463"/>
      </c:scatterChart>
      <c:valAx>
        <c:axId val="30126102"/>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Replicates</a:t>
                </a:r>
              </a:p>
            </c:rich>
          </c:tx>
          <c:layout>
            <c:manualLayout>
              <c:xMode val="factor"/>
              <c:yMode val="factor"/>
              <c:x val="-0.0085"/>
              <c:y val="0"/>
            </c:manualLayout>
          </c:layout>
          <c:overlay val="0"/>
          <c:spPr>
            <a:noFill/>
            <a:ln w="3175">
              <a:noFill/>
            </a:ln>
          </c:spPr>
        </c:title>
        <c:delete val="0"/>
        <c:numFmt formatCode="General" sourceLinked="1"/>
        <c:majorTickMark val="none"/>
        <c:minorTickMark val="none"/>
        <c:tickLblPos val="nextTo"/>
        <c:spPr>
          <a:ln w="3175">
            <a:solidFill>
              <a:srgbClr val="808080"/>
            </a:solidFill>
          </a:ln>
        </c:spPr>
        <c:crossAx val="2699463"/>
        <c:crosses val="autoZero"/>
        <c:crossBetween val="midCat"/>
        <c:dispUnits/>
      </c:valAx>
      <c:valAx>
        <c:axId val="2699463"/>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IDC Conc</a:t>
                </a:r>
              </a:p>
            </c:rich>
          </c:tx>
          <c:layout>
            <c:manualLayout>
              <c:xMode val="factor"/>
              <c:yMode val="factor"/>
              <c:x val="-0.014"/>
              <c:y val="0.0015"/>
            </c:manualLayout>
          </c:layout>
          <c:overlay val="0"/>
          <c:spPr>
            <a:noFill/>
            <a:ln w="3175">
              <a:noFill/>
            </a:ln>
          </c:spPr>
        </c:title>
        <c:majorGridlines>
          <c:spPr>
            <a:ln w="3175">
              <a:solidFill>
                <a:srgbClr val="808080"/>
              </a:solidFill>
            </a:ln>
          </c:spPr>
        </c:majorGridlines>
        <c:delete val="0"/>
        <c:numFmt formatCode="0.00" sourceLinked="0"/>
        <c:majorTickMark val="none"/>
        <c:minorTickMark val="none"/>
        <c:tickLblPos val="nextTo"/>
        <c:spPr>
          <a:ln w="3175">
            <a:solidFill>
              <a:srgbClr val="808080"/>
            </a:solidFill>
          </a:ln>
        </c:spPr>
        <c:crossAx val="30126102"/>
        <c:crosses val="autoZero"/>
        <c:crossBetween val="midCat"/>
        <c:dispUnits/>
      </c:valAx>
      <c:spPr>
        <a:solidFill>
          <a:srgbClr val="FFFFFF"/>
        </a:solidFill>
        <a:ln w="3175">
          <a:noFill/>
        </a:ln>
      </c:spPr>
    </c:plotArea>
    <c:legend>
      <c:legendPos val="r"/>
      <c:layout>
        <c:manualLayout>
          <c:xMode val="edge"/>
          <c:yMode val="edge"/>
          <c:x val="0.77575"/>
          <c:y val="0.47575"/>
          <c:w val="0.192"/>
          <c:h val="0.246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IDC/ODC Graph</a:t>
            </a:r>
          </a:p>
        </c:rich>
      </c:tx>
      <c:layout>
        <c:manualLayout>
          <c:xMode val="factor"/>
          <c:yMode val="factor"/>
          <c:x val="-0.002"/>
          <c:y val="-0.0105"/>
        </c:manualLayout>
      </c:layout>
      <c:spPr>
        <a:noFill/>
        <a:ln w="3175">
          <a:noFill/>
        </a:ln>
      </c:spPr>
    </c:title>
    <c:plotArea>
      <c:layout>
        <c:manualLayout>
          <c:xMode val="edge"/>
          <c:yMode val="edge"/>
          <c:x val="0.06225"/>
          <c:y val="0.1385"/>
          <c:w val="0.7135"/>
          <c:h val="0.7675"/>
        </c:manualLayout>
      </c:layout>
      <c:scatterChart>
        <c:scatterStyle val="smoothMarker"/>
        <c:varyColors val="0"/>
        <c:ser>
          <c:idx val="0"/>
          <c:order val="0"/>
          <c:tx>
            <c:v>Min</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'IDC_ODC Calc'!$B$131:$B$134</c:f>
              <c:numCache/>
            </c:numRef>
          </c:xVal>
          <c:yVal>
            <c:numRef>
              <c:f>'IDC_ODC Calc'!$C$131:$C$134</c:f>
              <c:numCache/>
            </c:numRef>
          </c:yVal>
          <c:smooth val="1"/>
        </c:ser>
        <c:ser>
          <c:idx val="1"/>
          <c:order val="1"/>
          <c:tx>
            <c:v>Max</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'IDC_ODC Calc'!$B$131:$B$134</c:f>
              <c:numCache/>
            </c:numRef>
          </c:xVal>
          <c:yVal>
            <c:numRef>
              <c:f>'IDC_ODC Calc'!$D$131:$D$134</c:f>
              <c:numCache/>
            </c:numRef>
          </c:yVal>
          <c:smooth val="1"/>
        </c:ser>
        <c:ser>
          <c:idx val="2"/>
          <c:order val="2"/>
          <c:tx>
            <c:v>IDC Value</c:v>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'IDC_ODC Calc'!$B$131:$B$134</c:f>
              <c:numCache/>
            </c:numRef>
          </c:xVal>
          <c:yVal>
            <c:numRef>
              <c:f>'IDC_ODC Calc'!$E$131:$E$134</c:f>
              <c:numCache/>
            </c:numRef>
          </c:yVal>
          <c:smooth val="1"/>
        </c:ser>
        <c:axId val="24295168"/>
        <c:axId val="17329921"/>
      </c:scatterChart>
      <c:valAx>
        <c:axId val="24295168"/>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Replicates</a:t>
                </a:r>
              </a:p>
            </c:rich>
          </c:tx>
          <c:layout>
            <c:manualLayout>
              <c:xMode val="factor"/>
              <c:yMode val="factor"/>
              <c:x val="-0.0085"/>
              <c:y val="0"/>
            </c:manualLayout>
          </c:layout>
          <c:overlay val="0"/>
          <c:spPr>
            <a:noFill/>
            <a:ln w="3175">
              <a:noFill/>
            </a:ln>
          </c:spPr>
        </c:title>
        <c:delete val="0"/>
        <c:numFmt formatCode="General" sourceLinked="1"/>
        <c:majorTickMark val="none"/>
        <c:minorTickMark val="none"/>
        <c:tickLblPos val="nextTo"/>
        <c:spPr>
          <a:ln w="3175">
            <a:solidFill>
              <a:srgbClr val="808080"/>
            </a:solidFill>
          </a:ln>
        </c:spPr>
        <c:crossAx val="17329921"/>
        <c:crosses val="autoZero"/>
        <c:crossBetween val="midCat"/>
        <c:dispUnits/>
      </c:valAx>
      <c:valAx>
        <c:axId val="17329921"/>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IDC Conc</a:t>
                </a:r>
              </a:p>
            </c:rich>
          </c:tx>
          <c:layout>
            <c:manualLayout>
              <c:xMode val="factor"/>
              <c:yMode val="factor"/>
              <c:x val="-0.014"/>
              <c:y val="0.0015"/>
            </c:manualLayout>
          </c:layout>
          <c:overlay val="0"/>
          <c:spPr>
            <a:noFill/>
            <a:ln w="3175">
              <a:noFill/>
            </a:ln>
          </c:spPr>
        </c:title>
        <c:majorGridlines>
          <c:spPr>
            <a:ln w="3175">
              <a:solidFill>
                <a:srgbClr val="808080"/>
              </a:solidFill>
            </a:ln>
          </c:spPr>
        </c:majorGridlines>
        <c:delete val="0"/>
        <c:numFmt formatCode="0.00" sourceLinked="0"/>
        <c:majorTickMark val="none"/>
        <c:minorTickMark val="none"/>
        <c:tickLblPos val="nextTo"/>
        <c:spPr>
          <a:ln w="3175">
            <a:solidFill>
              <a:srgbClr val="808080"/>
            </a:solidFill>
          </a:ln>
        </c:spPr>
        <c:crossAx val="24295168"/>
        <c:crosses val="autoZero"/>
        <c:crossBetween val="midCat"/>
        <c:dispUnits/>
      </c:valAx>
      <c:spPr>
        <a:solidFill>
          <a:srgbClr val="FFFFFF"/>
        </a:solidFill>
        <a:ln w="3175">
          <a:noFill/>
        </a:ln>
      </c:spPr>
    </c:plotArea>
    <c:legend>
      <c:legendPos val="r"/>
      <c:layout>
        <c:manualLayout>
          <c:xMode val="edge"/>
          <c:yMode val="edge"/>
          <c:x val="0.77575"/>
          <c:y val="0.4305"/>
          <c:w val="0.192"/>
          <c:h val="0.246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IDC/ODC Graph</a:t>
            </a:r>
          </a:p>
        </c:rich>
      </c:tx>
      <c:layout>
        <c:manualLayout>
          <c:xMode val="factor"/>
          <c:yMode val="factor"/>
          <c:x val="-0.002"/>
          <c:y val="-0.0105"/>
        </c:manualLayout>
      </c:layout>
      <c:spPr>
        <a:noFill/>
        <a:ln w="3175">
          <a:noFill/>
        </a:ln>
      </c:spPr>
    </c:title>
    <c:plotArea>
      <c:layout>
        <c:manualLayout>
          <c:xMode val="edge"/>
          <c:yMode val="edge"/>
          <c:x val="0.06225"/>
          <c:y val="0.1385"/>
          <c:w val="0.7135"/>
          <c:h val="0.7675"/>
        </c:manualLayout>
      </c:layout>
      <c:scatterChart>
        <c:scatterStyle val="smoothMarker"/>
        <c:varyColors val="0"/>
        <c:ser>
          <c:idx val="0"/>
          <c:order val="0"/>
          <c:tx>
            <c:v>Min</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'IDC_ODC Calc'!$B$151:$B$154</c:f>
              <c:numCache/>
            </c:numRef>
          </c:xVal>
          <c:yVal>
            <c:numRef>
              <c:f>'IDC_ODC Calc'!$C$151:$C$154</c:f>
              <c:numCache/>
            </c:numRef>
          </c:yVal>
          <c:smooth val="1"/>
        </c:ser>
        <c:ser>
          <c:idx val="1"/>
          <c:order val="1"/>
          <c:tx>
            <c:v>Max</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'IDC_ODC Calc'!$B$151:$B$154</c:f>
              <c:numCache/>
            </c:numRef>
          </c:xVal>
          <c:yVal>
            <c:numRef>
              <c:f>'IDC_ODC Calc'!$D$151:$D$154</c:f>
              <c:numCache/>
            </c:numRef>
          </c:yVal>
          <c:smooth val="1"/>
        </c:ser>
        <c:ser>
          <c:idx val="2"/>
          <c:order val="2"/>
          <c:tx>
            <c:v>IDC Value</c:v>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'IDC_ODC Calc'!$B$151:$B$154</c:f>
              <c:numCache/>
            </c:numRef>
          </c:xVal>
          <c:yVal>
            <c:numRef>
              <c:f>'IDC_ODC Calc'!$E$151:$E$154</c:f>
              <c:numCache/>
            </c:numRef>
          </c:yVal>
          <c:smooth val="1"/>
        </c:ser>
        <c:axId val="21751562"/>
        <c:axId val="61546331"/>
      </c:scatterChart>
      <c:valAx>
        <c:axId val="21751562"/>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Replicates</a:t>
                </a:r>
              </a:p>
            </c:rich>
          </c:tx>
          <c:layout>
            <c:manualLayout>
              <c:xMode val="factor"/>
              <c:yMode val="factor"/>
              <c:x val="-0.0085"/>
              <c:y val="0"/>
            </c:manualLayout>
          </c:layout>
          <c:overlay val="0"/>
          <c:spPr>
            <a:noFill/>
            <a:ln w="3175">
              <a:noFill/>
            </a:ln>
          </c:spPr>
        </c:title>
        <c:delete val="0"/>
        <c:numFmt formatCode="General" sourceLinked="1"/>
        <c:majorTickMark val="none"/>
        <c:minorTickMark val="none"/>
        <c:tickLblPos val="nextTo"/>
        <c:spPr>
          <a:ln w="3175">
            <a:solidFill>
              <a:srgbClr val="808080"/>
            </a:solidFill>
          </a:ln>
        </c:spPr>
        <c:crossAx val="61546331"/>
        <c:crosses val="autoZero"/>
        <c:crossBetween val="midCat"/>
        <c:dispUnits/>
      </c:valAx>
      <c:valAx>
        <c:axId val="61546331"/>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IDC Conc</a:t>
                </a:r>
              </a:p>
            </c:rich>
          </c:tx>
          <c:layout>
            <c:manualLayout>
              <c:xMode val="factor"/>
              <c:yMode val="factor"/>
              <c:x val="-0.014"/>
              <c:y val="0.0015"/>
            </c:manualLayout>
          </c:layout>
          <c:overlay val="0"/>
          <c:spPr>
            <a:noFill/>
            <a:ln w="3175">
              <a:noFill/>
            </a:ln>
          </c:spPr>
        </c:title>
        <c:majorGridlines>
          <c:spPr>
            <a:ln w="3175">
              <a:solidFill>
                <a:srgbClr val="808080"/>
              </a:solidFill>
            </a:ln>
          </c:spPr>
        </c:majorGridlines>
        <c:delete val="0"/>
        <c:numFmt formatCode="0.00" sourceLinked="0"/>
        <c:majorTickMark val="none"/>
        <c:minorTickMark val="none"/>
        <c:tickLblPos val="nextTo"/>
        <c:spPr>
          <a:ln w="3175">
            <a:solidFill>
              <a:srgbClr val="808080"/>
            </a:solidFill>
          </a:ln>
        </c:spPr>
        <c:crossAx val="21751562"/>
        <c:crosses val="autoZero"/>
        <c:crossBetween val="midCat"/>
        <c:dispUnits/>
      </c:valAx>
      <c:spPr>
        <a:solidFill>
          <a:srgbClr val="FFFFFF"/>
        </a:solidFill>
        <a:ln w="3175">
          <a:noFill/>
        </a:ln>
      </c:spPr>
    </c:plotArea>
    <c:legend>
      <c:legendPos val="r"/>
      <c:layout>
        <c:manualLayout>
          <c:xMode val="edge"/>
          <c:yMode val="edge"/>
          <c:x val="0.77575"/>
          <c:y val="0.4305"/>
          <c:w val="0.192"/>
          <c:h val="0.246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IDC/ODC Graph</a:t>
            </a:r>
          </a:p>
        </c:rich>
      </c:tx>
      <c:layout>
        <c:manualLayout>
          <c:xMode val="factor"/>
          <c:yMode val="factor"/>
          <c:x val="-0.002"/>
          <c:y val="-0.0105"/>
        </c:manualLayout>
      </c:layout>
      <c:spPr>
        <a:noFill/>
        <a:ln w="3175">
          <a:noFill/>
        </a:ln>
      </c:spPr>
    </c:title>
    <c:plotArea>
      <c:layout>
        <c:manualLayout>
          <c:xMode val="edge"/>
          <c:yMode val="edge"/>
          <c:x val="0.06225"/>
          <c:y val="0.1385"/>
          <c:w val="0.7135"/>
          <c:h val="0.7675"/>
        </c:manualLayout>
      </c:layout>
      <c:scatterChart>
        <c:scatterStyle val="smoothMarker"/>
        <c:varyColors val="0"/>
        <c:ser>
          <c:idx val="0"/>
          <c:order val="0"/>
          <c:tx>
            <c:v>Min</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'IDC_ODC Calc'!$B$171:$B$174</c:f>
              <c:numCache/>
            </c:numRef>
          </c:xVal>
          <c:yVal>
            <c:numRef>
              <c:f>'IDC_ODC Calc'!$C$171:$C$174</c:f>
              <c:numCache/>
            </c:numRef>
          </c:yVal>
          <c:smooth val="1"/>
        </c:ser>
        <c:ser>
          <c:idx val="1"/>
          <c:order val="1"/>
          <c:tx>
            <c:v>Max</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'IDC_ODC Calc'!$B$171:$B$174</c:f>
              <c:numCache/>
            </c:numRef>
          </c:xVal>
          <c:yVal>
            <c:numRef>
              <c:f>'IDC_ODC Calc'!$D$171:$D$174</c:f>
              <c:numCache/>
            </c:numRef>
          </c:yVal>
          <c:smooth val="1"/>
        </c:ser>
        <c:ser>
          <c:idx val="2"/>
          <c:order val="2"/>
          <c:tx>
            <c:v>IDC Value</c:v>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'IDC_ODC Calc'!$B$171:$B$174</c:f>
              <c:numCache/>
            </c:numRef>
          </c:xVal>
          <c:yVal>
            <c:numRef>
              <c:f>'IDC_ODC Calc'!$E$171:$E$174</c:f>
              <c:numCache/>
            </c:numRef>
          </c:yVal>
          <c:smooth val="1"/>
        </c:ser>
        <c:axId val="17046068"/>
        <c:axId val="19196885"/>
      </c:scatterChart>
      <c:valAx>
        <c:axId val="17046068"/>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Replicates</a:t>
                </a:r>
              </a:p>
            </c:rich>
          </c:tx>
          <c:layout>
            <c:manualLayout>
              <c:xMode val="factor"/>
              <c:yMode val="factor"/>
              <c:x val="-0.0085"/>
              <c:y val="0"/>
            </c:manualLayout>
          </c:layout>
          <c:overlay val="0"/>
          <c:spPr>
            <a:noFill/>
            <a:ln w="3175">
              <a:noFill/>
            </a:ln>
          </c:spPr>
        </c:title>
        <c:delete val="0"/>
        <c:numFmt formatCode="General" sourceLinked="1"/>
        <c:majorTickMark val="none"/>
        <c:minorTickMark val="none"/>
        <c:tickLblPos val="nextTo"/>
        <c:spPr>
          <a:ln w="3175">
            <a:solidFill>
              <a:srgbClr val="808080"/>
            </a:solidFill>
          </a:ln>
        </c:spPr>
        <c:crossAx val="19196885"/>
        <c:crosses val="autoZero"/>
        <c:crossBetween val="midCat"/>
        <c:dispUnits/>
      </c:valAx>
      <c:valAx>
        <c:axId val="19196885"/>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IDC Conc</a:t>
                </a:r>
              </a:p>
            </c:rich>
          </c:tx>
          <c:layout>
            <c:manualLayout>
              <c:xMode val="factor"/>
              <c:yMode val="factor"/>
              <c:x val="-0.014"/>
              <c:y val="0.0015"/>
            </c:manualLayout>
          </c:layout>
          <c:overlay val="0"/>
          <c:spPr>
            <a:noFill/>
            <a:ln w="3175">
              <a:noFill/>
            </a:ln>
          </c:spPr>
        </c:title>
        <c:majorGridlines>
          <c:spPr>
            <a:ln w="3175">
              <a:solidFill>
                <a:srgbClr val="808080"/>
              </a:solidFill>
            </a:ln>
          </c:spPr>
        </c:majorGridlines>
        <c:delete val="0"/>
        <c:numFmt formatCode="0.00" sourceLinked="0"/>
        <c:majorTickMark val="none"/>
        <c:minorTickMark val="none"/>
        <c:tickLblPos val="nextTo"/>
        <c:spPr>
          <a:ln w="3175">
            <a:solidFill>
              <a:srgbClr val="808080"/>
            </a:solidFill>
          </a:ln>
        </c:spPr>
        <c:crossAx val="17046068"/>
        <c:crosses val="autoZero"/>
        <c:crossBetween val="midCat"/>
        <c:dispUnits/>
      </c:valAx>
      <c:spPr>
        <a:solidFill>
          <a:srgbClr val="FFFFFF"/>
        </a:solidFill>
        <a:ln w="3175">
          <a:noFill/>
        </a:ln>
      </c:spPr>
    </c:plotArea>
    <c:legend>
      <c:legendPos val="r"/>
      <c:layout>
        <c:manualLayout>
          <c:xMode val="edge"/>
          <c:yMode val="edge"/>
          <c:x val="0.77575"/>
          <c:y val="0.4305"/>
          <c:w val="0.192"/>
          <c:h val="0.246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8.xml.rels><?xml version="1.0" encoding="utf-8" standalone="yes"?><Relationships xmlns="http://schemas.openxmlformats.org/package/2006/relationships"><Relationship Id="rId1" Type="http://schemas.openxmlformats.org/officeDocument/2006/relationships/image" Target="http://www.access.gpo.gov/ecfr/graphics/ec15no91.208.gif" TargetMode="External" /><Relationship Id="rId2" Type="http://schemas.openxmlformats.org/officeDocument/2006/relationships/image" Target="http://www.access.gpo.gov/ecfr/graphics/ec15no91.209.gif"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27</xdr:row>
      <xdr:rowOff>38100</xdr:rowOff>
    </xdr:from>
    <xdr:to>
      <xdr:col>13</xdr:col>
      <xdr:colOff>400050</xdr:colOff>
      <xdr:row>42</xdr:row>
      <xdr:rowOff>0</xdr:rowOff>
    </xdr:to>
    <xdr:graphicFrame>
      <xdr:nvGraphicFramePr>
        <xdr:cNvPr id="1" name="Chart 1"/>
        <xdr:cNvGraphicFramePr/>
      </xdr:nvGraphicFramePr>
      <xdr:xfrm>
        <a:off x="4524375" y="5429250"/>
        <a:ext cx="4800600" cy="2828925"/>
      </xdr:xfrm>
      <a:graphic>
        <a:graphicData uri="http://schemas.openxmlformats.org/drawingml/2006/chart">
          <c:chart xmlns:c="http://schemas.openxmlformats.org/drawingml/2006/chart" r:id="rId1"/>
        </a:graphicData>
      </a:graphic>
    </xdr:graphicFrame>
    <xdr:clientData/>
  </xdr:twoCellAnchor>
  <xdr:twoCellAnchor>
    <xdr:from>
      <xdr:col>5</xdr:col>
      <xdr:colOff>657225</xdr:colOff>
      <xdr:row>247</xdr:row>
      <xdr:rowOff>0</xdr:rowOff>
    </xdr:from>
    <xdr:to>
      <xdr:col>13</xdr:col>
      <xdr:colOff>381000</xdr:colOff>
      <xdr:row>261</xdr:row>
      <xdr:rowOff>66675</xdr:rowOff>
    </xdr:to>
    <xdr:graphicFrame>
      <xdr:nvGraphicFramePr>
        <xdr:cNvPr id="2" name="Chart 2"/>
        <xdr:cNvGraphicFramePr/>
      </xdr:nvGraphicFramePr>
      <xdr:xfrm>
        <a:off x="4514850" y="47510700"/>
        <a:ext cx="4791075" cy="2743200"/>
      </xdr:xfrm>
      <a:graphic>
        <a:graphicData uri="http://schemas.openxmlformats.org/drawingml/2006/chart">
          <c:chart xmlns:c="http://schemas.openxmlformats.org/drawingml/2006/chart" r:id="rId2"/>
        </a:graphicData>
      </a:graphic>
    </xdr:graphicFrame>
    <xdr:clientData/>
  </xdr:twoCellAnchor>
  <xdr:twoCellAnchor>
    <xdr:from>
      <xdr:col>6</xdr:col>
      <xdr:colOff>0</xdr:colOff>
      <xdr:row>47</xdr:row>
      <xdr:rowOff>0</xdr:rowOff>
    </xdr:from>
    <xdr:to>
      <xdr:col>13</xdr:col>
      <xdr:colOff>390525</xdr:colOff>
      <xdr:row>61</xdr:row>
      <xdr:rowOff>152400</xdr:rowOff>
    </xdr:to>
    <xdr:graphicFrame>
      <xdr:nvGraphicFramePr>
        <xdr:cNvPr id="3" name="Chart 3"/>
        <xdr:cNvGraphicFramePr/>
      </xdr:nvGraphicFramePr>
      <xdr:xfrm>
        <a:off x="4514850" y="9220200"/>
        <a:ext cx="4800600" cy="2828925"/>
      </xdr:xfrm>
      <a:graphic>
        <a:graphicData uri="http://schemas.openxmlformats.org/drawingml/2006/chart">
          <c:chart xmlns:c="http://schemas.openxmlformats.org/drawingml/2006/chart" r:id="rId3"/>
        </a:graphicData>
      </a:graphic>
    </xdr:graphicFrame>
    <xdr:clientData/>
  </xdr:twoCellAnchor>
  <xdr:twoCellAnchor>
    <xdr:from>
      <xdr:col>6</xdr:col>
      <xdr:colOff>0</xdr:colOff>
      <xdr:row>67</xdr:row>
      <xdr:rowOff>0</xdr:rowOff>
    </xdr:from>
    <xdr:to>
      <xdr:col>13</xdr:col>
      <xdr:colOff>390525</xdr:colOff>
      <xdr:row>81</xdr:row>
      <xdr:rowOff>152400</xdr:rowOff>
    </xdr:to>
    <xdr:graphicFrame>
      <xdr:nvGraphicFramePr>
        <xdr:cNvPr id="4" name="Chart 4"/>
        <xdr:cNvGraphicFramePr/>
      </xdr:nvGraphicFramePr>
      <xdr:xfrm>
        <a:off x="4514850" y="13049250"/>
        <a:ext cx="4800600" cy="2828925"/>
      </xdr:xfrm>
      <a:graphic>
        <a:graphicData uri="http://schemas.openxmlformats.org/drawingml/2006/chart">
          <c:chart xmlns:c="http://schemas.openxmlformats.org/drawingml/2006/chart" r:id="rId4"/>
        </a:graphicData>
      </a:graphic>
    </xdr:graphicFrame>
    <xdr:clientData/>
  </xdr:twoCellAnchor>
  <xdr:twoCellAnchor>
    <xdr:from>
      <xdr:col>6</xdr:col>
      <xdr:colOff>0</xdr:colOff>
      <xdr:row>87</xdr:row>
      <xdr:rowOff>0</xdr:rowOff>
    </xdr:from>
    <xdr:to>
      <xdr:col>13</xdr:col>
      <xdr:colOff>390525</xdr:colOff>
      <xdr:row>101</xdr:row>
      <xdr:rowOff>152400</xdr:rowOff>
    </xdr:to>
    <xdr:graphicFrame>
      <xdr:nvGraphicFramePr>
        <xdr:cNvPr id="5" name="Chart 5"/>
        <xdr:cNvGraphicFramePr/>
      </xdr:nvGraphicFramePr>
      <xdr:xfrm>
        <a:off x="4514850" y="16878300"/>
        <a:ext cx="4800600" cy="2828925"/>
      </xdr:xfrm>
      <a:graphic>
        <a:graphicData uri="http://schemas.openxmlformats.org/drawingml/2006/chart">
          <c:chart xmlns:c="http://schemas.openxmlformats.org/drawingml/2006/chart" r:id="rId5"/>
        </a:graphicData>
      </a:graphic>
    </xdr:graphicFrame>
    <xdr:clientData/>
  </xdr:twoCellAnchor>
  <xdr:twoCellAnchor>
    <xdr:from>
      <xdr:col>6</xdr:col>
      <xdr:colOff>0</xdr:colOff>
      <xdr:row>107</xdr:row>
      <xdr:rowOff>0</xdr:rowOff>
    </xdr:from>
    <xdr:to>
      <xdr:col>13</xdr:col>
      <xdr:colOff>390525</xdr:colOff>
      <xdr:row>121</xdr:row>
      <xdr:rowOff>152400</xdr:rowOff>
    </xdr:to>
    <xdr:graphicFrame>
      <xdr:nvGraphicFramePr>
        <xdr:cNvPr id="6" name="Chart 6"/>
        <xdr:cNvGraphicFramePr/>
      </xdr:nvGraphicFramePr>
      <xdr:xfrm>
        <a:off x="4514850" y="20707350"/>
        <a:ext cx="4800600" cy="2828925"/>
      </xdr:xfrm>
      <a:graphic>
        <a:graphicData uri="http://schemas.openxmlformats.org/drawingml/2006/chart">
          <c:chart xmlns:c="http://schemas.openxmlformats.org/drawingml/2006/chart" r:id="rId6"/>
        </a:graphicData>
      </a:graphic>
    </xdr:graphicFrame>
    <xdr:clientData/>
  </xdr:twoCellAnchor>
  <xdr:twoCellAnchor>
    <xdr:from>
      <xdr:col>6</xdr:col>
      <xdr:colOff>0</xdr:colOff>
      <xdr:row>127</xdr:row>
      <xdr:rowOff>0</xdr:rowOff>
    </xdr:from>
    <xdr:to>
      <xdr:col>13</xdr:col>
      <xdr:colOff>390525</xdr:colOff>
      <xdr:row>141</xdr:row>
      <xdr:rowOff>152400</xdr:rowOff>
    </xdr:to>
    <xdr:graphicFrame>
      <xdr:nvGraphicFramePr>
        <xdr:cNvPr id="7" name="Chart 7"/>
        <xdr:cNvGraphicFramePr/>
      </xdr:nvGraphicFramePr>
      <xdr:xfrm>
        <a:off x="4514850" y="24536400"/>
        <a:ext cx="4800600" cy="2828925"/>
      </xdr:xfrm>
      <a:graphic>
        <a:graphicData uri="http://schemas.openxmlformats.org/drawingml/2006/chart">
          <c:chart xmlns:c="http://schemas.openxmlformats.org/drawingml/2006/chart" r:id="rId7"/>
        </a:graphicData>
      </a:graphic>
    </xdr:graphicFrame>
    <xdr:clientData/>
  </xdr:twoCellAnchor>
  <xdr:twoCellAnchor>
    <xdr:from>
      <xdr:col>6</xdr:col>
      <xdr:colOff>0</xdr:colOff>
      <xdr:row>147</xdr:row>
      <xdr:rowOff>0</xdr:rowOff>
    </xdr:from>
    <xdr:to>
      <xdr:col>13</xdr:col>
      <xdr:colOff>390525</xdr:colOff>
      <xdr:row>161</xdr:row>
      <xdr:rowOff>152400</xdr:rowOff>
    </xdr:to>
    <xdr:graphicFrame>
      <xdr:nvGraphicFramePr>
        <xdr:cNvPr id="8" name="Chart 8"/>
        <xdr:cNvGraphicFramePr/>
      </xdr:nvGraphicFramePr>
      <xdr:xfrm>
        <a:off x="4514850" y="28365450"/>
        <a:ext cx="4800600" cy="2828925"/>
      </xdr:xfrm>
      <a:graphic>
        <a:graphicData uri="http://schemas.openxmlformats.org/drawingml/2006/chart">
          <c:chart xmlns:c="http://schemas.openxmlformats.org/drawingml/2006/chart" r:id="rId8"/>
        </a:graphicData>
      </a:graphic>
    </xdr:graphicFrame>
    <xdr:clientData/>
  </xdr:twoCellAnchor>
  <xdr:twoCellAnchor>
    <xdr:from>
      <xdr:col>6</xdr:col>
      <xdr:colOff>0</xdr:colOff>
      <xdr:row>167</xdr:row>
      <xdr:rowOff>0</xdr:rowOff>
    </xdr:from>
    <xdr:to>
      <xdr:col>13</xdr:col>
      <xdr:colOff>390525</xdr:colOff>
      <xdr:row>181</xdr:row>
      <xdr:rowOff>152400</xdr:rowOff>
    </xdr:to>
    <xdr:graphicFrame>
      <xdr:nvGraphicFramePr>
        <xdr:cNvPr id="9" name="Chart 9"/>
        <xdr:cNvGraphicFramePr/>
      </xdr:nvGraphicFramePr>
      <xdr:xfrm>
        <a:off x="4514850" y="32194500"/>
        <a:ext cx="4800600" cy="2828925"/>
      </xdr:xfrm>
      <a:graphic>
        <a:graphicData uri="http://schemas.openxmlformats.org/drawingml/2006/chart">
          <c:chart xmlns:c="http://schemas.openxmlformats.org/drawingml/2006/chart" r:id="rId9"/>
        </a:graphicData>
      </a:graphic>
    </xdr:graphicFrame>
    <xdr:clientData/>
  </xdr:twoCellAnchor>
  <xdr:twoCellAnchor>
    <xdr:from>
      <xdr:col>6</xdr:col>
      <xdr:colOff>0</xdr:colOff>
      <xdr:row>187</xdr:row>
      <xdr:rowOff>0</xdr:rowOff>
    </xdr:from>
    <xdr:to>
      <xdr:col>13</xdr:col>
      <xdr:colOff>390525</xdr:colOff>
      <xdr:row>201</xdr:row>
      <xdr:rowOff>152400</xdr:rowOff>
    </xdr:to>
    <xdr:graphicFrame>
      <xdr:nvGraphicFramePr>
        <xdr:cNvPr id="10" name="Chart 10"/>
        <xdr:cNvGraphicFramePr/>
      </xdr:nvGraphicFramePr>
      <xdr:xfrm>
        <a:off x="4514850" y="36023550"/>
        <a:ext cx="4800600" cy="2828925"/>
      </xdr:xfrm>
      <a:graphic>
        <a:graphicData uri="http://schemas.openxmlformats.org/drawingml/2006/chart">
          <c:chart xmlns:c="http://schemas.openxmlformats.org/drawingml/2006/chart" r:id="rId10"/>
        </a:graphicData>
      </a:graphic>
    </xdr:graphicFrame>
    <xdr:clientData/>
  </xdr:twoCellAnchor>
  <xdr:twoCellAnchor>
    <xdr:from>
      <xdr:col>6</xdr:col>
      <xdr:colOff>0</xdr:colOff>
      <xdr:row>207</xdr:row>
      <xdr:rowOff>0</xdr:rowOff>
    </xdr:from>
    <xdr:to>
      <xdr:col>13</xdr:col>
      <xdr:colOff>390525</xdr:colOff>
      <xdr:row>221</xdr:row>
      <xdr:rowOff>152400</xdr:rowOff>
    </xdr:to>
    <xdr:graphicFrame>
      <xdr:nvGraphicFramePr>
        <xdr:cNvPr id="11" name="Chart 11"/>
        <xdr:cNvGraphicFramePr/>
      </xdr:nvGraphicFramePr>
      <xdr:xfrm>
        <a:off x="4514850" y="39852600"/>
        <a:ext cx="4800600" cy="2828925"/>
      </xdr:xfrm>
      <a:graphic>
        <a:graphicData uri="http://schemas.openxmlformats.org/drawingml/2006/chart">
          <c:chart xmlns:c="http://schemas.openxmlformats.org/drawingml/2006/chart" r:id="rId11"/>
        </a:graphicData>
      </a:graphic>
    </xdr:graphicFrame>
    <xdr:clientData/>
  </xdr:twoCellAnchor>
  <xdr:twoCellAnchor>
    <xdr:from>
      <xdr:col>6</xdr:col>
      <xdr:colOff>0</xdr:colOff>
      <xdr:row>227</xdr:row>
      <xdr:rowOff>0</xdr:rowOff>
    </xdr:from>
    <xdr:to>
      <xdr:col>13</xdr:col>
      <xdr:colOff>390525</xdr:colOff>
      <xdr:row>241</xdr:row>
      <xdr:rowOff>152400</xdr:rowOff>
    </xdr:to>
    <xdr:graphicFrame>
      <xdr:nvGraphicFramePr>
        <xdr:cNvPr id="12" name="Chart 12"/>
        <xdr:cNvGraphicFramePr/>
      </xdr:nvGraphicFramePr>
      <xdr:xfrm>
        <a:off x="4514850" y="43681650"/>
        <a:ext cx="4800600" cy="2828925"/>
      </xdr:xfrm>
      <a:graphic>
        <a:graphicData uri="http://schemas.openxmlformats.org/drawingml/2006/chart">
          <c:chart xmlns:c="http://schemas.openxmlformats.org/drawingml/2006/chart" r:id="rId1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561975</xdr:colOff>
      <xdr:row>24</xdr:row>
      <xdr:rowOff>19050</xdr:rowOff>
    </xdr:from>
    <xdr:to>
      <xdr:col>14</xdr:col>
      <xdr:colOff>552450</xdr:colOff>
      <xdr:row>27</xdr:row>
      <xdr:rowOff>19050</xdr:rowOff>
    </xdr:to>
    <xdr:pic>
      <xdr:nvPicPr>
        <xdr:cNvPr id="1" name="Picture 1" descr="http://www.cee.vt.edu/ewr/environmental/teach/smprimer/mdl/mdleq1.gif"/>
        <xdr:cNvPicPr preferRelativeResize="1">
          <a:picLocks noChangeAspect="1"/>
        </xdr:cNvPicPr>
      </xdr:nvPicPr>
      <xdr:blipFill>
        <a:blip r:embed="rId1"/>
        <a:stretch>
          <a:fillRect/>
        </a:stretch>
      </xdr:blipFill>
      <xdr:spPr>
        <a:xfrm>
          <a:off x="9363075" y="4791075"/>
          <a:ext cx="2276475" cy="571500"/>
        </a:xfrm>
        <a:prstGeom prst="rect">
          <a:avLst/>
        </a:prstGeom>
        <a:noFill/>
        <a:ln w="9525" cmpd="sng">
          <a:noFill/>
        </a:ln>
      </xdr:spPr>
    </xdr:pic>
    <xdr:clientData/>
  </xdr:twoCellAnchor>
  <xdr:twoCellAnchor editAs="oneCell">
    <xdr:from>
      <xdr:col>16</xdr:col>
      <xdr:colOff>28575</xdr:colOff>
      <xdr:row>24</xdr:row>
      <xdr:rowOff>152400</xdr:rowOff>
    </xdr:from>
    <xdr:to>
      <xdr:col>17</xdr:col>
      <xdr:colOff>152400</xdr:colOff>
      <xdr:row>26</xdr:row>
      <xdr:rowOff>38100</xdr:rowOff>
    </xdr:to>
    <xdr:pic>
      <xdr:nvPicPr>
        <xdr:cNvPr id="2" name="Picture 2" descr="http://www.cee.vt.edu/ewr/environmental/teach/smprimer/mdl/mdleq3.gif"/>
        <xdr:cNvPicPr preferRelativeResize="1">
          <a:picLocks noChangeAspect="1"/>
        </xdr:cNvPicPr>
      </xdr:nvPicPr>
      <xdr:blipFill>
        <a:blip r:embed="rId2"/>
        <a:stretch>
          <a:fillRect/>
        </a:stretch>
      </xdr:blipFill>
      <xdr:spPr>
        <a:xfrm>
          <a:off x="12334875" y="4924425"/>
          <a:ext cx="733425" cy="266700"/>
        </a:xfrm>
        <a:prstGeom prst="rect">
          <a:avLst/>
        </a:prstGeom>
        <a:noFill/>
        <a:ln w="9525" cmpd="sng">
          <a:noFill/>
        </a:ln>
      </xdr:spPr>
    </xdr:pic>
    <xdr:clientData/>
  </xdr:twoCellAnchor>
  <xdr:twoCellAnchor>
    <xdr:from>
      <xdr:col>13</xdr:col>
      <xdr:colOff>0</xdr:colOff>
      <xdr:row>29</xdr:row>
      <xdr:rowOff>0</xdr:rowOff>
    </xdr:from>
    <xdr:to>
      <xdr:col>16</xdr:col>
      <xdr:colOff>609600</xdr:colOff>
      <xdr:row>34</xdr:row>
      <xdr:rowOff>171450</xdr:rowOff>
    </xdr:to>
    <xdr:sp>
      <xdr:nvSpPr>
        <xdr:cNvPr id="3" name="AutoShape 5"/>
        <xdr:cNvSpPr>
          <a:spLocks noChangeAspect="1"/>
        </xdr:cNvSpPr>
      </xdr:nvSpPr>
      <xdr:spPr>
        <a:xfrm>
          <a:off x="10401300" y="5734050"/>
          <a:ext cx="2514600"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114300</xdr:colOff>
      <xdr:row>13</xdr:row>
      <xdr:rowOff>0</xdr:rowOff>
    </xdr:from>
    <xdr:to>
      <xdr:col>21</xdr:col>
      <xdr:colOff>419100</xdr:colOff>
      <xdr:row>26</xdr:row>
      <xdr:rowOff>57150</xdr:rowOff>
    </xdr:to>
    <xdr:graphicFrame>
      <xdr:nvGraphicFramePr>
        <xdr:cNvPr id="1" name="Chart 1"/>
        <xdr:cNvGraphicFramePr/>
      </xdr:nvGraphicFramePr>
      <xdr:xfrm>
        <a:off x="8534400" y="2562225"/>
        <a:ext cx="4572000" cy="25717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152400</xdr:colOff>
      <xdr:row>13</xdr:row>
      <xdr:rowOff>76200</xdr:rowOff>
    </xdr:from>
    <xdr:to>
      <xdr:col>21</xdr:col>
      <xdr:colOff>457200</xdr:colOff>
      <xdr:row>26</xdr:row>
      <xdr:rowOff>142875</xdr:rowOff>
    </xdr:to>
    <xdr:graphicFrame>
      <xdr:nvGraphicFramePr>
        <xdr:cNvPr id="1" name="Chart 1"/>
        <xdr:cNvGraphicFramePr/>
      </xdr:nvGraphicFramePr>
      <xdr:xfrm>
        <a:off x="8420100" y="2628900"/>
        <a:ext cx="4572000" cy="258127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142875</xdr:colOff>
      <xdr:row>13</xdr:row>
      <xdr:rowOff>28575</xdr:rowOff>
    </xdr:from>
    <xdr:to>
      <xdr:col>21</xdr:col>
      <xdr:colOff>447675</xdr:colOff>
      <xdr:row>26</xdr:row>
      <xdr:rowOff>76200</xdr:rowOff>
    </xdr:to>
    <xdr:graphicFrame>
      <xdr:nvGraphicFramePr>
        <xdr:cNvPr id="1" name="Chart 1"/>
        <xdr:cNvGraphicFramePr/>
      </xdr:nvGraphicFramePr>
      <xdr:xfrm>
        <a:off x="8410575" y="2581275"/>
        <a:ext cx="4572000" cy="256222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180975</xdr:colOff>
      <xdr:row>13</xdr:row>
      <xdr:rowOff>114300</xdr:rowOff>
    </xdr:from>
    <xdr:to>
      <xdr:col>21</xdr:col>
      <xdr:colOff>485775</xdr:colOff>
      <xdr:row>26</xdr:row>
      <xdr:rowOff>171450</xdr:rowOff>
    </xdr:to>
    <xdr:graphicFrame>
      <xdr:nvGraphicFramePr>
        <xdr:cNvPr id="1" name="Chart 1"/>
        <xdr:cNvGraphicFramePr/>
      </xdr:nvGraphicFramePr>
      <xdr:xfrm>
        <a:off x="8448675" y="2667000"/>
        <a:ext cx="4572000" cy="25717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142875</xdr:colOff>
      <xdr:row>13</xdr:row>
      <xdr:rowOff>47625</xdr:rowOff>
    </xdr:from>
    <xdr:to>
      <xdr:col>21</xdr:col>
      <xdr:colOff>447675</xdr:colOff>
      <xdr:row>26</xdr:row>
      <xdr:rowOff>104775</xdr:rowOff>
    </xdr:to>
    <xdr:graphicFrame>
      <xdr:nvGraphicFramePr>
        <xdr:cNvPr id="1" name="Chart 1"/>
        <xdr:cNvGraphicFramePr/>
      </xdr:nvGraphicFramePr>
      <xdr:xfrm>
        <a:off x="8410575" y="2600325"/>
        <a:ext cx="4572000" cy="257175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0</xdr:rowOff>
    </xdr:from>
    <xdr:to>
      <xdr:col>3</xdr:col>
      <xdr:colOff>590550</xdr:colOff>
      <xdr:row>62</xdr:row>
      <xdr:rowOff>152400</xdr:rowOff>
    </xdr:to>
    <xdr:pic>
      <xdr:nvPicPr>
        <xdr:cNvPr id="1" name="Picture 2" descr="http://www.access.gpo.gov/ecfr/graphics/ec15no91.208.gif"/>
        <xdr:cNvPicPr preferRelativeResize="1">
          <a:picLocks noChangeAspect="1"/>
        </xdr:cNvPicPr>
      </xdr:nvPicPr>
      <xdr:blipFill>
        <a:blip r:link="rId1"/>
        <a:stretch>
          <a:fillRect/>
        </a:stretch>
      </xdr:blipFill>
      <xdr:spPr>
        <a:xfrm>
          <a:off x="0" y="10858500"/>
          <a:ext cx="2419350" cy="1104900"/>
        </a:xfrm>
        <a:prstGeom prst="rect">
          <a:avLst/>
        </a:prstGeom>
        <a:noFill/>
        <a:ln w="9525" cmpd="sng">
          <a:noFill/>
        </a:ln>
      </xdr:spPr>
    </xdr:pic>
    <xdr:clientData/>
  </xdr:twoCellAnchor>
  <xdr:twoCellAnchor>
    <xdr:from>
      <xdr:col>0</xdr:col>
      <xdr:colOff>0</xdr:colOff>
      <xdr:row>94</xdr:row>
      <xdr:rowOff>0</xdr:rowOff>
    </xdr:from>
    <xdr:to>
      <xdr:col>2</xdr:col>
      <xdr:colOff>161925</xdr:colOff>
      <xdr:row>97</xdr:row>
      <xdr:rowOff>9525</xdr:rowOff>
    </xdr:to>
    <xdr:pic>
      <xdr:nvPicPr>
        <xdr:cNvPr id="2" name="Picture 1" descr="http://www.access.gpo.gov/ecfr/graphics/ec15no91.209.gif"/>
        <xdr:cNvPicPr preferRelativeResize="1">
          <a:picLocks noChangeAspect="1"/>
        </xdr:cNvPicPr>
      </xdr:nvPicPr>
      <xdr:blipFill>
        <a:blip r:link="rId2"/>
        <a:stretch>
          <a:fillRect/>
        </a:stretch>
      </xdr:blipFill>
      <xdr:spPr>
        <a:xfrm>
          <a:off x="0" y="17907000"/>
          <a:ext cx="1381125" cy="58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hyperlink" Target="http://ecfr.gpoaccess.gov/cgi/t/text/text-idx?c=ecfr;sid=5c0528401ee866f7a1b5058a50f38784;rgn=div5;view=text;node=40%3A22.0.1.1.1;idno=40;cc=ecfr" TargetMode="External" /><Relationship Id="rId2" Type="http://schemas.openxmlformats.org/officeDocument/2006/relationships/hyperlink" Target="mailto:ecfr@nara.gov" TargetMode="External" /><Relationship Id="rId3" Type="http://schemas.openxmlformats.org/officeDocument/2006/relationships/hyperlink" Target="mailto:webteam@gpo.gov" TargetMode="External" /><Relationship Id="rId4" Type="http://schemas.openxmlformats.org/officeDocument/2006/relationships/hyperlink" Target="http://ecfr.gpoaccess.gov/cgi/t/text/text-idx?sid=5c0528401ee866f7a1b5058a50f38784&amp;c=ecfr&amp;tpl=508Accessibility.tpl" TargetMode="External" /><Relationship Id="rId5" Type="http://schemas.openxmlformats.org/officeDocument/2006/relationships/drawing" Target="../drawings/drawing8.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J62"/>
  <sheetViews>
    <sheetView tabSelected="1" zoomScalePageLayoutView="0" workbookViewId="0" topLeftCell="A1">
      <selection activeCell="A27" sqref="A27"/>
    </sheetView>
  </sheetViews>
  <sheetFormatPr defaultColWidth="9.140625" defaultRowHeight="15"/>
  <cols>
    <col min="1" max="1" width="9.7109375" style="0" bestFit="1" customWidth="1"/>
  </cols>
  <sheetData>
    <row r="1" ht="15">
      <c r="A1" t="s">
        <v>59</v>
      </c>
    </row>
    <row r="2" spans="1:10" ht="15">
      <c r="A2" t="s">
        <v>61</v>
      </c>
      <c r="J2" s="136"/>
    </row>
    <row r="3" spans="1:10" ht="15">
      <c r="A3" s="3">
        <v>40800</v>
      </c>
      <c r="J3" s="136"/>
    </row>
    <row r="5" ht="15">
      <c r="A5" t="s">
        <v>60</v>
      </c>
    </row>
    <row r="6" ht="15">
      <c r="A6" t="s">
        <v>62</v>
      </c>
    </row>
    <row r="7" ht="15">
      <c r="A7" t="s">
        <v>63</v>
      </c>
    </row>
    <row r="8" ht="15">
      <c r="A8" t="s">
        <v>64</v>
      </c>
    </row>
    <row r="9" ht="15">
      <c r="A9" t="s">
        <v>65</v>
      </c>
    </row>
    <row r="11" spans="1:3" ht="15">
      <c r="A11" s="308" t="s">
        <v>10</v>
      </c>
      <c r="B11" s="308"/>
      <c r="C11" s="308"/>
    </row>
    <row r="12" spans="1:3" ht="15">
      <c r="A12" s="149" t="s">
        <v>265</v>
      </c>
      <c r="B12" s="148"/>
      <c r="C12" s="148"/>
    </row>
    <row r="13" ht="15">
      <c r="A13" t="s">
        <v>266</v>
      </c>
    </row>
    <row r="14" ht="15">
      <c r="A14" t="s">
        <v>210</v>
      </c>
    </row>
    <row r="15" ht="15">
      <c r="A15" t="s">
        <v>211</v>
      </c>
    </row>
    <row r="16" ht="15">
      <c r="A16" t="s">
        <v>269</v>
      </c>
    </row>
    <row r="18" spans="1:3" ht="15">
      <c r="A18" s="309" t="s">
        <v>263</v>
      </c>
      <c r="B18" s="309"/>
      <c r="C18" s="309"/>
    </row>
    <row r="19" ht="15">
      <c r="A19" t="s">
        <v>264</v>
      </c>
    </row>
    <row r="20" ht="15">
      <c r="A20" t="s">
        <v>267</v>
      </c>
    </row>
    <row r="21" ht="15">
      <c r="A21" t="s">
        <v>268</v>
      </c>
    </row>
    <row r="23" spans="1:3" ht="15">
      <c r="A23" s="309" t="s">
        <v>212</v>
      </c>
      <c r="B23" s="309"/>
      <c r="C23" s="309"/>
    </row>
    <row r="24" ht="15">
      <c r="A24" t="s">
        <v>253</v>
      </c>
    </row>
    <row r="25" ht="15">
      <c r="A25" t="s">
        <v>260</v>
      </c>
    </row>
    <row r="26" ht="15">
      <c r="A26" t="s">
        <v>231</v>
      </c>
    </row>
    <row r="27" ht="15">
      <c r="A27" t="s">
        <v>213</v>
      </c>
    </row>
    <row r="28" ht="15">
      <c r="A28" t="s">
        <v>254</v>
      </c>
    </row>
    <row r="29" ht="15">
      <c r="A29" t="s">
        <v>214</v>
      </c>
    </row>
    <row r="30" ht="15">
      <c r="A30" t="s">
        <v>215</v>
      </c>
    </row>
    <row r="31" ht="15">
      <c r="A31" t="s">
        <v>233</v>
      </c>
    </row>
    <row r="32" ht="15">
      <c r="A32" t="s">
        <v>255</v>
      </c>
    </row>
    <row r="34" spans="1:3" ht="15">
      <c r="A34" s="309" t="s">
        <v>216</v>
      </c>
      <c r="B34" s="309"/>
      <c r="C34" s="309"/>
    </row>
    <row r="35" ht="15">
      <c r="A35" t="s">
        <v>253</v>
      </c>
    </row>
    <row r="36" ht="15">
      <c r="A36" t="s">
        <v>228</v>
      </c>
    </row>
    <row r="37" ht="15">
      <c r="A37" t="s">
        <v>256</v>
      </c>
    </row>
    <row r="38" ht="15">
      <c r="A38" t="s">
        <v>238</v>
      </c>
    </row>
    <row r="39" ht="15">
      <c r="A39" t="s">
        <v>217</v>
      </c>
    </row>
    <row r="40" ht="15">
      <c r="A40" t="s">
        <v>218</v>
      </c>
    </row>
    <row r="41" ht="15">
      <c r="A41" t="s">
        <v>230</v>
      </c>
    </row>
    <row r="42" ht="15">
      <c r="A42" t="s">
        <v>219</v>
      </c>
    </row>
    <row r="44" spans="1:3" ht="15">
      <c r="A44" s="310" t="s">
        <v>262</v>
      </c>
      <c r="B44" s="310"/>
      <c r="C44" s="310"/>
    </row>
    <row r="45" ht="15">
      <c r="A45" t="s">
        <v>253</v>
      </c>
    </row>
    <row r="46" ht="15">
      <c r="A46" t="s">
        <v>231</v>
      </c>
    </row>
    <row r="47" ht="15">
      <c r="A47" t="s">
        <v>220</v>
      </c>
    </row>
    <row r="48" ht="15">
      <c r="A48" t="s">
        <v>221</v>
      </c>
    </row>
    <row r="49" ht="15">
      <c r="A49" t="s">
        <v>222</v>
      </c>
    </row>
    <row r="50" ht="15">
      <c r="A50" t="s">
        <v>229</v>
      </c>
    </row>
    <row r="51" ht="15">
      <c r="A51" t="s">
        <v>223</v>
      </c>
    </row>
    <row r="52" ht="15">
      <c r="A52" t="s">
        <v>224</v>
      </c>
    </row>
    <row r="53" ht="15">
      <c r="A53" t="s">
        <v>225</v>
      </c>
    </row>
    <row r="54" ht="15">
      <c r="A54" t="s">
        <v>242</v>
      </c>
    </row>
    <row r="55" ht="15">
      <c r="A55" t="s">
        <v>243</v>
      </c>
    </row>
    <row r="56" ht="15">
      <c r="A56" t="s">
        <v>244</v>
      </c>
    </row>
    <row r="57" ht="15">
      <c r="A57" t="s">
        <v>241</v>
      </c>
    </row>
    <row r="58" ht="15">
      <c r="A58" t="s">
        <v>226</v>
      </c>
    </row>
    <row r="59" ht="15">
      <c r="A59" t="s">
        <v>227</v>
      </c>
    </row>
    <row r="62" ht="15">
      <c r="A62" t="s">
        <v>258</v>
      </c>
    </row>
  </sheetData>
  <sheetProtection password="C601" sheet="1"/>
  <mergeCells count="5">
    <mergeCell ref="A11:C11"/>
    <mergeCell ref="A23:C23"/>
    <mergeCell ref="A34:C34"/>
    <mergeCell ref="A44:C44"/>
    <mergeCell ref="A18:C18"/>
  </mergeCells>
  <hyperlinks>
    <hyperlink ref="A23" location="'IDC_ODC Calc'!A1" display="IDC_ODC Calc Instructions"/>
    <hyperlink ref="A34" location="'MDL Calc'!A1" display="MDL Calc Instructions"/>
    <hyperlink ref="A44" location="'RLS Calc (1)'!A1" display="RLS Calc"/>
    <hyperlink ref="A18:C18" location="Instructions!A1" display="Cover Sheet"/>
  </hyperlinks>
  <printOptions/>
  <pageMargins left="0.7" right="0.7" top="0.75" bottom="0.75" header="0.3" footer="0.3"/>
  <pageSetup horizontalDpi="1200" verticalDpi="1200" orientation="portrait" r:id="rId1"/>
</worksheet>
</file>

<file path=xl/worksheets/sheet10.xml><?xml version="1.0" encoding="utf-8"?>
<worksheet xmlns="http://schemas.openxmlformats.org/spreadsheetml/2006/main" xmlns:r="http://schemas.openxmlformats.org/officeDocument/2006/relationships">
  <dimension ref="B2:V44"/>
  <sheetViews>
    <sheetView zoomScale="75" zoomScaleNormal="75" zoomScalePageLayoutView="0" workbookViewId="0" topLeftCell="A1">
      <selection activeCell="E7" sqref="E7"/>
    </sheetView>
  </sheetViews>
  <sheetFormatPr defaultColWidth="9.140625" defaultRowHeight="15"/>
  <cols>
    <col min="1" max="1" width="3.421875" style="23" customWidth="1"/>
    <col min="2" max="4" width="9.140625" style="23" customWidth="1"/>
    <col min="5" max="7" width="9.8515625" style="23" bestFit="1" customWidth="1"/>
    <col min="8" max="9" width="9.140625" style="23" customWidth="1"/>
    <col min="10" max="10" width="8.7109375" style="23" bestFit="1" customWidth="1"/>
    <col min="11" max="16384" width="9.140625" style="23" customWidth="1"/>
  </cols>
  <sheetData>
    <row r="1" ht="15.75" thickBot="1"/>
    <row r="2" spans="2:22" ht="15.75">
      <c r="B2" s="376" t="s">
        <v>0</v>
      </c>
      <c r="C2" s="377"/>
      <c r="D2" s="377"/>
      <c r="E2" s="380">
        <f>'Cover Sheet'!B8</f>
        <v>0</v>
      </c>
      <c r="F2" s="380"/>
      <c r="G2" s="380"/>
      <c r="H2" s="170"/>
      <c r="I2" s="396" t="s">
        <v>139</v>
      </c>
      <c r="J2" s="396"/>
      <c r="K2" s="396"/>
      <c r="L2" s="393"/>
      <c r="M2" s="393"/>
      <c r="N2" s="393"/>
      <c r="O2" s="171"/>
      <c r="P2" s="171"/>
      <c r="Q2" s="171"/>
      <c r="R2" s="171"/>
      <c r="S2" s="171"/>
      <c r="T2" s="171"/>
      <c r="U2" s="171"/>
      <c r="V2" s="172"/>
    </row>
    <row r="3" spans="2:22" ht="15.75">
      <c r="B3" s="378" t="s">
        <v>66</v>
      </c>
      <c r="C3" s="379"/>
      <c r="D3" s="379"/>
      <c r="E3" s="381"/>
      <c r="F3" s="381"/>
      <c r="G3" s="381"/>
      <c r="H3" s="173"/>
      <c r="I3" s="397" t="s">
        <v>140</v>
      </c>
      <c r="J3" s="397"/>
      <c r="K3" s="397"/>
      <c r="L3" s="394"/>
      <c r="M3" s="394"/>
      <c r="N3" s="394"/>
      <c r="O3" s="60"/>
      <c r="P3" s="60"/>
      <c r="Q3" s="60"/>
      <c r="R3" s="60"/>
      <c r="S3" s="60"/>
      <c r="T3" s="60"/>
      <c r="U3" s="60"/>
      <c r="V3" s="174"/>
    </row>
    <row r="4" spans="2:22" ht="15.75">
      <c r="B4" s="378" t="s">
        <v>13</v>
      </c>
      <c r="C4" s="379"/>
      <c r="D4" s="379"/>
      <c r="E4" s="384"/>
      <c r="F4" s="384"/>
      <c r="G4" s="384"/>
      <c r="H4" s="173"/>
      <c r="I4" s="397" t="s">
        <v>141</v>
      </c>
      <c r="J4" s="397"/>
      <c r="K4" s="397"/>
      <c r="L4" s="381"/>
      <c r="M4" s="381"/>
      <c r="N4" s="381"/>
      <c r="O4" s="60"/>
      <c r="P4" s="210" t="s">
        <v>56</v>
      </c>
      <c r="Q4" s="60"/>
      <c r="R4" s="60"/>
      <c r="S4" s="60"/>
      <c r="T4" s="60"/>
      <c r="U4" s="60"/>
      <c r="V4" s="174"/>
    </row>
    <row r="5" spans="2:22" ht="15.75">
      <c r="B5" s="378" t="s">
        <v>68</v>
      </c>
      <c r="C5" s="379"/>
      <c r="D5" s="379"/>
      <c r="E5" s="381"/>
      <c r="F5" s="381"/>
      <c r="G5" s="381"/>
      <c r="H5" s="173"/>
      <c r="I5" s="397" t="s">
        <v>239</v>
      </c>
      <c r="J5" s="397"/>
      <c r="K5" s="397"/>
      <c r="L5" s="381"/>
      <c r="M5" s="381"/>
      <c r="N5" s="381"/>
      <c r="O5" s="60"/>
      <c r="P5" s="60"/>
      <c r="Q5" s="60"/>
      <c r="R5" s="60"/>
      <c r="S5" s="60"/>
      <c r="T5" s="60"/>
      <c r="U5" s="60"/>
      <c r="V5" s="174"/>
    </row>
    <row r="6" spans="2:22" ht="15.75">
      <c r="B6" s="400" t="s">
        <v>275</v>
      </c>
      <c r="C6" s="401"/>
      <c r="D6" s="401"/>
      <c r="E6" s="399">
        <f>'Cover Sheet'!H8</f>
        <v>0</v>
      </c>
      <c r="F6" s="399"/>
      <c r="G6" s="399"/>
      <c r="H6" s="60"/>
      <c r="I6" s="60"/>
      <c r="J6" s="60"/>
      <c r="K6" s="60"/>
      <c r="L6" s="60"/>
      <c r="M6" s="60"/>
      <c r="N6" s="60"/>
      <c r="O6" s="60"/>
      <c r="P6" s="395" t="s">
        <v>252</v>
      </c>
      <c r="Q6" s="395"/>
      <c r="R6" s="395"/>
      <c r="S6" s="60"/>
      <c r="T6" s="60"/>
      <c r="U6" s="60"/>
      <c r="V6" s="174"/>
    </row>
    <row r="7" spans="2:22" ht="15">
      <c r="B7" s="179"/>
      <c r="C7" s="60"/>
      <c r="D7" s="60"/>
      <c r="E7" s="60"/>
      <c r="F7" s="60"/>
      <c r="G7" s="60"/>
      <c r="H7" s="60"/>
      <c r="I7" s="60"/>
      <c r="J7" s="60"/>
      <c r="K7" s="60"/>
      <c r="L7" s="60"/>
      <c r="M7" s="60"/>
      <c r="N7" s="60"/>
      <c r="O7" s="60"/>
      <c r="P7" s="207"/>
      <c r="Q7" s="207"/>
      <c r="R7" s="207"/>
      <c r="S7" s="60"/>
      <c r="T7" s="60"/>
      <c r="U7" s="60"/>
      <c r="V7" s="174"/>
    </row>
    <row r="8" spans="2:22" ht="15">
      <c r="B8" s="179"/>
      <c r="C8" s="60"/>
      <c r="D8" s="60"/>
      <c r="E8" s="60"/>
      <c r="F8" s="60"/>
      <c r="G8" s="60"/>
      <c r="H8" s="60"/>
      <c r="I8" s="60"/>
      <c r="J8" s="60"/>
      <c r="K8" s="60"/>
      <c r="L8" s="60"/>
      <c r="M8" s="60"/>
      <c r="N8" s="60"/>
      <c r="O8" s="60"/>
      <c r="P8" s="207"/>
      <c r="Q8" s="207"/>
      <c r="R8" s="207"/>
      <c r="S8" s="60"/>
      <c r="T8" s="60"/>
      <c r="U8" s="60"/>
      <c r="V8" s="174"/>
    </row>
    <row r="9" spans="2:22" ht="15.75" thickBot="1">
      <c r="B9" s="180"/>
      <c r="C9" s="181"/>
      <c r="D9" s="181"/>
      <c r="E9" s="181"/>
      <c r="F9" s="181"/>
      <c r="G9" s="181"/>
      <c r="H9" s="181"/>
      <c r="I9" s="181"/>
      <c r="J9" s="181"/>
      <c r="K9" s="181"/>
      <c r="L9" s="181"/>
      <c r="M9" s="181"/>
      <c r="N9" s="181"/>
      <c r="O9" s="181"/>
      <c r="P9" s="182"/>
      <c r="Q9" s="182"/>
      <c r="R9" s="182"/>
      <c r="S9" s="181"/>
      <c r="T9" s="181"/>
      <c r="U9" s="181"/>
      <c r="V9" s="183"/>
    </row>
    <row r="10" spans="16:18" ht="15.75" thickBot="1">
      <c r="P10" s="203"/>
      <c r="Q10" s="203"/>
      <c r="R10" s="203"/>
    </row>
    <row r="11" spans="2:22" ht="15">
      <c r="B11" s="385" t="s">
        <v>114</v>
      </c>
      <c r="C11" s="386"/>
      <c r="D11" s="386"/>
      <c r="E11" s="387"/>
      <c r="G11" s="185"/>
      <c r="H11" s="386" t="s">
        <v>115</v>
      </c>
      <c r="I11" s="386"/>
      <c r="J11" s="386"/>
      <c r="K11" s="386"/>
      <c r="L11" s="386"/>
      <c r="M11" s="172"/>
      <c r="O11" s="249"/>
      <c r="P11" s="392" t="s">
        <v>273</v>
      </c>
      <c r="Q11" s="392"/>
      <c r="R11" s="392"/>
      <c r="S11" s="392"/>
      <c r="T11" s="392"/>
      <c r="U11" s="392"/>
      <c r="V11" s="241"/>
    </row>
    <row r="12" spans="2:22" ht="15">
      <c r="B12" s="208" t="s">
        <v>113</v>
      </c>
      <c r="C12" s="187"/>
      <c r="D12" s="60"/>
      <c r="E12" s="174"/>
      <c r="G12" s="179"/>
      <c r="H12" s="209" t="s">
        <v>116</v>
      </c>
      <c r="I12" s="95">
        <f>$C$12</f>
        <v>0</v>
      </c>
      <c r="J12" s="60"/>
      <c r="K12" s="60"/>
      <c r="L12" s="60"/>
      <c r="M12" s="174"/>
      <c r="O12" s="243"/>
      <c r="P12" s="238"/>
      <c r="Q12" s="238"/>
      <c r="R12" s="238"/>
      <c r="S12" s="238"/>
      <c r="T12" s="238"/>
      <c r="U12" s="238"/>
      <c r="V12" s="242"/>
    </row>
    <row r="13" spans="2:22" ht="15">
      <c r="B13" s="179"/>
      <c r="C13" s="60"/>
      <c r="D13" s="60"/>
      <c r="E13" s="174"/>
      <c r="G13" s="179"/>
      <c r="H13" s="60"/>
      <c r="I13" s="60"/>
      <c r="J13" s="60"/>
      <c r="K13" s="60"/>
      <c r="L13" s="60"/>
      <c r="M13" s="174"/>
      <c r="O13" s="243"/>
      <c r="P13" s="238"/>
      <c r="Q13" s="238"/>
      <c r="R13" s="238"/>
      <c r="S13" s="238"/>
      <c r="T13" s="238"/>
      <c r="U13" s="238"/>
      <c r="V13" s="242"/>
    </row>
    <row r="14" spans="2:22" ht="17.25">
      <c r="B14" s="188" t="s">
        <v>110</v>
      </c>
      <c r="C14" s="93" t="s">
        <v>111</v>
      </c>
      <c r="D14" s="93" t="s">
        <v>112</v>
      </c>
      <c r="E14" s="174"/>
      <c r="F14" s="60"/>
      <c r="G14" s="179"/>
      <c r="H14" s="55" t="s">
        <v>118</v>
      </c>
      <c r="I14" s="55" t="s">
        <v>119</v>
      </c>
      <c r="J14" s="55" t="s">
        <v>117</v>
      </c>
      <c r="K14" s="55" t="s">
        <v>135</v>
      </c>
      <c r="L14" s="55" t="s">
        <v>136</v>
      </c>
      <c r="M14" s="174"/>
      <c r="O14" s="243"/>
      <c r="P14" s="238"/>
      <c r="Q14" s="238"/>
      <c r="R14" s="238"/>
      <c r="S14" s="238"/>
      <c r="T14" s="238"/>
      <c r="U14" s="238"/>
      <c r="V14" s="242"/>
    </row>
    <row r="15" spans="2:22" ht="15">
      <c r="B15" s="179">
        <v>1</v>
      </c>
      <c r="C15" s="189"/>
      <c r="D15" s="189"/>
      <c r="E15" s="174"/>
      <c r="G15" s="179"/>
      <c r="H15" s="60">
        <f>$C$15</f>
        <v>0</v>
      </c>
      <c r="I15" s="60">
        <f>$D$15</f>
        <v>0</v>
      </c>
      <c r="J15" s="60">
        <f>$C$15*$D$15</f>
        <v>0</v>
      </c>
      <c r="K15" s="60">
        <f>$C$15^2</f>
        <v>0</v>
      </c>
      <c r="L15" s="60">
        <f>$D$15^2</f>
        <v>0</v>
      </c>
      <c r="M15" s="174"/>
      <c r="O15" s="243"/>
      <c r="P15" s="238"/>
      <c r="Q15" s="238"/>
      <c r="R15" s="238"/>
      <c r="S15" s="238"/>
      <c r="T15" s="238"/>
      <c r="U15" s="238"/>
      <c r="V15" s="242"/>
    </row>
    <row r="16" spans="2:22" ht="15">
      <c r="B16" s="179">
        <v>2</v>
      </c>
      <c r="C16" s="189"/>
      <c r="D16" s="189"/>
      <c r="E16" s="174"/>
      <c r="G16" s="179"/>
      <c r="H16" s="60">
        <f>$C$16</f>
        <v>0</v>
      </c>
      <c r="I16" s="60">
        <f>$D$16</f>
        <v>0</v>
      </c>
      <c r="J16" s="60">
        <f>$C$16*$D$16</f>
        <v>0</v>
      </c>
      <c r="K16" s="60">
        <f>$C$16^2</f>
        <v>0</v>
      </c>
      <c r="L16" s="60">
        <f>$D$16^2</f>
        <v>0</v>
      </c>
      <c r="M16" s="174"/>
      <c r="O16" s="243"/>
      <c r="P16" s="238"/>
      <c r="Q16" s="238"/>
      <c r="R16" s="238"/>
      <c r="S16" s="238"/>
      <c r="T16" s="238"/>
      <c r="U16" s="238"/>
      <c r="V16" s="242"/>
    </row>
    <row r="17" spans="2:22" ht="15">
      <c r="B17" s="179">
        <v>3</v>
      </c>
      <c r="C17" s="189"/>
      <c r="D17" s="189"/>
      <c r="E17" s="174"/>
      <c r="G17" s="179"/>
      <c r="H17" s="60">
        <f>$C$17</f>
        <v>0</v>
      </c>
      <c r="I17" s="60">
        <f>$D$17</f>
        <v>0</v>
      </c>
      <c r="J17" s="60">
        <f>$C$17*$D$17</f>
        <v>0</v>
      </c>
      <c r="K17" s="60">
        <f>$C$17^2</f>
        <v>0</v>
      </c>
      <c r="L17" s="60">
        <f>$D$17^2</f>
        <v>0</v>
      </c>
      <c r="M17" s="174"/>
      <c r="O17" s="243"/>
      <c r="P17" s="238"/>
      <c r="Q17" s="238"/>
      <c r="R17" s="238"/>
      <c r="S17" s="238"/>
      <c r="T17" s="238"/>
      <c r="U17" s="238"/>
      <c r="V17" s="242"/>
    </row>
    <row r="18" spans="2:22" ht="15">
      <c r="B18" s="179">
        <v>4</v>
      </c>
      <c r="C18" s="189"/>
      <c r="D18" s="189"/>
      <c r="E18" s="174"/>
      <c r="G18" s="179"/>
      <c r="H18" s="60">
        <f>$C$18</f>
        <v>0</v>
      </c>
      <c r="I18" s="60">
        <f>$D$18</f>
        <v>0</v>
      </c>
      <c r="J18" s="60">
        <f>$C$18*$D$18</f>
        <v>0</v>
      </c>
      <c r="K18" s="60">
        <f>$C$18^2</f>
        <v>0</v>
      </c>
      <c r="L18" s="60">
        <f>$D$18^2</f>
        <v>0</v>
      </c>
      <c r="M18" s="174"/>
      <c r="O18" s="243"/>
      <c r="P18" s="238"/>
      <c r="Q18" s="238"/>
      <c r="R18" s="238"/>
      <c r="S18" s="238"/>
      <c r="T18" s="238"/>
      <c r="U18" s="238"/>
      <c r="V18" s="242"/>
    </row>
    <row r="19" spans="2:22" ht="15">
      <c r="B19" s="179">
        <v>5</v>
      </c>
      <c r="C19" s="189"/>
      <c r="D19" s="189"/>
      <c r="E19" s="174"/>
      <c r="G19" s="179"/>
      <c r="H19" s="60">
        <f>$C$19</f>
        <v>0</v>
      </c>
      <c r="I19" s="60">
        <f>$D$19</f>
        <v>0</v>
      </c>
      <c r="J19" s="60">
        <f>$C$19*$D$19</f>
        <v>0</v>
      </c>
      <c r="K19" s="60">
        <f>$C$19^2</f>
        <v>0</v>
      </c>
      <c r="L19" s="60">
        <f>$D$19^2</f>
        <v>0</v>
      </c>
      <c r="M19" s="174"/>
      <c r="O19" s="243"/>
      <c r="P19" s="238"/>
      <c r="Q19" s="238"/>
      <c r="R19" s="238"/>
      <c r="S19" s="238"/>
      <c r="T19" s="238"/>
      <c r="U19" s="238"/>
      <c r="V19" s="242"/>
    </row>
    <row r="20" spans="2:22" ht="15">
      <c r="B20" s="179">
        <v>6</v>
      </c>
      <c r="C20" s="189"/>
      <c r="D20" s="189"/>
      <c r="E20" s="174"/>
      <c r="G20" s="179"/>
      <c r="H20" s="60">
        <f>$C$20</f>
        <v>0</v>
      </c>
      <c r="I20" s="60">
        <f>$D$20</f>
        <v>0</v>
      </c>
      <c r="J20" s="60">
        <f>$C$20*$D$20</f>
        <v>0</v>
      </c>
      <c r="K20" s="60">
        <f>$C$20^2</f>
        <v>0</v>
      </c>
      <c r="L20" s="60">
        <f>$D$20^2</f>
        <v>0</v>
      </c>
      <c r="M20" s="174"/>
      <c r="O20" s="243"/>
      <c r="P20" s="238"/>
      <c r="Q20" s="238"/>
      <c r="R20" s="238"/>
      <c r="S20" s="238"/>
      <c r="T20" s="238"/>
      <c r="U20" s="238"/>
      <c r="V20" s="242"/>
    </row>
    <row r="21" spans="2:22" ht="15">
      <c r="B21" s="179">
        <v>7</v>
      </c>
      <c r="C21" s="189"/>
      <c r="D21" s="189"/>
      <c r="E21" s="174"/>
      <c r="G21" s="179"/>
      <c r="H21" s="60">
        <f>$C$21</f>
        <v>0</v>
      </c>
      <c r="I21" s="60">
        <f>$D$21</f>
        <v>0</v>
      </c>
      <c r="J21" s="60">
        <f>$C$21*$D$21</f>
        <v>0</v>
      </c>
      <c r="K21" s="60">
        <f>$C$21^2</f>
        <v>0</v>
      </c>
      <c r="L21" s="60">
        <f>$D$21^2</f>
        <v>0</v>
      </c>
      <c r="M21" s="174"/>
      <c r="O21" s="243"/>
      <c r="P21" s="238"/>
      <c r="Q21" s="238"/>
      <c r="R21" s="238"/>
      <c r="S21" s="238"/>
      <c r="T21" s="238"/>
      <c r="U21" s="238"/>
      <c r="V21" s="242"/>
    </row>
    <row r="22" spans="2:22" ht="15">
      <c r="B22" s="179">
        <v>8</v>
      </c>
      <c r="C22" s="189"/>
      <c r="D22" s="189"/>
      <c r="E22" s="174"/>
      <c r="G22" s="179"/>
      <c r="H22" s="60">
        <f>$C$22</f>
        <v>0</v>
      </c>
      <c r="I22" s="60">
        <f>$D$22</f>
        <v>0</v>
      </c>
      <c r="J22" s="60">
        <f>$C$22*$D$22</f>
        <v>0</v>
      </c>
      <c r="K22" s="60">
        <f>$C$22^2</f>
        <v>0</v>
      </c>
      <c r="L22" s="60">
        <f>$D$22^2</f>
        <v>0</v>
      </c>
      <c r="M22" s="174"/>
      <c r="O22" s="243"/>
      <c r="P22" s="238"/>
      <c r="Q22" s="238"/>
      <c r="R22" s="238"/>
      <c r="S22" s="238"/>
      <c r="T22" s="238"/>
      <c r="U22" s="238"/>
      <c r="V22" s="242"/>
    </row>
    <row r="23" spans="2:22" ht="15">
      <c r="B23" s="179">
        <v>9</v>
      </c>
      <c r="C23" s="189"/>
      <c r="D23" s="189"/>
      <c r="E23" s="174"/>
      <c r="G23" s="179"/>
      <c r="H23" s="60">
        <f>$C$23</f>
        <v>0</v>
      </c>
      <c r="I23" s="60">
        <f>$D$23</f>
        <v>0</v>
      </c>
      <c r="J23" s="60">
        <f>$C$23*$D$23</f>
        <v>0</v>
      </c>
      <c r="K23" s="60">
        <f>$C$23^2</f>
        <v>0</v>
      </c>
      <c r="L23" s="60">
        <f>$D$23^2</f>
        <v>0</v>
      </c>
      <c r="M23" s="174"/>
      <c r="O23" s="243"/>
      <c r="P23" s="238"/>
      <c r="Q23" s="238"/>
      <c r="R23" s="238"/>
      <c r="S23" s="238"/>
      <c r="T23" s="238"/>
      <c r="U23" s="238"/>
      <c r="V23" s="242"/>
    </row>
    <row r="24" spans="2:22" ht="15">
      <c r="B24" s="179">
        <v>10</v>
      </c>
      <c r="C24" s="189"/>
      <c r="D24" s="189"/>
      <c r="E24" s="174"/>
      <c r="G24" s="179"/>
      <c r="H24" s="60">
        <f>$C$24</f>
        <v>0</v>
      </c>
      <c r="I24" s="60">
        <f>$D$24</f>
        <v>0</v>
      </c>
      <c r="J24" s="60">
        <f>$C$24*$D$24</f>
        <v>0</v>
      </c>
      <c r="K24" s="60">
        <f>$C$24^2</f>
        <v>0</v>
      </c>
      <c r="L24" s="60">
        <f>$D$24^2</f>
        <v>0</v>
      </c>
      <c r="M24" s="174"/>
      <c r="O24" s="243"/>
      <c r="P24" s="238"/>
      <c r="Q24" s="238"/>
      <c r="R24" s="238"/>
      <c r="S24" s="238"/>
      <c r="T24" s="238"/>
      <c r="U24" s="238"/>
      <c r="V24" s="242"/>
    </row>
    <row r="25" spans="2:22" ht="15">
      <c r="B25" s="179"/>
      <c r="C25" s="60"/>
      <c r="D25" s="60"/>
      <c r="E25" s="174"/>
      <c r="G25" s="191" t="s">
        <v>120</v>
      </c>
      <c r="H25" s="192">
        <f>SUM(H15:H24)</f>
        <v>0</v>
      </c>
      <c r="I25" s="192">
        <f>SUM(I15:I24)</f>
        <v>0</v>
      </c>
      <c r="J25" s="192">
        <f>SUM(J15:J24)</f>
        <v>0</v>
      </c>
      <c r="K25" s="192">
        <f>SUM(K15:K24)</f>
        <v>0</v>
      </c>
      <c r="L25" s="192">
        <f>SUM(L15:L24)</f>
        <v>0</v>
      </c>
      <c r="M25" s="174"/>
      <c r="O25" s="243"/>
      <c r="P25" s="238"/>
      <c r="Q25" s="238"/>
      <c r="R25" s="238"/>
      <c r="S25" s="238"/>
      <c r="T25" s="238"/>
      <c r="U25" s="238"/>
      <c r="V25" s="242"/>
    </row>
    <row r="26" spans="2:22" ht="15.75" thickBot="1">
      <c r="B26" s="180"/>
      <c r="C26" s="181"/>
      <c r="D26" s="181"/>
      <c r="E26" s="183"/>
      <c r="G26" s="179"/>
      <c r="H26" s="60"/>
      <c r="I26" s="60"/>
      <c r="J26" s="60"/>
      <c r="K26" s="60"/>
      <c r="L26" s="60"/>
      <c r="M26" s="174"/>
      <c r="O26" s="243"/>
      <c r="P26" s="238"/>
      <c r="Q26" s="238"/>
      <c r="R26" s="238"/>
      <c r="S26" s="238"/>
      <c r="T26" s="238"/>
      <c r="U26" s="238"/>
      <c r="V26" s="242"/>
    </row>
    <row r="27" spans="6:22" ht="15">
      <c r="F27" s="135"/>
      <c r="G27" s="191" t="s">
        <v>248</v>
      </c>
      <c r="H27" s="193" t="e">
        <f>(($I$25*$K$25)-($H$25*$J$25))/(($C$12*$K$25)-($H$25^2))</f>
        <v>#DIV/0!</v>
      </c>
      <c r="I27" s="60"/>
      <c r="J27" s="60"/>
      <c r="K27" s="60"/>
      <c r="L27" s="60"/>
      <c r="M27" s="174"/>
      <c r="O27" s="243"/>
      <c r="P27" s="238"/>
      <c r="Q27" s="238"/>
      <c r="R27" s="238"/>
      <c r="S27" s="238"/>
      <c r="T27" s="238"/>
      <c r="U27" s="238"/>
      <c r="V27" s="242"/>
    </row>
    <row r="28" spans="7:22" ht="15.75" thickBot="1">
      <c r="G28" s="191" t="s">
        <v>121</v>
      </c>
      <c r="H28" s="193" t="e">
        <f>(($C$12*$J$25)-($H$25*$I$25))/(($C$12*$K$25)-($H$25^2))</f>
        <v>#DIV/0!</v>
      </c>
      <c r="I28" s="60"/>
      <c r="J28" s="60"/>
      <c r="K28" s="60"/>
      <c r="L28" s="60"/>
      <c r="M28" s="174"/>
      <c r="O28" s="244"/>
      <c r="P28" s="245"/>
      <c r="Q28" s="245"/>
      <c r="R28" s="245"/>
      <c r="S28" s="245"/>
      <c r="T28" s="245"/>
      <c r="U28" s="245"/>
      <c r="V28" s="247"/>
    </row>
    <row r="29" spans="7:13" ht="17.25">
      <c r="G29" s="191" t="s">
        <v>137</v>
      </c>
      <c r="H29" s="194" t="e">
        <f>RSQ(D15:D24,C15:C24)</f>
        <v>#DIV/0!</v>
      </c>
      <c r="I29" s="60"/>
      <c r="J29" s="60"/>
      <c r="K29" s="60"/>
      <c r="L29" s="60"/>
      <c r="M29" s="174"/>
    </row>
    <row r="30" spans="7:13" ht="15">
      <c r="G30" s="179" t="s">
        <v>178</v>
      </c>
      <c r="H30" s="60"/>
      <c r="I30" s="60"/>
      <c r="J30" s="60"/>
      <c r="K30" s="60"/>
      <c r="L30" s="60"/>
      <c r="M30" s="174"/>
    </row>
    <row r="31" spans="7:13" ht="15">
      <c r="G31" s="179"/>
      <c r="H31" s="52" t="s">
        <v>122</v>
      </c>
      <c r="I31" s="52" t="s">
        <v>123</v>
      </c>
      <c r="J31" s="52" t="s">
        <v>124</v>
      </c>
      <c r="K31" s="52" t="s">
        <v>125</v>
      </c>
      <c r="L31" s="52" t="s">
        <v>126</v>
      </c>
      <c r="M31" s="174"/>
    </row>
    <row r="32" spans="7:13" ht="15">
      <c r="G32" s="179"/>
      <c r="H32" s="52" t="s">
        <v>122</v>
      </c>
      <c r="I32" s="95" t="s">
        <v>123</v>
      </c>
      <c r="J32" s="116" t="e">
        <f>ROUND(H28,4)&amp;" x"</f>
        <v>#DIV/0!</v>
      </c>
      <c r="K32" s="95" t="s">
        <v>125</v>
      </c>
      <c r="L32" s="96" t="e">
        <f>$H$27</f>
        <v>#DIV/0!</v>
      </c>
      <c r="M32" s="174"/>
    </row>
    <row r="33" spans="7:18" ht="18" thickBot="1">
      <c r="G33" s="180"/>
      <c r="H33" s="73" t="s">
        <v>138</v>
      </c>
      <c r="I33" s="181" t="s">
        <v>123</v>
      </c>
      <c r="J33" s="211" t="e">
        <f>$H$29</f>
        <v>#DIV/0!</v>
      </c>
      <c r="K33" s="181"/>
      <c r="L33" s="181"/>
      <c r="M33" s="183"/>
      <c r="R33" s="281"/>
    </row>
    <row r="34" ht="15.75" thickBot="1"/>
    <row r="35" spans="2:14" ht="15">
      <c r="B35" s="185"/>
      <c r="C35" s="171"/>
      <c r="D35" s="171"/>
      <c r="E35" s="171"/>
      <c r="F35" s="171"/>
      <c r="G35" s="172"/>
      <c r="I35" s="185"/>
      <c r="J35" s="171"/>
      <c r="K35" s="171"/>
      <c r="L35" s="171"/>
      <c r="M35" s="171"/>
      <c r="N35" s="172"/>
    </row>
    <row r="36" spans="2:14" ht="15">
      <c r="B36" s="388" t="s">
        <v>271</v>
      </c>
      <c r="C36" s="389"/>
      <c r="D36" s="389"/>
      <c r="E36" s="389"/>
      <c r="F36" s="389"/>
      <c r="G36" s="390"/>
      <c r="I36" s="388" t="s">
        <v>272</v>
      </c>
      <c r="J36" s="389"/>
      <c r="K36" s="389"/>
      <c r="L36" s="389"/>
      <c r="M36" s="389"/>
      <c r="N36" s="390"/>
    </row>
    <row r="37" spans="2:14" ht="15">
      <c r="B37" s="179"/>
      <c r="C37" s="60"/>
      <c r="D37" s="60"/>
      <c r="E37" s="60"/>
      <c r="F37" s="60"/>
      <c r="G37" s="174"/>
      <c r="I37" s="201"/>
      <c r="J37" s="202"/>
      <c r="K37" s="202"/>
      <c r="L37" s="202"/>
      <c r="M37" s="60"/>
      <c r="N37" s="174"/>
    </row>
    <row r="38" spans="2:14" ht="15">
      <c r="B38" s="179" t="s">
        <v>127</v>
      </c>
      <c r="C38" s="60"/>
      <c r="D38" s="60"/>
      <c r="E38" s="60"/>
      <c r="F38" s="60"/>
      <c r="G38" s="174"/>
      <c r="I38" s="179" t="s">
        <v>127</v>
      </c>
      <c r="J38" s="60"/>
      <c r="K38" s="60"/>
      <c r="L38" s="60"/>
      <c r="M38" s="60"/>
      <c r="N38" s="174"/>
    </row>
    <row r="39" spans="2:14" ht="15">
      <c r="B39" s="382" t="s">
        <v>128</v>
      </c>
      <c r="C39" s="383"/>
      <c r="D39" s="187"/>
      <c r="E39" s="60"/>
      <c r="F39" s="60"/>
      <c r="G39" s="174"/>
      <c r="I39" s="382" t="s">
        <v>128</v>
      </c>
      <c r="J39" s="383"/>
      <c r="K39" s="187"/>
      <c r="L39" s="60"/>
      <c r="M39" s="60"/>
      <c r="N39" s="174"/>
    </row>
    <row r="40" spans="2:14" ht="15">
      <c r="B40" s="179"/>
      <c r="C40" s="60"/>
      <c r="D40" s="60"/>
      <c r="E40" s="60"/>
      <c r="F40" s="60"/>
      <c r="G40" s="174"/>
      <c r="I40" s="179"/>
      <c r="J40" s="60"/>
      <c r="K40" s="60"/>
      <c r="L40" s="60"/>
      <c r="M40" s="60"/>
      <c r="N40" s="174"/>
    </row>
    <row r="41" spans="2:14" ht="15">
      <c r="B41" s="191" t="s">
        <v>129</v>
      </c>
      <c r="C41" s="189"/>
      <c r="D41" s="197" t="s">
        <v>132</v>
      </c>
      <c r="E41" s="60"/>
      <c r="F41" s="60"/>
      <c r="G41" s="174"/>
      <c r="I41" s="191" t="s">
        <v>145</v>
      </c>
      <c r="J41" s="189"/>
      <c r="K41" s="197" t="s">
        <v>146</v>
      </c>
      <c r="L41" s="60"/>
      <c r="M41" s="60"/>
      <c r="N41" s="174"/>
    </row>
    <row r="42" spans="2:14" ht="15">
      <c r="B42" s="191" t="s">
        <v>130</v>
      </c>
      <c r="C42" s="60" t="e">
        <f>((C41-H27)/H28)</f>
        <v>#DIV/0!</v>
      </c>
      <c r="D42" s="197" t="s">
        <v>133</v>
      </c>
      <c r="E42" s="60"/>
      <c r="F42" s="60"/>
      <c r="G42" s="198"/>
      <c r="I42" s="191"/>
      <c r="J42" s="60"/>
      <c r="K42" s="197"/>
      <c r="L42" s="60"/>
      <c r="M42" s="60"/>
      <c r="N42" s="174"/>
    </row>
    <row r="43" spans="2:14" ht="15">
      <c r="B43" s="191" t="s">
        <v>131</v>
      </c>
      <c r="C43" s="199" t="e">
        <f>($C$42/$D$39)*100</f>
        <v>#DIV/0!</v>
      </c>
      <c r="D43" s="197" t="s">
        <v>134</v>
      </c>
      <c r="E43" s="60"/>
      <c r="F43" s="60"/>
      <c r="G43" s="174"/>
      <c r="I43" s="191" t="s">
        <v>131</v>
      </c>
      <c r="J43" s="199" t="e">
        <f>($J$41/$K$39)*100</f>
        <v>#DIV/0!</v>
      </c>
      <c r="K43" s="197" t="s">
        <v>134</v>
      </c>
      <c r="L43" s="60"/>
      <c r="M43" s="60"/>
      <c r="N43" s="174"/>
    </row>
    <row r="44" spans="2:14" ht="15.75" thickBot="1">
      <c r="B44" s="180"/>
      <c r="C44" s="181"/>
      <c r="D44" s="181"/>
      <c r="E44" s="181"/>
      <c r="F44" s="181"/>
      <c r="G44" s="183"/>
      <c r="I44" s="180"/>
      <c r="J44" s="181"/>
      <c r="K44" s="181"/>
      <c r="L44" s="181"/>
      <c r="M44" s="181"/>
      <c r="N44" s="183"/>
    </row>
  </sheetData>
  <sheetProtection password="C601" sheet="1" objects="1" scenarios="1"/>
  <protectedRanges>
    <protectedRange sqref="K39 J41" name="Range5_1"/>
    <protectedRange sqref="D39 C41 K39 J41" name="Range4_1"/>
    <protectedRange sqref="C12" name="Range2"/>
    <protectedRange sqref="C15:D19" name="Range2_1_1"/>
    <protectedRange sqref="C20:D24" name="Range2_2"/>
    <protectedRange sqref="E3:G5" name="Range6_1"/>
    <protectedRange sqref="L2:N5" name="Range6_2"/>
  </protectedRanges>
  <mergeCells count="26">
    <mergeCell ref="I36:N36"/>
    <mergeCell ref="P11:U11"/>
    <mergeCell ref="B6:D6"/>
    <mergeCell ref="E6:G6"/>
    <mergeCell ref="L2:N2"/>
    <mergeCell ref="L3:N3"/>
    <mergeCell ref="L4:N4"/>
    <mergeCell ref="I2:K2"/>
    <mergeCell ref="I3:K3"/>
    <mergeCell ref="I4:K4"/>
    <mergeCell ref="P6:R6"/>
    <mergeCell ref="I39:J39"/>
    <mergeCell ref="E4:G4"/>
    <mergeCell ref="B39:C39"/>
    <mergeCell ref="L5:N5"/>
    <mergeCell ref="E5:G5"/>
    <mergeCell ref="I5:K5"/>
    <mergeCell ref="B11:E11"/>
    <mergeCell ref="H11:L11"/>
    <mergeCell ref="B36:G36"/>
    <mergeCell ref="B2:D2"/>
    <mergeCell ref="B3:D3"/>
    <mergeCell ref="B4:D4"/>
    <mergeCell ref="B5:D5"/>
    <mergeCell ref="E2:G2"/>
    <mergeCell ref="E3:G3"/>
  </mergeCells>
  <conditionalFormatting sqref="C43 J43">
    <cfRule type="cellIs" priority="1" dxfId="63" operator="notBetween" stopIfTrue="1">
      <formula>70</formula>
      <formula>130</formula>
    </cfRule>
  </conditionalFormatting>
  <conditionalFormatting sqref="E2:G2">
    <cfRule type="cellIs" priority="3" dxfId="62" operator="equal" stopIfTrue="1">
      <formula>0</formula>
    </cfRule>
  </conditionalFormatting>
  <hyperlinks>
    <hyperlink ref="P6" location="Instructions!A37" display="For Instructions, click here"/>
  </hyperlinks>
  <printOptions/>
  <pageMargins left="0.75" right="0.75" top="1" bottom="1" header="0.5" footer="0.5"/>
  <pageSetup horizontalDpi="600" verticalDpi="600" orientation="portrait" r:id="rId2"/>
  <drawing r:id="rId1"/>
</worksheet>
</file>

<file path=xl/worksheets/sheet11.xml><?xml version="1.0" encoding="utf-8"?>
<worksheet xmlns="http://schemas.openxmlformats.org/spreadsheetml/2006/main" xmlns:r="http://schemas.openxmlformats.org/officeDocument/2006/relationships">
  <dimension ref="B2:V44"/>
  <sheetViews>
    <sheetView zoomScale="75" zoomScaleNormal="75" zoomScalePageLayoutView="0" workbookViewId="0" topLeftCell="A1">
      <selection activeCell="E7" sqref="E7"/>
    </sheetView>
  </sheetViews>
  <sheetFormatPr defaultColWidth="9.140625" defaultRowHeight="15"/>
  <cols>
    <col min="1" max="1" width="3.421875" style="23" customWidth="1"/>
    <col min="2" max="4" width="9.140625" style="23" customWidth="1"/>
    <col min="5" max="7" width="9.8515625" style="23" bestFit="1" customWidth="1"/>
    <col min="8" max="9" width="9.140625" style="23" customWidth="1"/>
    <col min="10" max="10" width="8.7109375" style="23" bestFit="1" customWidth="1"/>
    <col min="11" max="16384" width="9.140625" style="23" customWidth="1"/>
  </cols>
  <sheetData>
    <row r="1" ht="15.75" thickBot="1"/>
    <row r="2" spans="2:22" ht="15.75">
      <c r="B2" s="376" t="s">
        <v>0</v>
      </c>
      <c r="C2" s="377"/>
      <c r="D2" s="377"/>
      <c r="E2" s="380">
        <f>'Cover Sheet'!B8</f>
        <v>0</v>
      </c>
      <c r="F2" s="380"/>
      <c r="G2" s="380"/>
      <c r="H2" s="170"/>
      <c r="I2" s="396" t="s">
        <v>139</v>
      </c>
      <c r="J2" s="396"/>
      <c r="K2" s="396"/>
      <c r="L2" s="393"/>
      <c r="M2" s="393"/>
      <c r="N2" s="393"/>
      <c r="O2" s="171"/>
      <c r="P2" s="171"/>
      <c r="Q2" s="171"/>
      <c r="R2" s="171"/>
      <c r="S2" s="171"/>
      <c r="T2" s="171"/>
      <c r="U2" s="171"/>
      <c r="V2" s="172"/>
    </row>
    <row r="3" spans="2:22" ht="15.75">
      <c r="B3" s="378" t="s">
        <v>66</v>
      </c>
      <c r="C3" s="379"/>
      <c r="D3" s="379"/>
      <c r="E3" s="381"/>
      <c r="F3" s="381"/>
      <c r="G3" s="381"/>
      <c r="H3" s="173"/>
      <c r="I3" s="397" t="s">
        <v>140</v>
      </c>
      <c r="J3" s="397"/>
      <c r="K3" s="397"/>
      <c r="L3" s="394"/>
      <c r="M3" s="394"/>
      <c r="N3" s="394"/>
      <c r="O3" s="60"/>
      <c r="P3" s="60"/>
      <c r="Q3" s="60"/>
      <c r="R3" s="60"/>
      <c r="S3" s="60"/>
      <c r="T3" s="60"/>
      <c r="U3" s="60"/>
      <c r="V3" s="174"/>
    </row>
    <row r="4" spans="2:22" ht="15.75">
      <c r="B4" s="378" t="s">
        <v>13</v>
      </c>
      <c r="C4" s="379"/>
      <c r="D4" s="379"/>
      <c r="E4" s="384"/>
      <c r="F4" s="384"/>
      <c r="G4" s="384"/>
      <c r="H4" s="173"/>
      <c r="I4" s="397" t="s">
        <v>141</v>
      </c>
      <c r="J4" s="397"/>
      <c r="K4" s="397"/>
      <c r="L4" s="381"/>
      <c r="M4" s="381"/>
      <c r="N4" s="381"/>
      <c r="O4" s="60"/>
      <c r="P4" s="210" t="s">
        <v>56</v>
      </c>
      <c r="Q4" s="60"/>
      <c r="R4" s="60"/>
      <c r="S4" s="60"/>
      <c r="T4" s="60"/>
      <c r="U4" s="60"/>
      <c r="V4" s="174"/>
    </row>
    <row r="5" spans="2:22" ht="15.75">
      <c r="B5" s="378" t="s">
        <v>68</v>
      </c>
      <c r="C5" s="379"/>
      <c r="D5" s="379"/>
      <c r="E5" s="381"/>
      <c r="F5" s="381"/>
      <c r="G5" s="381"/>
      <c r="H5" s="173"/>
      <c r="I5" s="397" t="s">
        <v>239</v>
      </c>
      <c r="J5" s="397"/>
      <c r="K5" s="397"/>
      <c r="L5" s="381"/>
      <c r="M5" s="381"/>
      <c r="N5" s="381"/>
      <c r="O5" s="60"/>
      <c r="P5" s="60"/>
      <c r="Q5" s="60"/>
      <c r="R5" s="60"/>
      <c r="S5" s="60"/>
      <c r="T5" s="60"/>
      <c r="U5" s="60"/>
      <c r="V5" s="174"/>
    </row>
    <row r="6" spans="2:22" ht="15.75">
      <c r="B6" s="400" t="s">
        <v>275</v>
      </c>
      <c r="C6" s="401"/>
      <c r="D6" s="401"/>
      <c r="E6" s="399">
        <f>'Cover Sheet'!H8</f>
        <v>0</v>
      </c>
      <c r="F6" s="399"/>
      <c r="G6" s="399"/>
      <c r="H6" s="60"/>
      <c r="I6" s="60"/>
      <c r="J6" s="60"/>
      <c r="K6" s="60"/>
      <c r="L6" s="60"/>
      <c r="M6" s="60"/>
      <c r="N6" s="60"/>
      <c r="O6" s="60"/>
      <c r="P6" s="395" t="s">
        <v>252</v>
      </c>
      <c r="Q6" s="395"/>
      <c r="R6" s="395"/>
      <c r="S6" s="60"/>
      <c r="T6" s="60"/>
      <c r="U6" s="60"/>
      <c r="V6" s="174"/>
    </row>
    <row r="7" spans="2:22" ht="15">
      <c r="B7" s="179"/>
      <c r="C7" s="60"/>
      <c r="D7" s="60"/>
      <c r="E7" s="60"/>
      <c r="F7" s="60"/>
      <c r="G7" s="60"/>
      <c r="H7" s="60"/>
      <c r="I7" s="60"/>
      <c r="J7" s="60"/>
      <c r="K7" s="60"/>
      <c r="L7" s="60"/>
      <c r="M7" s="60"/>
      <c r="N7" s="60"/>
      <c r="O7" s="60"/>
      <c r="P7" s="207"/>
      <c r="Q7" s="207"/>
      <c r="R7" s="207"/>
      <c r="S7" s="60"/>
      <c r="T7" s="60"/>
      <c r="U7" s="60"/>
      <c r="V7" s="174"/>
    </row>
    <row r="8" spans="2:22" ht="15">
      <c r="B8" s="179"/>
      <c r="C8" s="60"/>
      <c r="D8" s="60"/>
      <c r="E8" s="60"/>
      <c r="F8" s="60"/>
      <c r="G8" s="60"/>
      <c r="H8" s="60"/>
      <c r="I8" s="60"/>
      <c r="J8" s="60"/>
      <c r="K8" s="60"/>
      <c r="L8" s="60"/>
      <c r="M8" s="60"/>
      <c r="N8" s="60"/>
      <c r="O8" s="60"/>
      <c r="P8" s="207"/>
      <c r="Q8" s="207"/>
      <c r="R8" s="207"/>
      <c r="S8" s="60"/>
      <c r="T8" s="60"/>
      <c r="U8" s="60"/>
      <c r="V8" s="174"/>
    </row>
    <row r="9" spans="2:22" ht="15.75" thickBot="1">
      <c r="B9" s="180"/>
      <c r="C9" s="181"/>
      <c r="D9" s="181"/>
      <c r="E9" s="181"/>
      <c r="F9" s="181"/>
      <c r="G9" s="181"/>
      <c r="H9" s="181"/>
      <c r="I9" s="181"/>
      <c r="J9" s="181"/>
      <c r="K9" s="181"/>
      <c r="L9" s="181"/>
      <c r="M9" s="181"/>
      <c r="N9" s="181"/>
      <c r="O9" s="181"/>
      <c r="P9" s="182"/>
      <c r="Q9" s="182"/>
      <c r="R9" s="182"/>
      <c r="S9" s="181"/>
      <c r="T9" s="181"/>
      <c r="U9" s="181"/>
      <c r="V9" s="183"/>
    </row>
    <row r="10" spans="16:18" ht="15.75" thickBot="1">
      <c r="P10" s="203"/>
      <c r="Q10" s="203"/>
      <c r="R10" s="203"/>
    </row>
    <row r="11" spans="2:22" ht="15">
      <c r="B11" s="385" t="s">
        <v>114</v>
      </c>
      <c r="C11" s="386"/>
      <c r="D11" s="386"/>
      <c r="E11" s="387"/>
      <c r="G11" s="185"/>
      <c r="H11" s="386" t="s">
        <v>115</v>
      </c>
      <c r="I11" s="386"/>
      <c r="J11" s="386"/>
      <c r="K11" s="386"/>
      <c r="L11" s="386"/>
      <c r="M11" s="172"/>
      <c r="O11" s="236"/>
      <c r="P11" s="392" t="s">
        <v>273</v>
      </c>
      <c r="Q11" s="392"/>
      <c r="R11" s="392"/>
      <c r="S11" s="392"/>
      <c r="T11" s="392"/>
      <c r="U11" s="392"/>
      <c r="V11" s="230"/>
    </row>
    <row r="12" spans="2:22" ht="15">
      <c r="B12" s="208" t="s">
        <v>113</v>
      </c>
      <c r="C12" s="187"/>
      <c r="D12" s="60"/>
      <c r="E12" s="174"/>
      <c r="G12" s="179"/>
      <c r="H12" s="209" t="s">
        <v>116</v>
      </c>
      <c r="I12" s="95">
        <f>$C$12</f>
        <v>0</v>
      </c>
      <c r="J12" s="60"/>
      <c r="K12" s="60"/>
      <c r="L12" s="60"/>
      <c r="M12" s="174"/>
      <c r="O12" s="232"/>
      <c r="P12" s="229"/>
      <c r="Q12" s="229"/>
      <c r="R12" s="229"/>
      <c r="S12" s="229"/>
      <c r="T12" s="229"/>
      <c r="U12" s="229"/>
      <c r="V12" s="231"/>
    </row>
    <row r="13" spans="2:22" ht="15">
      <c r="B13" s="179"/>
      <c r="C13" s="60"/>
      <c r="D13" s="60"/>
      <c r="E13" s="174"/>
      <c r="G13" s="179"/>
      <c r="H13" s="60"/>
      <c r="I13" s="60"/>
      <c r="J13" s="60"/>
      <c r="K13" s="60"/>
      <c r="L13" s="60"/>
      <c r="M13" s="174"/>
      <c r="O13" s="232"/>
      <c r="P13" s="229"/>
      <c r="Q13" s="229"/>
      <c r="R13" s="229"/>
      <c r="S13" s="229"/>
      <c r="T13" s="229"/>
      <c r="U13" s="229"/>
      <c r="V13" s="231"/>
    </row>
    <row r="14" spans="2:22" ht="17.25">
      <c r="B14" s="188" t="s">
        <v>110</v>
      </c>
      <c r="C14" s="93" t="s">
        <v>111</v>
      </c>
      <c r="D14" s="93" t="s">
        <v>112</v>
      </c>
      <c r="E14" s="174"/>
      <c r="F14" s="60"/>
      <c r="G14" s="179"/>
      <c r="H14" s="55" t="s">
        <v>118</v>
      </c>
      <c r="I14" s="55" t="s">
        <v>119</v>
      </c>
      <c r="J14" s="55" t="s">
        <v>117</v>
      </c>
      <c r="K14" s="55" t="s">
        <v>135</v>
      </c>
      <c r="L14" s="55" t="s">
        <v>136</v>
      </c>
      <c r="M14" s="174"/>
      <c r="O14" s="232"/>
      <c r="P14" s="229"/>
      <c r="Q14" s="229"/>
      <c r="R14" s="229"/>
      <c r="S14" s="229"/>
      <c r="T14" s="229"/>
      <c r="U14" s="229"/>
      <c r="V14" s="231"/>
    </row>
    <row r="15" spans="2:22" ht="15">
      <c r="B15" s="179">
        <v>1</v>
      </c>
      <c r="C15" s="189"/>
      <c r="D15" s="189"/>
      <c r="E15" s="174"/>
      <c r="G15" s="179"/>
      <c r="H15" s="60">
        <f>$C$15</f>
        <v>0</v>
      </c>
      <c r="I15" s="60">
        <f>$D$15</f>
        <v>0</v>
      </c>
      <c r="J15" s="60">
        <f>$C$15*$D$15</f>
        <v>0</v>
      </c>
      <c r="K15" s="60">
        <f>$C$15^2</f>
        <v>0</v>
      </c>
      <c r="L15" s="60">
        <f>$D$15^2</f>
        <v>0</v>
      </c>
      <c r="M15" s="174"/>
      <c r="O15" s="232"/>
      <c r="P15" s="229"/>
      <c r="Q15" s="229"/>
      <c r="R15" s="229"/>
      <c r="S15" s="229"/>
      <c r="T15" s="229"/>
      <c r="U15" s="229"/>
      <c r="V15" s="231"/>
    </row>
    <row r="16" spans="2:22" ht="15">
      <c r="B16" s="179">
        <v>2</v>
      </c>
      <c r="C16" s="189"/>
      <c r="D16" s="189"/>
      <c r="E16" s="174"/>
      <c r="G16" s="179"/>
      <c r="H16" s="60">
        <f>$C$16</f>
        <v>0</v>
      </c>
      <c r="I16" s="60">
        <f>$D$16</f>
        <v>0</v>
      </c>
      <c r="J16" s="60">
        <f>$C$16*$D$16</f>
        <v>0</v>
      </c>
      <c r="K16" s="60">
        <f>$C$16^2</f>
        <v>0</v>
      </c>
      <c r="L16" s="60">
        <f>$D$16^2</f>
        <v>0</v>
      </c>
      <c r="M16" s="174"/>
      <c r="O16" s="232"/>
      <c r="P16" s="229"/>
      <c r="Q16" s="229"/>
      <c r="R16" s="229"/>
      <c r="S16" s="229"/>
      <c r="T16" s="229"/>
      <c r="U16" s="229"/>
      <c r="V16" s="231"/>
    </row>
    <row r="17" spans="2:22" ht="15">
      <c r="B17" s="179">
        <v>3</v>
      </c>
      <c r="C17" s="189"/>
      <c r="D17" s="189"/>
      <c r="E17" s="174"/>
      <c r="G17" s="179"/>
      <c r="H17" s="60">
        <f>$C$17</f>
        <v>0</v>
      </c>
      <c r="I17" s="60">
        <f>$D$17</f>
        <v>0</v>
      </c>
      <c r="J17" s="60">
        <f>$C$17*$D$17</f>
        <v>0</v>
      </c>
      <c r="K17" s="60">
        <f>$C$17^2</f>
        <v>0</v>
      </c>
      <c r="L17" s="60">
        <f>$D$17^2</f>
        <v>0</v>
      </c>
      <c r="M17" s="174"/>
      <c r="O17" s="232"/>
      <c r="P17" s="229"/>
      <c r="Q17" s="229"/>
      <c r="R17" s="229"/>
      <c r="S17" s="229"/>
      <c r="T17" s="229"/>
      <c r="U17" s="229"/>
      <c r="V17" s="231"/>
    </row>
    <row r="18" spans="2:22" ht="15">
      <c r="B18" s="179">
        <v>4</v>
      </c>
      <c r="C18" s="189"/>
      <c r="D18" s="189"/>
      <c r="E18" s="174"/>
      <c r="G18" s="179"/>
      <c r="H18" s="60">
        <f>$C$18</f>
        <v>0</v>
      </c>
      <c r="I18" s="60">
        <f>$D$18</f>
        <v>0</v>
      </c>
      <c r="J18" s="60">
        <f>$C$18*$D$18</f>
        <v>0</v>
      </c>
      <c r="K18" s="60">
        <f>$C$18^2</f>
        <v>0</v>
      </c>
      <c r="L18" s="60">
        <f>$D$18^2</f>
        <v>0</v>
      </c>
      <c r="M18" s="174"/>
      <c r="O18" s="232"/>
      <c r="P18" s="229"/>
      <c r="Q18" s="229"/>
      <c r="R18" s="229"/>
      <c r="S18" s="229"/>
      <c r="T18" s="229"/>
      <c r="U18" s="229"/>
      <c r="V18" s="231"/>
    </row>
    <row r="19" spans="2:22" ht="15">
      <c r="B19" s="179">
        <v>5</v>
      </c>
      <c r="C19" s="189"/>
      <c r="D19" s="189"/>
      <c r="E19" s="174"/>
      <c r="G19" s="179"/>
      <c r="H19" s="60">
        <f>$C$19</f>
        <v>0</v>
      </c>
      <c r="I19" s="60">
        <f>$D$19</f>
        <v>0</v>
      </c>
      <c r="J19" s="60">
        <f>$C$19*$D$19</f>
        <v>0</v>
      </c>
      <c r="K19" s="60">
        <f>$C$19^2</f>
        <v>0</v>
      </c>
      <c r="L19" s="60">
        <f>$D$19^2</f>
        <v>0</v>
      </c>
      <c r="M19" s="174"/>
      <c r="O19" s="232"/>
      <c r="P19" s="229"/>
      <c r="Q19" s="229"/>
      <c r="R19" s="229"/>
      <c r="S19" s="229"/>
      <c r="T19" s="229"/>
      <c r="U19" s="229"/>
      <c r="V19" s="231"/>
    </row>
    <row r="20" spans="2:22" ht="15">
      <c r="B20" s="179">
        <v>6</v>
      </c>
      <c r="C20" s="189"/>
      <c r="D20" s="189"/>
      <c r="E20" s="174"/>
      <c r="G20" s="179"/>
      <c r="H20" s="60">
        <f>$C$20</f>
        <v>0</v>
      </c>
      <c r="I20" s="60">
        <f>$D$20</f>
        <v>0</v>
      </c>
      <c r="J20" s="60">
        <f>$C$20*$D$20</f>
        <v>0</v>
      </c>
      <c r="K20" s="60">
        <f>$C$20^2</f>
        <v>0</v>
      </c>
      <c r="L20" s="60">
        <f>$D$20^2</f>
        <v>0</v>
      </c>
      <c r="M20" s="174"/>
      <c r="O20" s="232"/>
      <c r="P20" s="229"/>
      <c r="Q20" s="229"/>
      <c r="R20" s="229"/>
      <c r="S20" s="229"/>
      <c r="T20" s="229"/>
      <c r="U20" s="229"/>
      <c r="V20" s="231"/>
    </row>
    <row r="21" spans="2:22" ht="15">
      <c r="B21" s="179">
        <v>7</v>
      </c>
      <c r="C21" s="189"/>
      <c r="D21" s="189"/>
      <c r="E21" s="174"/>
      <c r="G21" s="179"/>
      <c r="H21" s="60">
        <f>$C$21</f>
        <v>0</v>
      </c>
      <c r="I21" s="60">
        <f>$D$21</f>
        <v>0</v>
      </c>
      <c r="J21" s="60">
        <f>$C$21*$D$21</f>
        <v>0</v>
      </c>
      <c r="K21" s="60">
        <f>$C$21^2</f>
        <v>0</v>
      </c>
      <c r="L21" s="60">
        <f>$D$21^2</f>
        <v>0</v>
      </c>
      <c r="M21" s="174"/>
      <c r="O21" s="232"/>
      <c r="P21" s="229"/>
      <c r="Q21" s="229"/>
      <c r="R21" s="229"/>
      <c r="S21" s="229"/>
      <c r="T21" s="229"/>
      <c r="U21" s="229"/>
      <c r="V21" s="231"/>
    </row>
    <row r="22" spans="2:22" ht="15">
      <c r="B22" s="179">
        <v>8</v>
      </c>
      <c r="C22" s="189"/>
      <c r="D22" s="189"/>
      <c r="E22" s="174"/>
      <c r="G22" s="179"/>
      <c r="H22" s="60">
        <f>$C$22</f>
        <v>0</v>
      </c>
      <c r="I22" s="60">
        <f>$D$22</f>
        <v>0</v>
      </c>
      <c r="J22" s="60">
        <f>$C$22*$D$22</f>
        <v>0</v>
      </c>
      <c r="K22" s="60">
        <f>$C$22^2</f>
        <v>0</v>
      </c>
      <c r="L22" s="60">
        <f>$D$22^2</f>
        <v>0</v>
      </c>
      <c r="M22" s="174"/>
      <c r="O22" s="232"/>
      <c r="P22" s="229"/>
      <c r="Q22" s="229"/>
      <c r="R22" s="229"/>
      <c r="S22" s="229"/>
      <c r="T22" s="229"/>
      <c r="U22" s="229"/>
      <c r="V22" s="231"/>
    </row>
    <row r="23" spans="2:22" ht="15">
      <c r="B23" s="179">
        <v>9</v>
      </c>
      <c r="C23" s="189"/>
      <c r="D23" s="189"/>
      <c r="E23" s="174"/>
      <c r="G23" s="179"/>
      <c r="H23" s="60">
        <f>$C$23</f>
        <v>0</v>
      </c>
      <c r="I23" s="60">
        <f>$D$23</f>
        <v>0</v>
      </c>
      <c r="J23" s="60">
        <f>$C$23*$D$23</f>
        <v>0</v>
      </c>
      <c r="K23" s="60">
        <f>$C$23^2</f>
        <v>0</v>
      </c>
      <c r="L23" s="60">
        <f>$D$23^2</f>
        <v>0</v>
      </c>
      <c r="M23" s="174"/>
      <c r="O23" s="232"/>
      <c r="P23" s="229"/>
      <c r="Q23" s="229"/>
      <c r="R23" s="229"/>
      <c r="S23" s="229"/>
      <c r="T23" s="229"/>
      <c r="U23" s="229"/>
      <c r="V23" s="231"/>
    </row>
    <row r="24" spans="2:22" ht="15">
      <c r="B24" s="179">
        <v>10</v>
      </c>
      <c r="C24" s="189"/>
      <c r="D24" s="189"/>
      <c r="E24" s="174"/>
      <c r="G24" s="179"/>
      <c r="H24" s="60">
        <f>$C$24</f>
        <v>0</v>
      </c>
      <c r="I24" s="60">
        <f>$D$24</f>
        <v>0</v>
      </c>
      <c r="J24" s="60">
        <f>$C$24*$D$24</f>
        <v>0</v>
      </c>
      <c r="K24" s="60">
        <f>$C$24^2</f>
        <v>0</v>
      </c>
      <c r="L24" s="60">
        <f>$D$24^2</f>
        <v>0</v>
      </c>
      <c r="M24" s="174"/>
      <c r="O24" s="232"/>
      <c r="P24" s="229"/>
      <c r="Q24" s="229"/>
      <c r="R24" s="229"/>
      <c r="S24" s="229"/>
      <c r="T24" s="229"/>
      <c r="U24" s="229"/>
      <c r="V24" s="231"/>
    </row>
    <row r="25" spans="2:22" ht="15">
      <c r="B25" s="179"/>
      <c r="C25" s="60"/>
      <c r="D25" s="60"/>
      <c r="E25" s="174"/>
      <c r="G25" s="191" t="s">
        <v>120</v>
      </c>
      <c r="H25" s="192">
        <f>SUM(H15:H24)</f>
        <v>0</v>
      </c>
      <c r="I25" s="192">
        <f>SUM(I15:I24)</f>
        <v>0</v>
      </c>
      <c r="J25" s="192">
        <f>SUM(J15:J24)</f>
        <v>0</v>
      </c>
      <c r="K25" s="192">
        <f>SUM(K15:K24)</f>
        <v>0</v>
      </c>
      <c r="L25" s="192">
        <f>SUM(L15:L24)</f>
        <v>0</v>
      </c>
      <c r="M25" s="174"/>
      <c r="O25" s="232"/>
      <c r="P25" s="229"/>
      <c r="Q25" s="229"/>
      <c r="R25" s="229"/>
      <c r="S25" s="229"/>
      <c r="T25" s="229"/>
      <c r="U25" s="229"/>
      <c r="V25" s="231"/>
    </row>
    <row r="26" spans="2:22" ht="15.75" thickBot="1">
      <c r="B26" s="180"/>
      <c r="C26" s="181"/>
      <c r="D26" s="181"/>
      <c r="E26" s="183"/>
      <c r="G26" s="179"/>
      <c r="H26" s="60"/>
      <c r="I26" s="60"/>
      <c r="J26" s="60"/>
      <c r="K26" s="60"/>
      <c r="L26" s="60"/>
      <c r="M26" s="174"/>
      <c r="O26" s="232"/>
      <c r="P26" s="229"/>
      <c r="Q26" s="229"/>
      <c r="R26" s="229"/>
      <c r="S26" s="229"/>
      <c r="T26" s="229"/>
      <c r="U26" s="229"/>
      <c r="V26" s="231"/>
    </row>
    <row r="27" spans="6:22" ht="15">
      <c r="F27" s="135"/>
      <c r="G27" s="191" t="s">
        <v>248</v>
      </c>
      <c r="H27" s="193" t="e">
        <f>(($I$25*$K$25)-($H$25*$J$25))/(($C$12*$K$25)-($H$25^2))</f>
        <v>#DIV/0!</v>
      </c>
      <c r="I27" s="60"/>
      <c r="J27" s="60"/>
      <c r="K27" s="60"/>
      <c r="L27" s="60"/>
      <c r="M27" s="174"/>
      <c r="O27" s="232"/>
      <c r="P27" s="229"/>
      <c r="Q27" s="229"/>
      <c r="R27" s="229"/>
      <c r="S27" s="229"/>
      <c r="T27" s="229"/>
      <c r="U27" s="229"/>
      <c r="V27" s="231"/>
    </row>
    <row r="28" spans="7:22" ht="15.75" thickBot="1">
      <c r="G28" s="191" t="s">
        <v>121</v>
      </c>
      <c r="H28" s="193" t="e">
        <f>(($C$12*$J$25)-($H$25*$I$25))/(($C$12*$K$25)-($H$25^2))</f>
        <v>#DIV/0!</v>
      </c>
      <c r="I28" s="60"/>
      <c r="J28" s="60"/>
      <c r="K28" s="60"/>
      <c r="L28" s="60"/>
      <c r="M28" s="174"/>
      <c r="O28" s="233"/>
      <c r="P28" s="234"/>
      <c r="Q28" s="234"/>
      <c r="R28" s="234"/>
      <c r="S28" s="234"/>
      <c r="T28" s="234"/>
      <c r="U28" s="234"/>
      <c r="V28" s="235"/>
    </row>
    <row r="29" spans="7:13" ht="17.25">
      <c r="G29" s="191" t="s">
        <v>137</v>
      </c>
      <c r="H29" s="194" t="e">
        <f>RSQ(D15:D24,C15:C24)</f>
        <v>#DIV/0!</v>
      </c>
      <c r="I29" s="60"/>
      <c r="J29" s="60"/>
      <c r="K29" s="60"/>
      <c r="L29" s="60"/>
      <c r="M29" s="174"/>
    </row>
    <row r="30" spans="7:13" ht="15">
      <c r="G30" s="179" t="s">
        <v>178</v>
      </c>
      <c r="H30" s="60"/>
      <c r="I30" s="60"/>
      <c r="J30" s="60"/>
      <c r="K30" s="60"/>
      <c r="L30" s="60"/>
      <c r="M30" s="174"/>
    </row>
    <row r="31" spans="7:13" ht="15">
      <c r="G31" s="179"/>
      <c r="H31" s="52" t="s">
        <v>122</v>
      </c>
      <c r="I31" s="52" t="s">
        <v>123</v>
      </c>
      <c r="J31" s="52" t="s">
        <v>124</v>
      </c>
      <c r="K31" s="52" t="s">
        <v>125</v>
      </c>
      <c r="L31" s="52" t="s">
        <v>126</v>
      </c>
      <c r="M31" s="174"/>
    </row>
    <row r="32" spans="7:13" ht="15">
      <c r="G32" s="179"/>
      <c r="H32" s="52" t="s">
        <v>122</v>
      </c>
      <c r="I32" s="95" t="s">
        <v>123</v>
      </c>
      <c r="J32" s="116" t="e">
        <f>ROUND(H28,4)&amp;" x"</f>
        <v>#DIV/0!</v>
      </c>
      <c r="K32" s="95" t="s">
        <v>125</v>
      </c>
      <c r="L32" s="96" t="e">
        <f>$H$27</f>
        <v>#DIV/0!</v>
      </c>
      <c r="M32" s="174"/>
    </row>
    <row r="33" spans="7:13" ht="18" thickBot="1">
      <c r="G33" s="180"/>
      <c r="H33" s="73" t="s">
        <v>138</v>
      </c>
      <c r="I33" s="181" t="s">
        <v>123</v>
      </c>
      <c r="J33" s="211" t="e">
        <f>$H$29</f>
        <v>#DIV/0!</v>
      </c>
      <c r="K33" s="181"/>
      <c r="L33" s="181"/>
      <c r="M33" s="183"/>
    </row>
    <row r="34" ht="15.75" thickBot="1"/>
    <row r="35" spans="2:14" ht="15">
      <c r="B35" s="223"/>
      <c r="C35" s="216"/>
      <c r="D35" s="216"/>
      <c r="E35" s="216"/>
      <c r="F35" s="216"/>
      <c r="G35" s="217"/>
      <c r="I35" s="223"/>
      <c r="J35" s="216"/>
      <c r="K35" s="216"/>
      <c r="L35" s="216"/>
      <c r="M35" s="216"/>
      <c r="N35" s="217"/>
    </row>
    <row r="36" spans="2:14" ht="15">
      <c r="B36" s="388" t="s">
        <v>271</v>
      </c>
      <c r="C36" s="389"/>
      <c r="D36" s="389"/>
      <c r="E36" s="389"/>
      <c r="F36" s="389"/>
      <c r="G36" s="390"/>
      <c r="I36" s="388" t="s">
        <v>272</v>
      </c>
      <c r="J36" s="389"/>
      <c r="K36" s="389"/>
      <c r="L36" s="389"/>
      <c r="M36" s="389"/>
      <c r="N36" s="390"/>
    </row>
    <row r="37" spans="2:14" ht="15">
      <c r="B37" s="219"/>
      <c r="C37" s="215"/>
      <c r="D37" s="215"/>
      <c r="E37" s="215"/>
      <c r="F37" s="215"/>
      <c r="G37" s="218"/>
      <c r="I37" s="227"/>
      <c r="J37" s="228"/>
      <c r="K37" s="228"/>
      <c r="L37" s="228"/>
      <c r="M37" s="215"/>
      <c r="N37" s="218"/>
    </row>
    <row r="38" spans="2:14" ht="15">
      <c r="B38" s="219" t="s">
        <v>127</v>
      </c>
      <c r="C38" s="215"/>
      <c r="D38" s="215"/>
      <c r="E38" s="215"/>
      <c r="F38" s="215"/>
      <c r="G38" s="218"/>
      <c r="I38" s="219" t="s">
        <v>127</v>
      </c>
      <c r="J38" s="215"/>
      <c r="K38" s="215"/>
      <c r="L38" s="215"/>
      <c r="M38" s="215"/>
      <c r="N38" s="218"/>
    </row>
    <row r="39" spans="2:14" ht="15">
      <c r="B39" s="382" t="s">
        <v>128</v>
      </c>
      <c r="C39" s="383"/>
      <c r="D39" s="224"/>
      <c r="E39" s="215"/>
      <c r="F39" s="215"/>
      <c r="G39" s="218"/>
      <c r="I39" s="382" t="s">
        <v>128</v>
      </c>
      <c r="J39" s="383"/>
      <c r="K39" s="224"/>
      <c r="L39" s="215"/>
      <c r="M39" s="215"/>
      <c r="N39" s="218"/>
    </row>
    <row r="40" spans="2:14" ht="15">
      <c r="B40" s="219"/>
      <c r="C40" s="215"/>
      <c r="D40" s="215"/>
      <c r="E40" s="215"/>
      <c r="F40" s="215"/>
      <c r="G40" s="218"/>
      <c r="I40" s="219"/>
      <c r="J40" s="215"/>
      <c r="K40" s="215"/>
      <c r="L40" s="215"/>
      <c r="M40" s="215"/>
      <c r="N40" s="218"/>
    </row>
    <row r="41" spans="2:14" ht="15">
      <c r="B41" s="191" t="s">
        <v>129</v>
      </c>
      <c r="C41" s="225"/>
      <c r="D41" s="197" t="s">
        <v>132</v>
      </c>
      <c r="E41" s="215"/>
      <c r="F41" s="215"/>
      <c r="G41" s="218"/>
      <c r="I41" s="191" t="s">
        <v>145</v>
      </c>
      <c r="J41" s="225"/>
      <c r="K41" s="197" t="s">
        <v>146</v>
      </c>
      <c r="L41" s="215"/>
      <c r="M41" s="215"/>
      <c r="N41" s="218"/>
    </row>
    <row r="42" spans="2:14" ht="15">
      <c r="B42" s="191" t="s">
        <v>130</v>
      </c>
      <c r="C42" s="215" t="e">
        <f>((C41-H27)/H28)</f>
        <v>#DIV/0!</v>
      </c>
      <c r="D42" s="197" t="s">
        <v>133</v>
      </c>
      <c r="E42" s="215"/>
      <c r="F42" s="215"/>
      <c r="G42" s="198"/>
      <c r="I42" s="191"/>
      <c r="J42" s="215"/>
      <c r="K42" s="197"/>
      <c r="L42" s="215"/>
      <c r="M42" s="215"/>
      <c r="N42" s="218"/>
    </row>
    <row r="43" spans="2:14" ht="15">
      <c r="B43" s="191" t="s">
        <v>131</v>
      </c>
      <c r="C43" s="226" t="e">
        <f>($C$42/$D$39)*100</f>
        <v>#DIV/0!</v>
      </c>
      <c r="D43" s="197" t="s">
        <v>134</v>
      </c>
      <c r="E43" s="215"/>
      <c r="F43" s="215"/>
      <c r="G43" s="218"/>
      <c r="I43" s="191" t="s">
        <v>131</v>
      </c>
      <c r="J43" s="226" t="e">
        <f>($J$41/$K$39)*100</f>
        <v>#DIV/0!</v>
      </c>
      <c r="K43" s="197" t="s">
        <v>134</v>
      </c>
      <c r="L43" s="215"/>
      <c r="M43" s="215"/>
      <c r="N43" s="218"/>
    </row>
    <row r="44" spans="2:14" ht="15.75" thickBot="1">
      <c r="B44" s="220"/>
      <c r="C44" s="221"/>
      <c r="D44" s="221"/>
      <c r="E44" s="221"/>
      <c r="F44" s="221"/>
      <c r="G44" s="222"/>
      <c r="I44" s="220"/>
      <c r="J44" s="221"/>
      <c r="K44" s="221"/>
      <c r="L44" s="221"/>
      <c r="M44" s="221"/>
      <c r="N44" s="222"/>
    </row>
  </sheetData>
  <sheetProtection password="C601" sheet="1" objects="1" scenarios="1"/>
  <protectedRanges>
    <protectedRange sqref="K39 J41" name="Range5_1"/>
    <protectedRange sqref="D39 C41 K39 J41" name="Range4_1"/>
    <protectedRange sqref="C12" name="Range2"/>
    <protectedRange sqref="C15:D19" name="Range2_1_1"/>
    <protectedRange sqref="C20:D24" name="Range2_2"/>
    <protectedRange sqref="E3:G5" name="Range6_1"/>
    <protectedRange sqref="L2:N5" name="Range6_2"/>
  </protectedRanges>
  <mergeCells count="26">
    <mergeCell ref="E4:G4"/>
    <mergeCell ref="B39:C39"/>
    <mergeCell ref="I4:K4"/>
    <mergeCell ref="B11:E11"/>
    <mergeCell ref="H11:L11"/>
    <mergeCell ref="B36:G36"/>
    <mergeCell ref="I36:N36"/>
    <mergeCell ref="B6:D6"/>
    <mergeCell ref="E6:G6"/>
    <mergeCell ref="L3:N3"/>
    <mergeCell ref="L4:N4"/>
    <mergeCell ref="I2:K2"/>
    <mergeCell ref="I3:K3"/>
    <mergeCell ref="P11:U11"/>
    <mergeCell ref="I39:J39"/>
    <mergeCell ref="I5:K5"/>
    <mergeCell ref="B2:D2"/>
    <mergeCell ref="B3:D3"/>
    <mergeCell ref="B4:D4"/>
    <mergeCell ref="B5:D5"/>
    <mergeCell ref="P6:R6"/>
    <mergeCell ref="E2:G2"/>
    <mergeCell ref="E3:G3"/>
    <mergeCell ref="E5:G5"/>
    <mergeCell ref="L5:N5"/>
    <mergeCell ref="L2:N2"/>
  </mergeCells>
  <conditionalFormatting sqref="C43 J43">
    <cfRule type="cellIs" priority="1" dxfId="63" operator="notBetween" stopIfTrue="1">
      <formula>70</formula>
      <formula>130</formula>
    </cfRule>
  </conditionalFormatting>
  <conditionalFormatting sqref="E2:G2">
    <cfRule type="cellIs" priority="3" dxfId="62" operator="equal" stopIfTrue="1">
      <formula>0</formula>
    </cfRule>
  </conditionalFormatting>
  <hyperlinks>
    <hyperlink ref="P6" location="Instructions!A37" display="For Instructions, click here"/>
  </hyperlinks>
  <printOptions/>
  <pageMargins left="0.75" right="0.75" top="1" bottom="1" header="0.5" footer="0.5"/>
  <pageSetup horizontalDpi="600" verticalDpi="600" orientation="portrait" r:id="rId2"/>
  <drawing r:id="rId1"/>
</worksheet>
</file>

<file path=xl/worksheets/sheet12.xml><?xml version="1.0" encoding="utf-8"?>
<worksheet xmlns="http://schemas.openxmlformats.org/spreadsheetml/2006/main" xmlns:r="http://schemas.openxmlformats.org/officeDocument/2006/relationships">
  <dimension ref="B2:V44"/>
  <sheetViews>
    <sheetView zoomScale="75" zoomScaleNormal="75" zoomScalePageLayoutView="0" workbookViewId="0" topLeftCell="A1">
      <selection activeCell="P34" sqref="P34"/>
    </sheetView>
  </sheetViews>
  <sheetFormatPr defaultColWidth="9.140625" defaultRowHeight="15"/>
  <cols>
    <col min="1" max="1" width="3.421875" style="237" customWidth="1"/>
    <col min="2" max="4" width="9.140625" style="23" customWidth="1"/>
    <col min="5" max="7" width="9.8515625" style="23" bestFit="1" customWidth="1"/>
    <col min="8" max="9" width="9.140625" style="23" customWidth="1"/>
    <col min="10" max="10" width="8.7109375" style="23" bestFit="1" customWidth="1"/>
    <col min="11" max="16384" width="9.140625" style="23" customWidth="1"/>
  </cols>
  <sheetData>
    <row r="1" s="237" customFormat="1" ht="15.75" thickBot="1"/>
    <row r="2" spans="2:22" ht="15.75">
      <c r="B2" s="402" t="s">
        <v>0</v>
      </c>
      <c r="C2" s="396"/>
      <c r="D2" s="396"/>
      <c r="E2" s="380">
        <f>'Cover Sheet'!B8</f>
        <v>0</v>
      </c>
      <c r="F2" s="380"/>
      <c r="G2" s="380"/>
      <c r="H2" s="170"/>
      <c r="I2" s="396" t="s">
        <v>139</v>
      </c>
      <c r="J2" s="396"/>
      <c r="K2" s="396"/>
      <c r="L2" s="393"/>
      <c r="M2" s="393"/>
      <c r="N2" s="393"/>
      <c r="O2" s="240"/>
      <c r="P2" s="240"/>
      <c r="Q2" s="240"/>
      <c r="R2" s="240"/>
      <c r="S2" s="240"/>
      <c r="T2" s="240"/>
      <c r="U2" s="240"/>
      <c r="V2" s="241"/>
    </row>
    <row r="3" spans="2:22" ht="15.75">
      <c r="B3" s="403" t="s">
        <v>66</v>
      </c>
      <c r="C3" s="397"/>
      <c r="D3" s="397"/>
      <c r="E3" s="381"/>
      <c r="F3" s="381"/>
      <c r="G3" s="381"/>
      <c r="H3" s="173"/>
      <c r="I3" s="397" t="s">
        <v>140</v>
      </c>
      <c r="J3" s="397"/>
      <c r="K3" s="397"/>
      <c r="L3" s="394"/>
      <c r="M3" s="394"/>
      <c r="N3" s="394"/>
      <c r="O3" s="238"/>
      <c r="P3" s="238"/>
      <c r="Q3" s="238"/>
      <c r="R3" s="238"/>
      <c r="S3" s="238"/>
      <c r="T3" s="238"/>
      <c r="U3" s="238"/>
      <c r="V3" s="242"/>
    </row>
    <row r="4" spans="2:22" ht="15.75">
      <c r="B4" s="403" t="s">
        <v>13</v>
      </c>
      <c r="C4" s="397"/>
      <c r="D4" s="397"/>
      <c r="E4" s="384"/>
      <c r="F4" s="384"/>
      <c r="G4" s="384"/>
      <c r="H4" s="173"/>
      <c r="I4" s="397" t="s">
        <v>141</v>
      </c>
      <c r="J4" s="397"/>
      <c r="K4" s="397"/>
      <c r="L4" s="381"/>
      <c r="M4" s="381"/>
      <c r="N4" s="381"/>
      <c r="O4" s="238"/>
      <c r="P4" s="210" t="s">
        <v>56</v>
      </c>
      <c r="Q4" s="238"/>
      <c r="R4" s="238"/>
      <c r="S4" s="238"/>
      <c r="T4" s="238"/>
      <c r="U4" s="238"/>
      <c r="V4" s="242"/>
    </row>
    <row r="5" spans="2:22" ht="15.75">
      <c r="B5" s="403" t="s">
        <v>68</v>
      </c>
      <c r="C5" s="397"/>
      <c r="D5" s="397"/>
      <c r="E5" s="381"/>
      <c r="F5" s="381"/>
      <c r="G5" s="381"/>
      <c r="H5" s="173"/>
      <c r="I5" s="397" t="s">
        <v>239</v>
      </c>
      <c r="J5" s="397"/>
      <c r="K5" s="397"/>
      <c r="L5" s="381"/>
      <c r="M5" s="381"/>
      <c r="N5" s="381"/>
      <c r="O5" s="238"/>
      <c r="P5" s="238"/>
      <c r="Q5" s="238"/>
      <c r="R5" s="238"/>
      <c r="S5" s="238"/>
      <c r="T5" s="238"/>
      <c r="U5" s="238"/>
      <c r="V5" s="242"/>
    </row>
    <row r="6" spans="2:22" ht="15.75">
      <c r="B6" s="404" t="s">
        <v>275</v>
      </c>
      <c r="C6" s="405"/>
      <c r="D6" s="405"/>
      <c r="E6" s="406">
        <f>'Cover Sheet'!H8</f>
        <v>0</v>
      </c>
      <c r="F6" s="399"/>
      <c r="G6" s="399"/>
      <c r="H6" s="238"/>
      <c r="I6" s="238"/>
      <c r="J6" s="238"/>
      <c r="K6" s="238"/>
      <c r="L6" s="238"/>
      <c r="M6" s="238"/>
      <c r="N6" s="238"/>
      <c r="O6" s="238"/>
      <c r="P6" s="395" t="s">
        <v>252</v>
      </c>
      <c r="Q6" s="395"/>
      <c r="R6" s="395"/>
      <c r="S6" s="238"/>
      <c r="T6" s="238"/>
      <c r="U6" s="238"/>
      <c r="V6" s="242"/>
    </row>
    <row r="7" spans="2:22" s="237" customFormat="1" ht="15">
      <c r="B7" s="243"/>
      <c r="C7" s="238"/>
      <c r="D7" s="238"/>
      <c r="E7" s="238"/>
      <c r="F7" s="238"/>
      <c r="G7" s="238"/>
      <c r="H7" s="238"/>
      <c r="I7" s="238"/>
      <c r="J7" s="238"/>
      <c r="K7" s="238"/>
      <c r="L7" s="238"/>
      <c r="M7" s="238"/>
      <c r="N7" s="238"/>
      <c r="O7" s="238"/>
      <c r="P7" s="248"/>
      <c r="Q7" s="248"/>
      <c r="R7" s="248"/>
      <c r="S7" s="238"/>
      <c r="T7" s="238"/>
      <c r="U7" s="238"/>
      <c r="V7" s="242"/>
    </row>
    <row r="8" spans="2:22" s="237" customFormat="1" ht="15">
      <c r="B8" s="243"/>
      <c r="C8" s="238"/>
      <c r="D8" s="238"/>
      <c r="E8" s="238"/>
      <c r="F8" s="238"/>
      <c r="G8" s="238"/>
      <c r="H8" s="238"/>
      <c r="I8" s="238"/>
      <c r="J8" s="238"/>
      <c r="K8" s="238"/>
      <c r="L8" s="238"/>
      <c r="M8" s="238"/>
      <c r="N8" s="238"/>
      <c r="O8" s="238"/>
      <c r="P8" s="248"/>
      <c r="Q8" s="248"/>
      <c r="R8" s="248"/>
      <c r="S8" s="238"/>
      <c r="T8" s="238"/>
      <c r="U8" s="238"/>
      <c r="V8" s="242"/>
    </row>
    <row r="9" spans="2:22" s="237" customFormat="1" ht="15.75" thickBot="1">
      <c r="B9" s="244"/>
      <c r="C9" s="245"/>
      <c r="D9" s="245"/>
      <c r="E9" s="245"/>
      <c r="F9" s="245"/>
      <c r="G9" s="245"/>
      <c r="H9" s="245"/>
      <c r="I9" s="245"/>
      <c r="J9" s="245"/>
      <c r="K9" s="245"/>
      <c r="L9" s="245"/>
      <c r="M9" s="245"/>
      <c r="N9" s="245"/>
      <c r="O9" s="245"/>
      <c r="P9" s="246"/>
      <c r="Q9" s="246"/>
      <c r="R9" s="246"/>
      <c r="S9" s="245"/>
      <c r="T9" s="245"/>
      <c r="U9" s="245"/>
      <c r="V9" s="247"/>
    </row>
    <row r="10" spans="16:18" s="237" customFormat="1" ht="15.75" thickBot="1">
      <c r="P10" s="239"/>
      <c r="Q10" s="239"/>
      <c r="R10" s="239"/>
    </row>
    <row r="11" spans="2:22" ht="15">
      <c r="B11" s="385" t="s">
        <v>114</v>
      </c>
      <c r="C11" s="386"/>
      <c r="D11" s="386"/>
      <c r="E11" s="387"/>
      <c r="F11" s="237"/>
      <c r="G11" s="262"/>
      <c r="H11" s="386" t="s">
        <v>115</v>
      </c>
      <c r="I11" s="386"/>
      <c r="J11" s="386"/>
      <c r="K11" s="386"/>
      <c r="L11" s="386"/>
      <c r="M11" s="256"/>
      <c r="O11" s="277"/>
      <c r="P11" s="392" t="s">
        <v>273</v>
      </c>
      <c r="Q11" s="392"/>
      <c r="R11" s="392"/>
      <c r="S11" s="392"/>
      <c r="T11" s="392"/>
      <c r="U11" s="392"/>
      <c r="V11" s="271"/>
    </row>
    <row r="12" spans="2:22" ht="15">
      <c r="B12" s="263" t="s">
        <v>113</v>
      </c>
      <c r="C12" s="264"/>
      <c r="D12" s="251"/>
      <c r="E12" s="257"/>
      <c r="G12" s="258"/>
      <c r="H12" s="267" t="s">
        <v>116</v>
      </c>
      <c r="I12" s="253">
        <f>$C$12</f>
        <v>0</v>
      </c>
      <c r="J12" s="251"/>
      <c r="K12" s="251"/>
      <c r="L12" s="251"/>
      <c r="M12" s="257"/>
      <c r="O12" s="273"/>
      <c r="P12" s="270"/>
      <c r="Q12" s="270"/>
      <c r="R12" s="270"/>
      <c r="S12" s="270"/>
      <c r="T12" s="270"/>
      <c r="U12" s="270"/>
      <c r="V12" s="272"/>
    </row>
    <row r="13" spans="2:22" ht="15">
      <c r="B13" s="258"/>
      <c r="C13" s="251"/>
      <c r="D13" s="251"/>
      <c r="E13" s="257"/>
      <c r="G13" s="258"/>
      <c r="H13" s="251"/>
      <c r="I13" s="251"/>
      <c r="J13" s="251"/>
      <c r="K13" s="251"/>
      <c r="L13" s="251"/>
      <c r="M13" s="257"/>
      <c r="O13" s="273"/>
      <c r="P13" s="270"/>
      <c r="Q13" s="270"/>
      <c r="R13" s="270"/>
      <c r="S13" s="270"/>
      <c r="T13" s="270"/>
      <c r="U13" s="270"/>
      <c r="V13" s="272"/>
    </row>
    <row r="14" spans="2:22" ht="17.25">
      <c r="B14" s="265" t="s">
        <v>110</v>
      </c>
      <c r="C14" s="252" t="s">
        <v>111</v>
      </c>
      <c r="D14" s="252" t="s">
        <v>112</v>
      </c>
      <c r="E14" s="257"/>
      <c r="F14" s="60"/>
      <c r="G14" s="258"/>
      <c r="H14" s="250" t="s">
        <v>118</v>
      </c>
      <c r="I14" s="250" t="s">
        <v>119</v>
      </c>
      <c r="J14" s="250" t="s">
        <v>117</v>
      </c>
      <c r="K14" s="250" t="s">
        <v>135</v>
      </c>
      <c r="L14" s="250" t="s">
        <v>136</v>
      </c>
      <c r="M14" s="257"/>
      <c r="O14" s="273"/>
      <c r="P14" s="270"/>
      <c r="Q14" s="270"/>
      <c r="R14" s="270"/>
      <c r="S14" s="270"/>
      <c r="T14" s="270"/>
      <c r="U14" s="270"/>
      <c r="V14" s="272"/>
    </row>
    <row r="15" spans="2:22" ht="15">
      <c r="B15" s="258">
        <v>1</v>
      </c>
      <c r="C15" s="266"/>
      <c r="D15" s="266"/>
      <c r="E15" s="257"/>
      <c r="G15" s="258"/>
      <c r="H15" s="251">
        <f>$C$15</f>
        <v>0</v>
      </c>
      <c r="I15" s="251">
        <f>$D$15</f>
        <v>0</v>
      </c>
      <c r="J15" s="251">
        <f>$C$15*$D$15</f>
        <v>0</v>
      </c>
      <c r="K15" s="251">
        <f>$C$15^2</f>
        <v>0</v>
      </c>
      <c r="L15" s="251">
        <f>$D$15^2</f>
        <v>0</v>
      </c>
      <c r="M15" s="257"/>
      <c r="O15" s="273"/>
      <c r="P15" s="270"/>
      <c r="Q15" s="270"/>
      <c r="R15" s="270"/>
      <c r="S15" s="270"/>
      <c r="T15" s="270"/>
      <c r="U15" s="270"/>
      <c r="V15" s="272"/>
    </row>
    <row r="16" spans="2:22" ht="15">
      <c r="B16" s="258">
        <v>2</v>
      </c>
      <c r="C16" s="266"/>
      <c r="D16" s="266"/>
      <c r="E16" s="257"/>
      <c r="G16" s="258"/>
      <c r="H16" s="251">
        <f>$C$16</f>
        <v>0</v>
      </c>
      <c r="I16" s="251">
        <f>$D$16</f>
        <v>0</v>
      </c>
      <c r="J16" s="251">
        <f>$C$16*$D$16</f>
        <v>0</v>
      </c>
      <c r="K16" s="251">
        <f>$C$16^2</f>
        <v>0</v>
      </c>
      <c r="L16" s="251">
        <f>$D$16^2</f>
        <v>0</v>
      </c>
      <c r="M16" s="257"/>
      <c r="O16" s="273"/>
      <c r="P16" s="270"/>
      <c r="Q16" s="270"/>
      <c r="R16" s="270"/>
      <c r="S16" s="270"/>
      <c r="T16" s="270"/>
      <c r="U16" s="270"/>
      <c r="V16" s="272"/>
    </row>
    <row r="17" spans="2:22" ht="15">
      <c r="B17" s="258">
        <v>3</v>
      </c>
      <c r="C17" s="266"/>
      <c r="D17" s="266"/>
      <c r="E17" s="257"/>
      <c r="G17" s="258"/>
      <c r="H17" s="251">
        <f>$C$17</f>
        <v>0</v>
      </c>
      <c r="I17" s="251">
        <f>$D$17</f>
        <v>0</v>
      </c>
      <c r="J17" s="251">
        <f>$C$17*$D$17</f>
        <v>0</v>
      </c>
      <c r="K17" s="251">
        <f>$C$17^2</f>
        <v>0</v>
      </c>
      <c r="L17" s="251">
        <f>$D$17^2</f>
        <v>0</v>
      </c>
      <c r="M17" s="257"/>
      <c r="O17" s="273"/>
      <c r="P17" s="270"/>
      <c r="Q17" s="270"/>
      <c r="R17" s="270"/>
      <c r="S17" s="270"/>
      <c r="T17" s="270"/>
      <c r="U17" s="270"/>
      <c r="V17" s="272"/>
    </row>
    <row r="18" spans="2:22" ht="15">
      <c r="B18" s="258">
        <v>4</v>
      </c>
      <c r="C18" s="266"/>
      <c r="D18" s="266"/>
      <c r="E18" s="257"/>
      <c r="G18" s="258"/>
      <c r="H18" s="251">
        <f>$C$18</f>
        <v>0</v>
      </c>
      <c r="I18" s="251">
        <f>$D$18</f>
        <v>0</v>
      </c>
      <c r="J18" s="251">
        <f>$C$18*$D$18</f>
        <v>0</v>
      </c>
      <c r="K18" s="251">
        <f>$C$18^2</f>
        <v>0</v>
      </c>
      <c r="L18" s="251">
        <f>$D$18^2</f>
        <v>0</v>
      </c>
      <c r="M18" s="257"/>
      <c r="O18" s="273"/>
      <c r="P18" s="270"/>
      <c r="Q18" s="270"/>
      <c r="R18" s="270"/>
      <c r="S18" s="270"/>
      <c r="T18" s="270"/>
      <c r="U18" s="270"/>
      <c r="V18" s="272"/>
    </row>
    <row r="19" spans="2:22" ht="15">
      <c r="B19" s="258">
        <v>5</v>
      </c>
      <c r="C19" s="266"/>
      <c r="D19" s="266"/>
      <c r="E19" s="257"/>
      <c r="G19" s="258"/>
      <c r="H19" s="251">
        <f>$C$19</f>
        <v>0</v>
      </c>
      <c r="I19" s="251">
        <f>$D$19</f>
        <v>0</v>
      </c>
      <c r="J19" s="251">
        <f>$C$19*$D$19</f>
        <v>0</v>
      </c>
      <c r="K19" s="251">
        <f>$C$19^2</f>
        <v>0</v>
      </c>
      <c r="L19" s="251">
        <f>$D$19^2</f>
        <v>0</v>
      </c>
      <c r="M19" s="257"/>
      <c r="O19" s="273"/>
      <c r="P19" s="270"/>
      <c r="Q19" s="270"/>
      <c r="R19" s="270"/>
      <c r="S19" s="270"/>
      <c r="T19" s="270"/>
      <c r="U19" s="270"/>
      <c r="V19" s="272"/>
    </row>
    <row r="20" spans="2:22" ht="15">
      <c r="B20" s="258">
        <v>6</v>
      </c>
      <c r="C20" s="266"/>
      <c r="D20" s="266"/>
      <c r="E20" s="257"/>
      <c r="G20" s="258"/>
      <c r="H20" s="251">
        <f>$C$20</f>
        <v>0</v>
      </c>
      <c r="I20" s="251">
        <f>$D$20</f>
        <v>0</v>
      </c>
      <c r="J20" s="251">
        <f>$C$20*$D$20</f>
        <v>0</v>
      </c>
      <c r="K20" s="251">
        <f>$C$20^2</f>
        <v>0</v>
      </c>
      <c r="L20" s="251">
        <f>$D$20^2</f>
        <v>0</v>
      </c>
      <c r="M20" s="257"/>
      <c r="O20" s="273"/>
      <c r="P20" s="270"/>
      <c r="Q20" s="270"/>
      <c r="R20" s="270"/>
      <c r="S20" s="270"/>
      <c r="T20" s="270"/>
      <c r="U20" s="270"/>
      <c r="V20" s="272"/>
    </row>
    <row r="21" spans="2:22" ht="15">
      <c r="B21" s="258">
        <v>7</v>
      </c>
      <c r="C21" s="266"/>
      <c r="D21" s="266"/>
      <c r="E21" s="257"/>
      <c r="G21" s="258"/>
      <c r="H21" s="251">
        <f>$C$21</f>
        <v>0</v>
      </c>
      <c r="I21" s="251">
        <f>$D$21</f>
        <v>0</v>
      </c>
      <c r="J21" s="251">
        <f>$C$21*$D$21</f>
        <v>0</v>
      </c>
      <c r="K21" s="251">
        <f>$C$21^2</f>
        <v>0</v>
      </c>
      <c r="L21" s="251">
        <f>$D$21^2</f>
        <v>0</v>
      </c>
      <c r="M21" s="257"/>
      <c r="O21" s="273"/>
      <c r="P21" s="270"/>
      <c r="Q21" s="270"/>
      <c r="R21" s="270"/>
      <c r="S21" s="270"/>
      <c r="T21" s="270"/>
      <c r="U21" s="270"/>
      <c r="V21" s="272"/>
    </row>
    <row r="22" spans="2:22" ht="15">
      <c r="B22" s="258">
        <v>8</v>
      </c>
      <c r="C22" s="266"/>
      <c r="D22" s="266"/>
      <c r="E22" s="257"/>
      <c r="G22" s="258"/>
      <c r="H22" s="251">
        <f>$C$22</f>
        <v>0</v>
      </c>
      <c r="I22" s="251">
        <f>$D$22</f>
        <v>0</v>
      </c>
      <c r="J22" s="251">
        <f>$C$22*$D$22</f>
        <v>0</v>
      </c>
      <c r="K22" s="251">
        <f>$C$22^2</f>
        <v>0</v>
      </c>
      <c r="L22" s="251">
        <f>$D$22^2</f>
        <v>0</v>
      </c>
      <c r="M22" s="257"/>
      <c r="O22" s="273"/>
      <c r="P22" s="270"/>
      <c r="Q22" s="270"/>
      <c r="R22" s="270"/>
      <c r="S22" s="270"/>
      <c r="T22" s="270"/>
      <c r="U22" s="270"/>
      <c r="V22" s="272"/>
    </row>
    <row r="23" spans="2:22" ht="15">
      <c r="B23" s="258">
        <v>9</v>
      </c>
      <c r="C23" s="266"/>
      <c r="D23" s="266"/>
      <c r="E23" s="257"/>
      <c r="G23" s="258"/>
      <c r="H23" s="251">
        <f>$C$23</f>
        <v>0</v>
      </c>
      <c r="I23" s="251">
        <f>$D$23</f>
        <v>0</v>
      </c>
      <c r="J23" s="251">
        <f>$C$23*$D$23</f>
        <v>0</v>
      </c>
      <c r="K23" s="251">
        <f>$C$23^2</f>
        <v>0</v>
      </c>
      <c r="L23" s="251">
        <f>$D$23^2</f>
        <v>0</v>
      </c>
      <c r="M23" s="257"/>
      <c r="O23" s="273"/>
      <c r="P23" s="270"/>
      <c r="Q23" s="270"/>
      <c r="R23" s="270"/>
      <c r="S23" s="270"/>
      <c r="T23" s="270"/>
      <c r="U23" s="270"/>
      <c r="V23" s="272"/>
    </row>
    <row r="24" spans="2:22" ht="15">
      <c r="B24" s="258">
        <v>10</v>
      </c>
      <c r="C24" s="266"/>
      <c r="D24" s="266"/>
      <c r="E24" s="257"/>
      <c r="G24" s="258"/>
      <c r="H24" s="251">
        <f>$C$24</f>
        <v>0</v>
      </c>
      <c r="I24" s="251">
        <f>$D$24</f>
        <v>0</v>
      </c>
      <c r="J24" s="251">
        <f>$C$24*$D$24</f>
        <v>0</v>
      </c>
      <c r="K24" s="251">
        <f>$C$24^2</f>
        <v>0</v>
      </c>
      <c r="L24" s="251">
        <f>$D$24^2</f>
        <v>0</v>
      </c>
      <c r="M24" s="257"/>
      <c r="O24" s="273"/>
      <c r="P24" s="270"/>
      <c r="Q24" s="270"/>
      <c r="R24" s="270"/>
      <c r="S24" s="270"/>
      <c r="T24" s="270"/>
      <c r="U24" s="270"/>
      <c r="V24" s="272"/>
    </row>
    <row r="25" spans="2:22" ht="15">
      <c r="B25" s="258"/>
      <c r="C25" s="251"/>
      <c r="D25" s="251"/>
      <c r="E25" s="257"/>
      <c r="G25" s="191" t="s">
        <v>120</v>
      </c>
      <c r="H25" s="192">
        <f>SUM(H15:H24)</f>
        <v>0</v>
      </c>
      <c r="I25" s="192">
        <f>SUM(I15:I24)</f>
        <v>0</v>
      </c>
      <c r="J25" s="192">
        <f>SUM(J15:J24)</f>
        <v>0</v>
      </c>
      <c r="K25" s="192">
        <f>SUM(K15:K24)</f>
        <v>0</v>
      </c>
      <c r="L25" s="192">
        <f>SUM(L15:L24)</f>
        <v>0</v>
      </c>
      <c r="M25" s="257"/>
      <c r="O25" s="273"/>
      <c r="P25" s="270"/>
      <c r="Q25" s="270"/>
      <c r="R25" s="270"/>
      <c r="S25" s="270"/>
      <c r="T25" s="270"/>
      <c r="U25" s="270"/>
      <c r="V25" s="272"/>
    </row>
    <row r="26" spans="2:22" ht="15.75" thickBot="1">
      <c r="B26" s="259"/>
      <c r="C26" s="260"/>
      <c r="D26" s="260"/>
      <c r="E26" s="261"/>
      <c r="G26" s="258"/>
      <c r="H26" s="251"/>
      <c r="I26" s="251"/>
      <c r="J26" s="251"/>
      <c r="K26" s="251"/>
      <c r="L26" s="251"/>
      <c r="M26" s="257"/>
      <c r="O26" s="273"/>
      <c r="P26" s="270"/>
      <c r="Q26" s="270"/>
      <c r="R26" s="270"/>
      <c r="S26" s="270"/>
      <c r="T26" s="270"/>
      <c r="U26" s="270"/>
      <c r="V26" s="272"/>
    </row>
    <row r="27" spans="6:22" ht="15">
      <c r="F27" s="135"/>
      <c r="G27" s="191" t="s">
        <v>248</v>
      </c>
      <c r="H27" s="193" t="e">
        <f>(($I$25*$K$25)-($H$25*$J$25))/(($C$12*$K$25)-($H$25^2))</f>
        <v>#DIV/0!</v>
      </c>
      <c r="I27" s="251"/>
      <c r="J27" s="251"/>
      <c r="K27" s="251"/>
      <c r="L27" s="251"/>
      <c r="M27" s="257"/>
      <c r="O27" s="273"/>
      <c r="P27" s="270"/>
      <c r="Q27" s="270"/>
      <c r="R27" s="270"/>
      <c r="S27" s="270"/>
      <c r="T27" s="270"/>
      <c r="U27" s="270"/>
      <c r="V27" s="272"/>
    </row>
    <row r="28" spans="7:22" ht="15.75" thickBot="1">
      <c r="G28" s="191" t="s">
        <v>121</v>
      </c>
      <c r="H28" s="193" t="e">
        <f>(($C$12*$J$25)-($H$25*$I$25))/(($C$12*$K$25)-($H$25^2))</f>
        <v>#DIV/0!</v>
      </c>
      <c r="I28" s="251"/>
      <c r="J28" s="251"/>
      <c r="K28" s="251"/>
      <c r="L28" s="251"/>
      <c r="M28" s="257"/>
      <c r="O28" s="274"/>
      <c r="P28" s="275"/>
      <c r="Q28" s="275"/>
      <c r="R28" s="275"/>
      <c r="S28" s="275"/>
      <c r="T28" s="275"/>
      <c r="U28" s="275"/>
      <c r="V28" s="276"/>
    </row>
    <row r="29" spans="7:13" ht="17.25">
      <c r="G29" s="191" t="s">
        <v>137</v>
      </c>
      <c r="H29" s="194" t="e">
        <f>RSQ(D15:D24,C15:C24)</f>
        <v>#DIV/0!</v>
      </c>
      <c r="I29" s="251"/>
      <c r="J29" s="251"/>
      <c r="K29" s="251"/>
      <c r="L29" s="251"/>
      <c r="M29" s="257"/>
    </row>
    <row r="30" spans="7:13" ht="15">
      <c r="G30" s="258" t="s">
        <v>178</v>
      </c>
      <c r="H30" s="251"/>
      <c r="I30" s="251"/>
      <c r="J30" s="251"/>
      <c r="K30" s="251"/>
      <c r="L30" s="251"/>
      <c r="M30" s="257"/>
    </row>
    <row r="31" spans="7:13" ht="15">
      <c r="G31" s="258"/>
      <c r="H31" s="52" t="s">
        <v>122</v>
      </c>
      <c r="I31" s="52" t="s">
        <v>123</v>
      </c>
      <c r="J31" s="52" t="s">
        <v>124</v>
      </c>
      <c r="K31" s="52" t="s">
        <v>125</v>
      </c>
      <c r="L31" s="52" t="s">
        <v>126</v>
      </c>
      <c r="M31" s="257"/>
    </row>
    <row r="32" spans="7:13" ht="15">
      <c r="G32" s="258"/>
      <c r="H32" s="52" t="s">
        <v>122</v>
      </c>
      <c r="I32" s="253" t="s">
        <v>123</v>
      </c>
      <c r="J32" s="255" t="e">
        <f>ROUND(H28,4)&amp;" x"</f>
        <v>#DIV/0!</v>
      </c>
      <c r="K32" s="253" t="s">
        <v>125</v>
      </c>
      <c r="L32" s="254" t="e">
        <f>$H$27</f>
        <v>#DIV/0!</v>
      </c>
      <c r="M32" s="257"/>
    </row>
    <row r="33" spans="7:13" ht="18" thickBot="1">
      <c r="G33" s="259"/>
      <c r="H33" s="73" t="s">
        <v>138</v>
      </c>
      <c r="I33" s="260" t="s">
        <v>123</v>
      </c>
      <c r="J33" s="268" t="e">
        <f>$H$29</f>
        <v>#DIV/0!</v>
      </c>
      <c r="K33" s="260"/>
      <c r="L33" s="260"/>
      <c r="M33" s="261"/>
    </row>
    <row r="34" ht="15.75" thickBot="1"/>
    <row r="35" spans="2:14" ht="15">
      <c r="B35" s="291"/>
      <c r="C35" s="284"/>
      <c r="D35" s="284"/>
      <c r="E35" s="284"/>
      <c r="F35" s="284"/>
      <c r="G35" s="285"/>
      <c r="I35" s="278"/>
      <c r="J35" s="279"/>
      <c r="K35" s="279"/>
      <c r="L35" s="279"/>
      <c r="M35" s="284"/>
      <c r="N35" s="285"/>
    </row>
    <row r="36" spans="2:14" s="269" customFormat="1" ht="15">
      <c r="B36" s="388" t="s">
        <v>271</v>
      </c>
      <c r="C36" s="389"/>
      <c r="D36" s="389"/>
      <c r="E36" s="389"/>
      <c r="F36" s="389"/>
      <c r="G36" s="390"/>
      <c r="I36" s="388" t="s">
        <v>272</v>
      </c>
      <c r="J36" s="389"/>
      <c r="K36" s="389"/>
      <c r="L36" s="389"/>
      <c r="M36" s="389"/>
      <c r="N36" s="390"/>
    </row>
    <row r="37" spans="2:14" s="269" customFormat="1" ht="15">
      <c r="B37" s="287"/>
      <c r="C37" s="283"/>
      <c r="D37" s="283"/>
      <c r="E37" s="283"/>
      <c r="F37" s="283"/>
      <c r="G37" s="286"/>
      <c r="I37" s="227"/>
      <c r="J37" s="228"/>
      <c r="K37" s="228"/>
      <c r="L37" s="228"/>
      <c r="M37" s="283"/>
      <c r="N37" s="286"/>
    </row>
    <row r="38" spans="2:14" ht="15">
      <c r="B38" s="287" t="s">
        <v>127</v>
      </c>
      <c r="C38" s="283"/>
      <c r="D38" s="283"/>
      <c r="E38" s="283"/>
      <c r="F38" s="283"/>
      <c r="G38" s="286"/>
      <c r="I38" s="287" t="s">
        <v>127</v>
      </c>
      <c r="J38" s="283"/>
      <c r="K38" s="283"/>
      <c r="L38" s="283"/>
      <c r="M38" s="283"/>
      <c r="N38" s="286"/>
    </row>
    <row r="39" spans="2:14" ht="15">
      <c r="B39" s="382" t="s">
        <v>128</v>
      </c>
      <c r="C39" s="383"/>
      <c r="D39" s="292"/>
      <c r="E39" s="283"/>
      <c r="F39" s="283"/>
      <c r="G39" s="286"/>
      <c r="I39" s="382" t="s">
        <v>128</v>
      </c>
      <c r="J39" s="383"/>
      <c r="K39" s="292"/>
      <c r="L39" s="283"/>
      <c r="M39" s="283"/>
      <c r="N39" s="286"/>
    </row>
    <row r="40" spans="2:14" ht="15">
      <c r="B40" s="287"/>
      <c r="C40" s="283"/>
      <c r="D40" s="283"/>
      <c r="E40" s="283"/>
      <c r="F40" s="283"/>
      <c r="G40" s="286"/>
      <c r="I40" s="287"/>
      <c r="J40" s="283"/>
      <c r="K40" s="283"/>
      <c r="L40" s="283"/>
      <c r="M40" s="283"/>
      <c r="N40" s="286"/>
    </row>
    <row r="41" spans="2:14" ht="15">
      <c r="B41" s="191" t="s">
        <v>129</v>
      </c>
      <c r="C41" s="293"/>
      <c r="D41" s="197" t="s">
        <v>132</v>
      </c>
      <c r="E41" s="283"/>
      <c r="F41" s="283"/>
      <c r="G41" s="286"/>
      <c r="I41" s="191" t="s">
        <v>145</v>
      </c>
      <c r="J41" s="293"/>
      <c r="K41" s="197" t="s">
        <v>146</v>
      </c>
      <c r="L41" s="283"/>
      <c r="M41" s="283"/>
      <c r="N41" s="286"/>
    </row>
    <row r="42" spans="2:14" ht="15">
      <c r="B42" s="191" t="s">
        <v>130</v>
      </c>
      <c r="C42" s="283" t="e">
        <f>((C41-H27)/H28)</f>
        <v>#DIV/0!</v>
      </c>
      <c r="D42" s="197" t="s">
        <v>133</v>
      </c>
      <c r="E42" s="283"/>
      <c r="F42" s="283"/>
      <c r="G42" s="198"/>
      <c r="I42" s="191"/>
      <c r="J42" s="283"/>
      <c r="K42" s="197"/>
      <c r="L42" s="283"/>
      <c r="M42" s="283"/>
      <c r="N42" s="286"/>
    </row>
    <row r="43" spans="2:14" ht="15">
      <c r="B43" s="191" t="s">
        <v>131</v>
      </c>
      <c r="C43" s="294" t="e">
        <f>($C$42/$D$39)*100</f>
        <v>#DIV/0!</v>
      </c>
      <c r="D43" s="197" t="s">
        <v>134</v>
      </c>
      <c r="E43" s="283"/>
      <c r="F43" s="283"/>
      <c r="G43" s="286"/>
      <c r="I43" s="191" t="s">
        <v>131</v>
      </c>
      <c r="J43" s="294" t="e">
        <f>($J$41/$K$39)*100</f>
        <v>#DIV/0!</v>
      </c>
      <c r="K43" s="197" t="s">
        <v>134</v>
      </c>
      <c r="L43" s="283"/>
      <c r="M43" s="283"/>
      <c r="N43" s="286"/>
    </row>
    <row r="44" spans="2:14" ht="15.75" thickBot="1">
      <c r="B44" s="288"/>
      <c r="C44" s="289"/>
      <c r="D44" s="289"/>
      <c r="E44" s="289"/>
      <c r="F44" s="289"/>
      <c r="G44" s="290"/>
      <c r="I44" s="288"/>
      <c r="J44" s="289"/>
      <c r="K44" s="289"/>
      <c r="L44" s="289"/>
      <c r="M44" s="289"/>
      <c r="N44" s="290"/>
    </row>
  </sheetData>
  <sheetProtection password="C601" sheet="1" objects="1" scenarios="1"/>
  <protectedRanges>
    <protectedRange sqref="K39 J41" name="Range5_1"/>
    <protectedRange sqref="D39 C41 K39 J41" name="Range4_1"/>
    <protectedRange sqref="C12" name="Range2"/>
    <protectedRange sqref="C15:D19" name="Range2_1_1"/>
    <protectedRange sqref="C20:D24" name="Range2_2"/>
    <protectedRange sqref="E3:G5" name="Range6_1"/>
    <protectedRange sqref="L2:N5" name="Range6_2"/>
  </protectedRanges>
  <mergeCells count="26">
    <mergeCell ref="B36:G36"/>
    <mergeCell ref="I36:N36"/>
    <mergeCell ref="B6:D6"/>
    <mergeCell ref="E6:G6"/>
    <mergeCell ref="L2:N2"/>
    <mergeCell ref="L3:N3"/>
    <mergeCell ref="L4:N4"/>
    <mergeCell ref="I2:K2"/>
    <mergeCell ref="I3:K3"/>
    <mergeCell ref="I4:K4"/>
    <mergeCell ref="P6:R6"/>
    <mergeCell ref="I39:J39"/>
    <mergeCell ref="E4:G4"/>
    <mergeCell ref="B39:C39"/>
    <mergeCell ref="L5:N5"/>
    <mergeCell ref="E5:G5"/>
    <mergeCell ref="I5:K5"/>
    <mergeCell ref="B11:E11"/>
    <mergeCell ref="H11:L11"/>
    <mergeCell ref="P11:U11"/>
    <mergeCell ref="B2:D2"/>
    <mergeCell ref="B3:D3"/>
    <mergeCell ref="B4:D4"/>
    <mergeCell ref="B5:D5"/>
    <mergeCell ref="E2:G2"/>
    <mergeCell ref="E3:G3"/>
  </mergeCells>
  <conditionalFormatting sqref="C43 J43">
    <cfRule type="cellIs" priority="1" dxfId="63" operator="notBetween" stopIfTrue="1">
      <formula>70</formula>
      <formula>130</formula>
    </cfRule>
  </conditionalFormatting>
  <conditionalFormatting sqref="E2:G2">
    <cfRule type="cellIs" priority="3" dxfId="62" operator="equal" stopIfTrue="1">
      <formula>0</formula>
    </cfRule>
  </conditionalFormatting>
  <hyperlinks>
    <hyperlink ref="P6" location="Instructions!A37" display="For Instructions, click here"/>
  </hyperlinks>
  <printOptions/>
  <pageMargins left="0.75" right="0.75" top="1" bottom="1" header="0.5" footer="0.5"/>
  <pageSetup horizontalDpi="600" verticalDpi="600" orientation="portrait" r:id="rId2"/>
  <drawing r:id="rId1"/>
</worksheet>
</file>

<file path=xl/worksheets/sheet13.xml><?xml version="1.0" encoding="utf-8"?>
<worksheet xmlns="http://schemas.openxmlformats.org/spreadsheetml/2006/main" xmlns:r="http://schemas.openxmlformats.org/officeDocument/2006/relationships">
  <dimension ref="A1:F143"/>
  <sheetViews>
    <sheetView zoomScalePageLayoutView="0" workbookViewId="0" topLeftCell="A25">
      <selection activeCell="B73" sqref="B73"/>
    </sheetView>
  </sheetViews>
  <sheetFormatPr defaultColWidth="9.140625" defaultRowHeight="15"/>
  <sheetData>
    <row r="1" ht="15">
      <c r="A1" s="99" t="s">
        <v>147</v>
      </c>
    </row>
    <row r="2" ht="15">
      <c r="A2" s="100" t="s">
        <v>148</v>
      </c>
    </row>
    <row r="4" ht="15">
      <c r="A4" s="101" t="s">
        <v>149</v>
      </c>
    </row>
    <row r="6" ht="15">
      <c r="A6" s="102" t="s">
        <v>150</v>
      </c>
    </row>
    <row r="8" ht="15">
      <c r="A8" s="103" t="s">
        <v>151</v>
      </c>
    </row>
    <row r="10" ht="15">
      <c r="A10" s="101" t="s">
        <v>152</v>
      </c>
    </row>
    <row r="12" ht="15">
      <c r="A12" s="103" t="s">
        <v>153</v>
      </c>
    </row>
    <row r="14" ht="15">
      <c r="A14" s="101" t="s">
        <v>154</v>
      </c>
    </row>
    <row r="16" ht="15">
      <c r="A16" s="101" t="s">
        <v>155</v>
      </c>
    </row>
    <row r="18" ht="15">
      <c r="A18" s="101" t="s">
        <v>156</v>
      </c>
    </row>
    <row r="20" ht="15">
      <c r="A20" s="103" t="s">
        <v>157</v>
      </c>
    </row>
    <row r="22" ht="15">
      <c r="A22" s="101" t="s">
        <v>158</v>
      </c>
    </row>
    <row r="24" ht="15">
      <c r="A24" s="101" t="s">
        <v>159</v>
      </c>
    </row>
    <row r="26" ht="15">
      <c r="A26" s="101" t="s">
        <v>160</v>
      </c>
    </row>
    <row r="28" ht="15">
      <c r="A28" s="101" t="s">
        <v>161</v>
      </c>
    </row>
    <row r="30" ht="15">
      <c r="A30" s="101" t="s">
        <v>162</v>
      </c>
    </row>
    <row r="32" ht="15">
      <c r="A32" s="101" t="s">
        <v>163</v>
      </c>
    </row>
    <row r="34" ht="15">
      <c r="A34" s="101" t="s">
        <v>164</v>
      </c>
    </row>
    <row r="36" ht="15">
      <c r="A36" s="101" t="s">
        <v>165</v>
      </c>
    </row>
    <row r="38" ht="15">
      <c r="A38" s="101" t="s">
        <v>166</v>
      </c>
    </row>
    <row r="40" ht="15">
      <c r="A40" s="101" t="s">
        <v>167</v>
      </c>
    </row>
    <row r="42" ht="15">
      <c r="A42" s="101" t="s">
        <v>168</v>
      </c>
    </row>
    <row r="44" ht="15">
      <c r="A44" s="101" t="s">
        <v>169</v>
      </c>
    </row>
    <row r="46" ht="15">
      <c r="A46" s="101" t="s">
        <v>170</v>
      </c>
    </row>
    <row r="48" ht="15">
      <c r="A48" s="101" t="s">
        <v>171</v>
      </c>
    </row>
    <row r="50" ht="15">
      <c r="A50" s="101" t="s">
        <v>172</v>
      </c>
    </row>
    <row r="52" ht="15">
      <c r="A52" s="101" t="s">
        <v>173</v>
      </c>
    </row>
    <row r="54" ht="15">
      <c r="A54" s="101" t="s">
        <v>174</v>
      </c>
    </row>
    <row r="56" ht="15">
      <c r="A56" s="101" t="s">
        <v>175</v>
      </c>
    </row>
    <row r="57" ht="15">
      <c r="A57" s="101"/>
    </row>
    <row r="60" ht="15">
      <c r="A60" s="101" t="s">
        <v>176</v>
      </c>
    </row>
    <row r="62" spans="1:6" ht="15">
      <c r="A62" s="101" t="s">
        <v>177</v>
      </c>
      <c r="E62" t="s">
        <v>178</v>
      </c>
      <c r="F62" t="s">
        <v>178</v>
      </c>
    </row>
    <row r="65" ht="15">
      <c r="A65" s="101" t="s">
        <v>176</v>
      </c>
    </row>
    <row r="67" ht="15">
      <c r="A67" s="101" t="s">
        <v>177</v>
      </c>
    </row>
    <row r="69" ht="15">
      <c r="A69" s="101" t="s">
        <v>179</v>
      </c>
    </row>
    <row r="71" ht="15">
      <c r="A71" s="101" t="s">
        <v>180</v>
      </c>
    </row>
    <row r="73" ht="15">
      <c r="A73" s="101" t="s">
        <v>176</v>
      </c>
    </row>
    <row r="75" ht="15">
      <c r="A75" s="101" t="s">
        <v>181</v>
      </c>
    </row>
    <row r="77" ht="15">
      <c r="A77" s="101" t="s">
        <v>182</v>
      </c>
    </row>
    <row r="79" ht="15">
      <c r="A79" s="101" t="s">
        <v>183</v>
      </c>
    </row>
    <row r="81" ht="15">
      <c r="A81" s="101" t="s">
        <v>184</v>
      </c>
    </row>
    <row r="83" ht="15">
      <c r="A83" s="101" t="s">
        <v>185</v>
      </c>
    </row>
    <row r="85" ht="15">
      <c r="A85" s="101" t="s">
        <v>186</v>
      </c>
    </row>
    <row r="87" ht="15">
      <c r="A87" s="101" t="s">
        <v>187</v>
      </c>
    </row>
    <row r="89" ht="15">
      <c r="A89" s="101" t="s">
        <v>188</v>
      </c>
    </row>
    <row r="91" ht="15">
      <c r="A91" s="101" t="s">
        <v>189</v>
      </c>
    </row>
    <row r="93" ht="15">
      <c r="A93" s="101" t="s">
        <v>190</v>
      </c>
    </row>
    <row r="94" ht="15">
      <c r="A94" s="101"/>
    </row>
    <row r="97" ht="15">
      <c r="A97" s="101" t="s">
        <v>191</v>
      </c>
    </row>
    <row r="99" ht="15">
      <c r="A99" s="101" t="s">
        <v>192</v>
      </c>
    </row>
    <row r="101" ht="15">
      <c r="A101" s="101" t="s">
        <v>193</v>
      </c>
    </row>
    <row r="103" ht="15">
      <c r="A103" s="101" t="s">
        <v>194</v>
      </c>
    </row>
    <row r="105" ht="15">
      <c r="A105" s="101" t="s">
        <v>195</v>
      </c>
    </row>
    <row r="107" ht="15">
      <c r="A107" s="101" t="s">
        <v>196</v>
      </c>
    </row>
    <row r="109" ht="15">
      <c r="A109" s="101" t="s">
        <v>197</v>
      </c>
    </row>
    <row r="111" ht="15">
      <c r="A111" s="101" t="s">
        <v>198</v>
      </c>
    </row>
    <row r="113" ht="15">
      <c r="A113" s="104" t="s">
        <v>199</v>
      </c>
    </row>
    <row r="115" spans="1:3" ht="64.5" thickBot="1">
      <c r="A115" s="105" t="s">
        <v>200</v>
      </c>
      <c r="B115" s="106" t="s">
        <v>201</v>
      </c>
      <c r="C115" s="107" t="s">
        <v>202</v>
      </c>
    </row>
    <row r="116" spans="1:3" ht="16.5" thickBot="1">
      <c r="A116" s="108">
        <v>7</v>
      </c>
      <c r="B116" s="109">
        <v>6</v>
      </c>
      <c r="C116" s="110">
        <v>3.143</v>
      </c>
    </row>
    <row r="117" spans="1:3" ht="16.5" thickBot="1">
      <c r="A117" s="108">
        <v>8</v>
      </c>
      <c r="B117" s="109">
        <v>7</v>
      </c>
      <c r="C117" s="110">
        <v>2.998</v>
      </c>
    </row>
    <row r="118" spans="1:3" ht="16.5" thickBot="1">
      <c r="A118" s="108">
        <v>9</v>
      </c>
      <c r="B118" s="109">
        <v>8</v>
      </c>
      <c r="C118" s="110">
        <v>2.896</v>
      </c>
    </row>
    <row r="119" spans="1:3" ht="16.5" thickBot="1">
      <c r="A119" s="108">
        <v>10</v>
      </c>
      <c r="B119" s="109">
        <v>9</v>
      </c>
      <c r="C119" s="110">
        <v>2.821</v>
      </c>
    </row>
    <row r="120" spans="1:3" ht="16.5" thickBot="1">
      <c r="A120" s="108">
        <v>11</v>
      </c>
      <c r="B120" s="109">
        <v>10</v>
      </c>
      <c r="C120" s="110">
        <v>2.764</v>
      </c>
    </row>
    <row r="121" spans="1:3" ht="16.5" thickBot="1">
      <c r="A121" s="108">
        <v>16</v>
      </c>
      <c r="B121" s="109">
        <v>15</v>
      </c>
      <c r="C121" s="110">
        <v>2.602</v>
      </c>
    </row>
    <row r="122" spans="1:3" ht="16.5" thickBot="1">
      <c r="A122" s="108">
        <v>21</v>
      </c>
      <c r="B122" s="109">
        <v>20</v>
      </c>
      <c r="C122" s="110">
        <v>2.528</v>
      </c>
    </row>
    <row r="123" spans="1:3" ht="16.5" thickBot="1">
      <c r="A123" s="108">
        <v>26</v>
      </c>
      <c r="B123" s="109">
        <v>25</v>
      </c>
      <c r="C123" s="110">
        <v>2.485</v>
      </c>
    </row>
    <row r="124" spans="1:3" ht="16.5" thickBot="1">
      <c r="A124" s="108">
        <v>31</v>
      </c>
      <c r="B124" s="109">
        <v>30</v>
      </c>
      <c r="C124" s="110">
        <v>2.457</v>
      </c>
    </row>
    <row r="125" spans="1:3" ht="16.5" thickBot="1">
      <c r="A125" s="108">
        <v>61</v>
      </c>
      <c r="B125" s="109">
        <v>60</v>
      </c>
      <c r="C125" s="110">
        <v>2.39</v>
      </c>
    </row>
    <row r="126" spans="1:3" ht="15.75">
      <c r="A126" s="111">
        <v>0</v>
      </c>
      <c r="B126" s="112">
        <v>0</v>
      </c>
      <c r="C126" s="113">
        <v>2.326</v>
      </c>
    </row>
    <row r="128" ht="15">
      <c r="A128" s="103" t="s">
        <v>203</v>
      </c>
    </row>
    <row r="130" ht="15">
      <c r="A130" s="101" t="s">
        <v>204</v>
      </c>
    </row>
    <row r="132" ht="15">
      <c r="A132" s="101" t="s">
        <v>205</v>
      </c>
    </row>
    <row r="134" ht="15">
      <c r="A134" s="101" t="s">
        <v>206</v>
      </c>
    </row>
    <row r="136" ht="15">
      <c r="A136" s="101" t="s">
        <v>149</v>
      </c>
    </row>
    <row r="139" ht="15">
      <c r="A139" s="114" t="s">
        <v>207</v>
      </c>
    </row>
    <row r="140" ht="15">
      <c r="A140" s="115"/>
    </row>
    <row r="141" ht="15">
      <c r="A141" s="114" t="s">
        <v>208</v>
      </c>
    </row>
    <row r="142" ht="15">
      <c r="A142" s="115"/>
    </row>
    <row r="143" ht="15">
      <c r="A143" s="114" t="s">
        <v>209</v>
      </c>
    </row>
  </sheetData>
  <sheetProtection password="C601" sheet="1" objects="1" scenarios="1"/>
  <hyperlinks>
    <hyperlink ref="A2" r:id="rId1" display="http://ecfr.gpoaccess.gov/cgi/t/text/text-idx?c=ecfr;sid=5c0528401ee866f7a1b5058a50f38784;rgn=div5;view=text;node=40%3A22.0.1.1.1;idno=40;cc=ecfr"/>
    <hyperlink ref="A139" r:id="rId2" display="mailto:ecfr@nara.gov"/>
    <hyperlink ref="A141" r:id="rId3" display="mailto:webteam@gpo.gov"/>
    <hyperlink ref="A143" r:id="rId4" display="http://ecfr.gpoaccess.gov/cgi/t/text/text-idx?sid=5c0528401ee866f7a1b5058a50f38784&amp;c=ecfr&amp;tpl=508Accessibility.tpl"/>
  </hyperlinks>
  <printOptions/>
  <pageMargins left="0.75" right="0.75" top="1" bottom="1" header="0.5" footer="0.5"/>
  <pageSetup orientation="portrait" paperSize="9"/>
  <drawing r:id="rId5"/>
</worksheet>
</file>

<file path=xl/worksheets/sheet2.xml><?xml version="1.0" encoding="utf-8"?>
<worksheet xmlns="http://schemas.openxmlformats.org/spreadsheetml/2006/main" xmlns:r="http://schemas.openxmlformats.org/officeDocument/2006/relationships">
  <sheetPr>
    <pageSetUpPr fitToPage="1"/>
  </sheetPr>
  <dimension ref="A1:J22"/>
  <sheetViews>
    <sheetView zoomScale="75" zoomScaleNormal="75" zoomScalePageLayoutView="0" workbookViewId="0" topLeftCell="A1">
      <selection activeCell="D13" sqref="D13"/>
    </sheetView>
  </sheetViews>
  <sheetFormatPr defaultColWidth="9.140625" defaultRowHeight="15"/>
  <cols>
    <col min="1" max="1" width="19.57421875" style="0" bestFit="1" customWidth="1"/>
    <col min="2" max="2" width="36.57421875" style="0" customWidth="1"/>
    <col min="3" max="3" width="2.140625" style="0" customWidth="1"/>
    <col min="4" max="4" width="22.57421875" style="0" bestFit="1" customWidth="1"/>
    <col min="5" max="5" width="27.140625" style="0" customWidth="1"/>
    <col min="6" max="6" width="1.8515625" style="0" customWidth="1"/>
    <col min="7" max="7" width="19.28125" style="0" customWidth="1"/>
    <col min="10" max="10" width="1.7109375" style="0" customWidth="1"/>
  </cols>
  <sheetData>
    <row r="1" spans="2:7" ht="18.75">
      <c r="B1" s="312" t="s">
        <v>261</v>
      </c>
      <c r="C1" s="312"/>
      <c r="D1" s="312"/>
      <c r="E1" s="312"/>
      <c r="F1" s="312"/>
      <c r="G1" s="312"/>
    </row>
    <row r="2" spans="2:7" ht="15.75">
      <c r="B2" s="311" t="s">
        <v>249</v>
      </c>
      <c r="C2" s="311"/>
      <c r="D2" s="311"/>
      <c r="E2" s="311"/>
      <c r="F2" s="311"/>
      <c r="G2" s="311"/>
    </row>
    <row r="3" spans="2:7" ht="15.75">
      <c r="B3" s="311" t="s">
        <v>250</v>
      </c>
      <c r="C3" s="311"/>
      <c r="D3" s="311"/>
      <c r="E3" s="311"/>
      <c r="F3" s="311"/>
      <c r="G3" s="311"/>
    </row>
    <row r="4" spans="2:7" ht="18">
      <c r="B4" s="311" t="s">
        <v>278</v>
      </c>
      <c r="C4" s="311"/>
      <c r="D4" s="311"/>
      <c r="E4" s="311"/>
      <c r="F4" s="311"/>
      <c r="G4" s="311"/>
    </row>
    <row r="5" spans="2:7" ht="15.75">
      <c r="B5" s="311" t="s">
        <v>251</v>
      </c>
      <c r="C5" s="311"/>
      <c r="D5" s="311"/>
      <c r="E5" s="311"/>
      <c r="F5" s="311"/>
      <c r="G5" s="311"/>
    </row>
    <row r="7" spans="1:7" ht="24.75" customHeight="1">
      <c r="A7" s="2" t="s">
        <v>10</v>
      </c>
      <c r="D7" s="2" t="s">
        <v>11</v>
      </c>
      <c r="G7" s="2" t="s">
        <v>57</v>
      </c>
    </row>
    <row r="8" spans="1:10" ht="24.75" customHeight="1">
      <c r="A8" s="1" t="s">
        <v>0</v>
      </c>
      <c r="B8" s="280"/>
      <c r="C8" s="1"/>
      <c r="D8" s="1" t="s">
        <v>1</v>
      </c>
      <c r="E8" s="1"/>
      <c r="F8" s="1"/>
      <c r="G8" s="1" t="s">
        <v>15</v>
      </c>
      <c r="H8" s="319"/>
      <c r="I8" s="317"/>
      <c r="J8" s="318"/>
    </row>
    <row r="9" spans="1:10" ht="24.75" customHeight="1">
      <c r="A9" s="1" t="s">
        <v>2</v>
      </c>
      <c r="B9" s="1"/>
      <c r="C9" s="1"/>
      <c r="D9" s="1" t="s">
        <v>3</v>
      </c>
      <c r="E9" s="280"/>
      <c r="F9" s="1"/>
      <c r="G9" s="1" t="s">
        <v>58</v>
      </c>
      <c r="H9" s="313"/>
      <c r="I9" s="314"/>
      <c r="J9" s="315"/>
    </row>
    <row r="10" spans="1:10" ht="24.75" customHeight="1">
      <c r="A10" s="1" t="s">
        <v>9</v>
      </c>
      <c r="B10" s="1"/>
      <c r="C10" s="1"/>
      <c r="D10" s="1"/>
      <c r="E10" s="1"/>
      <c r="F10" s="1"/>
      <c r="G10" s="1"/>
      <c r="H10" s="313"/>
      <c r="I10" s="314"/>
      <c r="J10" s="315"/>
    </row>
    <row r="11" spans="1:10" ht="24.75" customHeight="1">
      <c r="A11" s="1" t="s">
        <v>5</v>
      </c>
      <c r="B11" s="1"/>
      <c r="C11" s="1"/>
      <c r="D11" s="1"/>
      <c r="E11" s="1"/>
      <c r="F11" s="1"/>
      <c r="G11" s="1"/>
      <c r="H11" s="313"/>
      <c r="I11" s="314"/>
      <c r="J11" s="315"/>
    </row>
    <row r="12" spans="1:10" ht="24.75" customHeight="1">
      <c r="A12" s="1" t="s">
        <v>6</v>
      </c>
      <c r="B12" s="1"/>
      <c r="C12" s="1"/>
      <c r="D12" s="1" t="s">
        <v>4</v>
      </c>
      <c r="E12" s="1"/>
      <c r="F12" s="1"/>
      <c r="G12" s="1"/>
      <c r="H12" s="313"/>
      <c r="I12" s="314"/>
      <c r="J12" s="315"/>
    </row>
    <row r="13" spans="1:10" ht="24.75" customHeight="1">
      <c r="A13" s="1" t="s">
        <v>7</v>
      </c>
      <c r="B13" s="1"/>
      <c r="C13" s="1"/>
      <c r="D13" s="1"/>
      <c r="E13" s="1"/>
      <c r="F13" s="1"/>
      <c r="G13" s="1"/>
      <c r="H13" s="313"/>
      <c r="I13" s="314"/>
      <c r="J13" s="315"/>
    </row>
    <row r="14" spans="1:10" ht="24.75" customHeight="1">
      <c r="A14" s="1" t="s">
        <v>8</v>
      </c>
      <c r="B14" s="1"/>
      <c r="C14" s="1"/>
      <c r="D14" s="1"/>
      <c r="E14" s="1"/>
      <c r="F14" s="1"/>
      <c r="G14" s="1" t="s">
        <v>246</v>
      </c>
      <c r="H14" s="316" t="s">
        <v>276</v>
      </c>
      <c r="I14" s="317"/>
      <c r="J14" s="318"/>
    </row>
    <row r="15" spans="1:10" ht="24.75" customHeight="1">
      <c r="A15" s="1" t="s">
        <v>247</v>
      </c>
      <c r="B15" s="1"/>
      <c r="C15" s="1"/>
      <c r="D15" s="1"/>
      <c r="E15" s="1"/>
      <c r="F15" s="1"/>
      <c r="G15" s="1"/>
      <c r="H15" s="313"/>
      <c r="I15" s="314"/>
      <c r="J15" s="315"/>
    </row>
    <row r="19" ht="15">
      <c r="D19" s="145"/>
    </row>
    <row r="20" ht="15">
      <c r="D20" s="145"/>
    </row>
    <row r="21" ht="15">
      <c r="D21" s="145"/>
    </row>
    <row r="22" ht="15">
      <c r="D22" s="145"/>
    </row>
  </sheetData>
  <sheetProtection/>
  <protectedRanges>
    <protectedRange sqref="H8:J13 G10:G13" name="Range2"/>
    <protectedRange sqref="B8:B14 E8:E14" name="Range1"/>
    <protectedRange sqref="B15" name="Range3"/>
  </protectedRanges>
  <mergeCells count="13">
    <mergeCell ref="H9:J9"/>
    <mergeCell ref="H10:J10"/>
    <mergeCell ref="H11:J11"/>
    <mergeCell ref="B5:G5"/>
    <mergeCell ref="B1:G1"/>
    <mergeCell ref="B2:G2"/>
    <mergeCell ref="B3:G3"/>
    <mergeCell ref="B4:G4"/>
    <mergeCell ref="H15:J15"/>
    <mergeCell ref="H12:J12"/>
    <mergeCell ref="H13:J13"/>
    <mergeCell ref="H14:J14"/>
    <mergeCell ref="H8:J8"/>
  </mergeCells>
  <printOptions/>
  <pageMargins left="0.7" right="0.7" top="0.75" bottom="0.75" header="0.3" footer="0.3"/>
  <pageSetup fitToHeight="1" fitToWidth="1" horizontalDpi="1200" verticalDpi="1200" orientation="landscape" scale="82" r:id="rId1"/>
</worksheet>
</file>

<file path=xl/worksheets/sheet3.xml><?xml version="1.0" encoding="utf-8"?>
<worksheet xmlns="http://schemas.openxmlformats.org/spreadsheetml/2006/main" xmlns:r="http://schemas.openxmlformats.org/officeDocument/2006/relationships">
  <sheetPr>
    <pageSetUpPr fitToPage="1"/>
  </sheetPr>
  <dimension ref="B1:Q36"/>
  <sheetViews>
    <sheetView showGridLines="0" zoomScale="75" zoomScaleNormal="75" zoomScaleSheetLayoutView="100" zoomScalePageLayoutView="0" workbookViewId="0" topLeftCell="A1">
      <selection activeCell="D4" sqref="D4:J4"/>
    </sheetView>
  </sheetViews>
  <sheetFormatPr defaultColWidth="9.140625" defaultRowHeight="15"/>
  <cols>
    <col min="1" max="1" width="3.8515625" style="23" customWidth="1"/>
    <col min="2" max="2" width="25.7109375" style="23" customWidth="1"/>
    <col min="3" max="3" width="16.00390625" style="23" customWidth="1"/>
    <col min="4" max="4" width="8.421875" style="23" customWidth="1"/>
    <col min="5" max="5" width="16.7109375" style="23" customWidth="1"/>
    <col min="6" max="8" width="9.140625" style="23" customWidth="1"/>
    <col min="9" max="9" width="9.28125" style="23" customWidth="1"/>
    <col min="10" max="15" width="9.140625" style="23" customWidth="1"/>
    <col min="16" max="17" width="11.00390625" style="23" customWidth="1"/>
    <col min="18" max="16384" width="9.140625" style="23" customWidth="1"/>
  </cols>
  <sheetData>
    <row r="1" spans="4:10" ht="18.75">
      <c r="D1" s="312" t="s">
        <v>259</v>
      </c>
      <c r="E1" s="312"/>
      <c r="F1" s="312"/>
      <c r="G1" s="312"/>
      <c r="H1" s="312"/>
      <c r="I1" s="312"/>
      <c r="J1" s="312"/>
    </row>
    <row r="2" spans="4:10" ht="14.25" customHeight="1">
      <c r="D2" s="311" t="s">
        <v>249</v>
      </c>
      <c r="E2" s="311"/>
      <c r="F2" s="311"/>
      <c r="G2" s="311"/>
      <c r="H2" s="311"/>
      <c r="I2" s="311"/>
      <c r="J2" s="311"/>
    </row>
    <row r="3" spans="4:10" ht="14.25" customHeight="1">
      <c r="D3" s="311" t="s">
        <v>250</v>
      </c>
      <c r="E3" s="311"/>
      <c r="F3" s="311"/>
      <c r="G3" s="311"/>
      <c r="H3" s="311"/>
      <c r="I3" s="311"/>
      <c r="J3" s="311"/>
    </row>
    <row r="4" spans="4:10" ht="14.25" customHeight="1">
      <c r="D4" s="311" t="s">
        <v>278</v>
      </c>
      <c r="E4" s="311"/>
      <c r="F4" s="311"/>
      <c r="G4" s="311"/>
      <c r="H4" s="311"/>
      <c r="I4" s="311"/>
      <c r="J4" s="311"/>
    </row>
    <row r="5" spans="4:10" ht="14.25" customHeight="1">
      <c r="D5" s="311" t="s">
        <v>251</v>
      </c>
      <c r="E5" s="311"/>
      <c r="F5" s="311"/>
      <c r="G5" s="311"/>
      <c r="H5" s="311"/>
      <c r="I5" s="311"/>
      <c r="J5" s="311"/>
    </row>
    <row r="6" spans="3:6" ht="14.25" customHeight="1">
      <c r="C6" s="142"/>
      <c r="D6" s="142"/>
      <c r="E6" s="142"/>
      <c r="F6" s="135"/>
    </row>
    <row r="7" spans="2:6" ht="15">
      <c r="B7" s="82" t="s">
        <v>12</v>
      </c>
      <c r="E7" s="146"/>
      <c r="F7" s="135"/>
    </row>
    <row r="8" ht="15">
      <c r="F8" s="135"/>
    </row>
    <row r="9" spans="2:6" ht="24.75" customHeight="1">
      <c r="B9" s="303" t="s">
        <v>0</v>
      </c>
      <c r="C9" s="327">
        <f>'Cover Sheet'!B8</f>
        <v>0</v>
      </c>
      <c r="D9" s="328"/>
      <c r="E9" s="329"/>
      <c r="F9" s="135"/>
    </row>
    <row r="10" spans="2:6" ht="24.75" customHeight="1">
      <c r="B10" s="303" t="s">
        <v>257</v>
      </c>
      <c r="C10" s="327">
        <f>'IDC_ODC Calc'!D3</f>
        <v>0</v>
      </c>
      <c r="D10" s="328"/>
      <c r="E10" s="329"/>
      <c r="F10" s="135"/>
    </row>
    <row r="11" spans="2:5" ht="24.75" customHeight="1">
      <c r="B11" s="303" t="s">
        <v>14</v>
      </c>
      <c r="C11" s="330">
        <f>'IDC_ODC Calc'!D2</f>
        <v>0</v>
      </c>
      <c r="D11" s="331"/>
      <c r="E11" s="332"/>
    </row>
    <row r="12" spans="2:5" ht="24.75" customHeight="1">
      <c r="B12" s="303" t="s">
        <v>239</v>
      </c>
      <c r="C12" s="330">
        <f>'IDC_ODC Calc'!D5</f>
        <v>0</v>
      </c>
      <c r="D12" s="331"/>
      <c r="E12" s="332"/>
    </row>
    <row r="13" spans="2:5" s="281" customFormat="1" ht="24.75" customHeight="1">
      <c r="B13" s="303" t="s">
        <v>275</v>
      </c>
      <c r="C13" s="330">
        <f>'IDC_ODC Calc'!D6</f>
        <v>0</v>
      </c>
      <c r="D13" s="331"/>
      <c r="E13" s="332"/>
    </row>
    <row r="14" spans="2:3" ht="15">
      <c r="B14" s="283"/>
      <c r="C14" s="60"/>
    </row>
    <row r="17" spans="2:17" ht="18">
      <c r="B17" s="322" t="s">
        <v>16</v>
      </c>
      <c r="C17" s="322" t="s">
        <v>27</v>
      </c>
      <c r="D17" s="322" t="s">
        <v>18</v>
      </c>
      <c r="E17" s="322" t="s">
        <v>19</v>
      </c>
      <c r="F17" s="324" t="s">
        <v>20</v>
      </c>
      <c r="G17" s="324" t="s">
        <v>21</v>
      </c>
      <c r="H17" s="324" t="s">
        <v>22</v>
      </c>
      <c r="I17" s="324" t="s">
        <v>23</v>
      </c>
      <c r="J17" s="324" t="s">
        <v>24</v>
      </c>
      <c r="K17" s="156" t="s">
        <v>28</v>
      </c>
      <c r="L17" s="156" t="s">
        <v>25</v>
      </c>
      <c r="M17" s="156" t="s">
        <v>25</v>
      </c>
      <c r="N17" s="156" t="s">
        <v>25</v>
      </c>
      <c r="O17" s="324" t="s">
        <v>26</v>
      </c>
      <c r="P17" s="320" t="s">
        <v>79</v>
      </c>
      <c r="Q17" s="320" t="s">
        <v>80</v>
      </c>
    </row>
    <row r="18" spans="2:17" ht="15.75">
      <c r="B18" s="323"/>
      <c r="C18" s="323"/>
      <c r="D18" s="323"/>
      <c r="E18" s="323"/>
      <c r="F18" s="324"/>
      <c r="G18" s="324"/>
      <c r="H18" s="324"/>
      <c r="I18" s="324"/>
      <c r="J18" s="324"/>
      <c r="K18" s="156" t="s">
        <v>20</v>
      </c>
      <c r="L18" s="156" t="s">
        <v>21</v>
      </c>
      <c r="M18" s="156" t="s">
        <v>22</v>
      </c>
      <c r="N18" s="156" t="s">
        <v>23</v>
      </c>
      <c r="O18" s="324"/>
      <c r="P18" s="321"/>
      <c r="Q18" s="321"/>
    </row>
    <row r="19" spans="2:17" ht="24.75" customHeight="1">
      <c r="B19" s="151">
        <f>'IDC_ODC Calc'!B12</f>
        <v>0</v>
      </c>
      <c r="C19" s="151">
        <f>'IDC_ODC Calc'!D12</f>
        <v>0</v>
      </c>
      <c r="D19" s="151">
        <f>'IDC_ODC Calc'!C12</f>
        <v>0</v>
      </c>
      <c r="E19" s="151">
        <f>'IDC_ODC Calc'!$E$12</f>
        <v>0</v>
      </c>
      <c r="F19" s="151">
        <f>'IDC_ODC Calc'!$F$12</f>
        <v>0</v>
      </c>
      <c r="G19" s="151">
        <f>'IDC_ODC Calc'!$G$12</f>
        <v>0</v>
      </c>
      <c r="H19" s="151"/>
      <c r="I19" s="151">
        <f>'IDC_ODC Calc'!$I$12</f>
        <v>0</v>
      </c>
      <c r="J19" s="151">
        <f>'IDC_ODC Calc'!$Y$12</f>
        <v>0</v>
      </c>
      <c r="K19" s="152" t="str">
        <f>'IDC_ODC Calc'!$K$12</f>
        <v> </v>
      </c>
      <c r="L19" s="152" t="str">
        <f>'IDC_ODC Calc'!$L$12</f>
        <v> </v>
      </c>
      <c r="M19" s="152" t="str">
        <f>'IDC_ODC Calc'!$M$12</f>
        <v> </v>
      </c>
      <c r="N19" s="152" t="str">
        <f>'IDC_ODC Calc'!$N$12</f>
        <v> </v>
      </c>
      <c r="O19" s="153" t="str">
        <f>'IDC_ODC Calc'!$Q$12</f>
        <v> </v>
      </c>
      <c r="P19" s="154">
        <f>'IDC_ODC Calc'!S12</f>
        <v>0</v>
      </c>
      <c r="Q19" s="154">
        <f>'IDC_ODC Calc'!T12</f>
        <v>0</v>
      </c>
    </row>
    <row r="20" spans="2:17" ht="24.75" customHeight="1">
      <c r="B20" s="151">
        <f>'IDC_ODC Calc'!B13</f>
        <v>0</v>
      </c>
      <c r="C20" s="151">
        <f>'IDC_ODC Calc'!D13</f>
        <v>0</v>
      </c>
      <c r="D20" s="151">
        <f>'IDC_ODC Calc'!C13</f>
        <v>0</v>
      </c>
      <c r="E20" s="151">
        <f>'IDC_ODC Calc'!E13</f>
        <v>0</v>
      </c>
      <c r="F20" s="151">
        <f>'IDC_ODC Calc'!F13</f>
        <v>0</v>
      </c>
      <c r="G20" s="151">
        <f>'IDC_ODC Calc'!G13</f>
        <v>0</v>
      </c>
      <c r="H20" s="151">
        <f>'IDC_ODC Calc'!H13</f>
        <v>0</v>
      </c>
      <c r="I20" s="151">
        <f>'IDC_ODC Calc'!I13</f>
        <v>0</v>
      </c>
      <c r="J20" s="151">
        <f>'IDC_ODC Calc'!Y13</f>
        <v>0</v>
      </c>
      <c r="K20" s="152" t="str">
        <f>'IDC_ODC Calc'!K13</f>
        <v> </v>
      </c>
      <c r="L20" s="152" t="str">
        <f>'IDC_ODC Calc'!L13</f>
        <v> </v>
      </c>
      <c r="M20" s="152" t="str">
        <f>'IDC_ODC Calc'!M13</f>
        <v> </v>
      </c>
      <c r="N20" s="152" t="str">
        <f>'IDC_ODC Calc'!N13</f>
        <v> </v>
      </c>
      <c r="O20" s="153" t="str">
        <f>'IDC_ODC Calc'!$Q$13</f>
        <v> </v>
      </c>
      <c r="P20" s="154">
        <f>'IDC_ODC Calc'!S13</f>
        <v>0</v>
      </c>
      <c r="Q20" s="154">
        <f>'IDC_ODC Calc'!T13</f>
        <v>0</v>
      </c>
    </row>
    <row r="21" spans="2:17" ht="24.75" customHeight="1">
      <c r="B21" s="151">
        <f>'IDC_ODC Calc'!B14</f>
        <v>0</v>
      </c>
      <c r="C21" s="151">
        <f>'IDC_ODC Calc'!D14</f>
        <v>0</v>
      </c>
      <c r="D21" s="151">
        <f>'IDC_ODC Calc'!C14</f>
        <v>0</v>
      </c>
      <c r="E21" s="151">
        <f>'IDC_ODC Calc'!E14</f>
        <v>0</v>
      </c>
      <c r="F21" s="151">
        <f>'IDC_ODC Calc'!F14</f>
        <v>0</v>
      </c>
      <c r="G21" s="151">
        <f>'IDC_ODC Calc'!G14</f>
        <v>0</v>
      </c>
      <c r="H21" s="151">
        <f>'IDC_ODC Calc'!H14</f>
        <v>0</v>
      </c>
      <c r="I21" s="151">
        <f>'IDC_ODC Calc'!I14</f>
        <v>0</v>
      </c>
      <c r="J21" s="151">
        <f>'IDC_ODC Calc'!Y14</f>
        <v>0</v>
      </c>
      <c r="K21" s="152" t="str">
        <f>'IDC_ODC Calc'!K14</f>
        <v> </v>
      </c>
      <c r="L21" s="152" t="str">
        <f>'IDC_ODC Calc'!L14</f>
        <v> </v>
      </c>
      <c r="M21" s="152" t="str">
        <f>'IDC_ODC Calc'!M14</f>
        <v> </v>
      </c>
      <c r="N21" s="152" t="str">
        <f>'IDC_ODC Calc'!N14</f>
        <v> </v>
      </c>
      <c r="O21" s="153" t="str">
        <f>'IDC_ODC Calc'!$Q$14</f>
        <v> </v>
      </c>
      <c r="P21" s="154">
        <f>'IDC_ODC Calc'!S14</f>
        <v>0</v>
      </c>
      <c r="Q21" s="154">
        <f>'IDC_ODC Calc'!T14</f>
        <v>0</v>
      </c>
    </row>
    <row r="22" spans="2:17" ht="24.75" customHeight="1">
      <c r="B22" s="151">
        <f>'IDC_ODC Calc'!B15</f>
        <v>0</v>
      </c>
      <c r="C22" s="151">
        <f>'IDC_ODC Calc'!D15</f>
        <v>0</v>
      </c>
      <c r="D22" s="151">
        <f>'IDC_ODC Calc'!C15</f>
        <v>0</v>
      </c>
      <c r="E22" s="151">
        <f>'IDC_ODC Calc'!E15</f>
        <v>0</v>
      </c>
      <c r="F22" s="151">
        <f>'IDC_ODC Calc'!F15</f>
        <v>0</v>
      </c>
      <c r="G22" s="151">
        <f>'IDC_ODC Calc'!G15</f>
        <v>0</v>
      </c>
      <c r="H22" s="151">
        <f>'IDC_ODC Calc'!H15</f>
        <v>0</v>
      </c>
      <c r="I22" s="151">
        <f>'IDC_ODC Calc'!I15</f>
        <v>0</v>
      </c>
      <c r="J22" s="151">
        <f>'IDC_ODC Calc'!Y15</f>
        <v>0</v>
      </c>
      <c r="K22" s="152" t="str">
        <f>'IDC_ODC Calc'!K15</f>
        <v> </v>
      </c>
      <c r="L22" s="152" t="str">
        <f>'IDC_ODC Calc'!L15</f>
        <v> </v>
      </c>
      <c r="M22" s="152" t="str">
        <f>'IDC_ODC Calc'!M15</f>
        <v> </v>
      </c>
      <c r="N22" s="152" t="str">
        <f>'IDC_ODC Calc'!N15</f>
        <v> </v>
      </c>
      <c r="O22" s="153" t="str">
        <f>'IDC_ODC Calc'!$Q$15</f>
        <v> </v>
      </c>
      <c r="P22" s="154">
        <f>'IDC_ODC Calc'!S15</f>
        <v>0</v>
      </c>
      <c r="Q22" s="154">
        <f>'IDC_ODC Calc'!T15</f>
        <v>0</v>
      </c>
    </row>
    <row r="23" spans="2:17" ht="24.75" customHeight="1">
      <c r="B23" s="151">
        <f>'IDC_ODC Calc'!B16</f>
        <v>0</v>
      </c>
      <c r="C23" s="151">
        <f>'IDC_ODC Calc'!D16</f>
        <v>0</v>
      </c>
      <c r="D23" s="151">
        <f>'IDC_ODC Calc'!C16</f>
        <v>0</v>
      </c>
      <c r="E23" s="151">
        <f>'IDC_ODC Calc'!E16</f>
        <v>0</v>
      </c>
      <c r="F23" s="151">
        <f>'IDC_ODC Calc'!F16</f>
        <v>0</v>
      </c>
      <c r="G23" s="151">
        <f>'IDC_ODC Calc'!G16</f>
        <v>0</v>
      </c>
      <c r="H23" s="151">
        <f>'IDC_ODC Calc'!H16</f>
        <v>0</v>
      </c>
      <c r="I23" s="151">
        <f>'IDC_ODC Calc'!I16</f>
        <v>0</v>
      </c>
      <c r="J23" s="151">
        <f>'IDC_ODC Calc'!Y16</f>
        <v>0</v>
      </c>
      <c r="K23" s="152" t="str">
        <f>'IDC_ODC Calc'!K16</f>
        <v> </v>
      </c>
      <c r="L23" s="152" t="str">
        <f>'IDC_ODC Calc'!L16</f>
        <v> </v>
      </c>
      <c r="M23" s="152" t="str">
        <f>'IDC_ODC Calc'!M16</f>
        <v> </v>
      </c>
      <c r="N23" s="152" t="str">
        <f>'IDC_ODC Calc'!N16</f>
        <v> </v>
      </c>
      <c r="O23" s="153" t="str">
        <f>'IDC_ODC Calc'!$Q$16</f>
        <v> </v>
      </c>
      <c r="P23" s="154">
        <f>'IDC_ODC Calc'!S16</f>
        <v>0</v>
      </c>
      <c r="Q23" s="154">
        <f>'IDC_ODC Calc'!T16</f>
        <v>0</v>
      </c>
    </row>
    <row r="24" spans="2:17" ht="24.75" customHeight="1">
      <c r="B24" s="151">
        <f>'IDC_ODC Calc'!B17</f>
        <v>0</v>
      </c>
      <c r="C24" s="151">
        <f>'IDC_ODC Calc'!D17</f>
        <v>0</v>
      </c>
      <c r="D24" s="151">
        <f>'IDC_ODC Calc'!C17</f>
        <v>0</v>
      </c>
      <c r="E24" s="151">
        <f>'IDC_ODC Calc'!E17</f>
        <v>0</v>
      </c>
      <c r="F24" s="151">
        <f>'IDC_ODC Calc'!F17</f>
        <v>0</v>
      </c>
      <c r="G24" s="151">
        <f>'IDC_ODC Calc'!G17</f>
        <v>0</v>
      </c>
      <c r="H24" s="151">
        <f>'IDC_ODC Calc'!H17</f>
        <v>0</v>
      </c>
      <c r="I24" s="151">
        <f>'IDC_ODC Calc'!I17</f>
        <v>0</v>
      </c>
      <c r="J24" s="151">
        <f>'IDC_ODC Calc'!Y17</f>
        <v>0</v>
      </c>
      <c r="K24" s="152" t="str">
        <f>'IDC_ODC Calc'!K17</f>
        <v> </v>
      </c>
      <c r="L24" s="152" t="str">
        <f>'IDC_ODC Calc'!L17</f>
        <v> </v>
      </c>
      <c r="M24" s="152" t="str">
        <f>'IDC_ODC Calc'!M17</f>
        <v> </v>
      </c>
      <c r="N24" s="152" t="str">
        <f>'IDC_ODC Calc'!N17</f>
        <v> </v>
      </c>
      <c r="O24" s="153" t="str">
        <f>'IDC_ODC Calc'!$Q$17</f>
        <v> </v>
      </c>
      <c r="P24" s="154">
        <f>'IDC_ODC Calc'!S17</f>
        <v>0</v>
      </c>
      <c r="Q24" s="154">
        <f>'IDC_ODC Calc'!T17</f>
        <v>0</v>
      </c>
    </row>
    <row r="25" spans="2:17" ht="24.75" customHeight="1">
      <c r="B25" s="151">
        <f>'IDC_ODC Calc'!B18</f>
        <v>0</v>
      </c>
      <c r="C25" s="151">
        <f>'IDC_ODC Calc'!D18</f>
        <v>0</v>
      </c>
      <c r="D25" s="151">
        <f>'IDC_ODC Calc'!C18</f>
        <v>0</v>
      </c>
      <c r="E25" s="151">
        <f>'IDC_ODC Calc'!E18</f>
        <v>0</v>
      </c>
      <c r="F25" s="151">
        <f>'IDC_ODC Calc'!F18</f>
        <v>0</v>
      </c>
      <c r="G25" s="151">
        <f>'IDC_ODC Calc'!G18</f>
        <v>0</v>
      </c>
      <c r="H25" s="151">
        <f>'IDC_ODC Calc'!H18</f>
        <v>0</v>
      </c>
      <c r="I25" s="151">
        <f>'IDC_ODC Calc'!I18</f>
        <v>0</v>
      </c>
      <c r="J25" s="151">
        <f>'IDC_ODC Calc'!Y18</f>
        <v>0</v>
      </c>
      <c r="K25" s="152" t="str">
        <f>'IDC_ODC Calc'!K18</f>
        <v> </v>
      </c>
      <c r="L25" s="152" t="str">
        <f>'IDC_ODC Calc'!L18</f>
        <v> </v>
      </c>
      <c r="M25" s="152" t="str">
        <f>'IDC_ODC Calc'!M18</f>
        <v> </v>
      </c>
      <c r="N25" s="152" t="str">
        <f>'IDC_ODC Calc'!N18</f>
        <v> </v>
      </c>
      <c r="O25" s="153" t="str">
        <f>'IDC_ODC Calc'!$Q$18</f>
        <v> </v>
      </c>
      <c r="P25" s="154">
        <f>'IDC_ODC Calc'!S18</f>
        <v>0</v>
      </c>
      <c r="Q25" s="154">
        <f>'IDC_ODC Calc'!T18</f>
        <v>0</v>
      </c>
    </row>
    <row r="26" spans="2:17" ht="24.75" customHeight="1">
      <c r="B26" s="151">
        <f>'IDC_ODC Calc'!B19</f>
        <v>0</v>
      </c>
      <c r="C26" s="151">
        <f>'IDC_ODC Calc'!D19</f>
        <v>0</v>
      </c>
      <c r="D26" s="151">
        <f>'IDC_ODC Calc'!C19</f>
        <v>0</v>
      </c>
      <c r="E26" s="151">
        <f>'IDC_ODC Calc'!E19</f>
        <v>0</v>
      </c>
      <c r="F26" s="151">
        <f>'IDC_ODC Calc'!F19</f>
        <v>0</v>
      </c>
      <c r="G26" s="151">
        <f>'IDC_ODC Calc'!G19</f>
        <v>0</v>
      </c>
      <c r="H26" s="151">
        <f>'IDC_ODC Calc'!H19</f>
        <v>0</v>
      </c>
      <c r="I26" s="151">
        <f>'IDC_ODC Calc'!I19</f>
        <v>0</v>
      </c>
      <c r="J26" s="151">
        <f>'IDC_ODC Calc'!Y19</f>
        <v>0</v>
      </c>
      <c r="K26" s="152" t="str">
        <f>'IDC_ODC Calc'!K19</f>
        <v> </v>
      </c>
      <c r="L26" s="152" t="str">
        <f>'IDC_ODC Calc'!L19</f>
        <v> </v>
      </c>
      <c r="M26" s="152" t="str">
        <f>'IDC_ODC Calc'!M19</f>
        <v> </v>
      </c>
      <c r="N26" s="152" t="str">
        <f>'IDC_ODC Calc'!N19</f>
        <v> </v>
      </c>
      <c r="O26" s="153" t="str">
        <f>'IDC_ODC Calc'!$Q$19</f>
        <v> </v>
      </c>
      <c r="P26" s="154">
        <f>'IDC_ODC Calc'!S19</f>
        <v>0</v>
      </c>
      <c r="Q26" s="154">
        <f>'IDC_ODC Calc'!T19</f>
        <v>0</v>
      </c>
    </row>
    <row r="27" spans="2:17" ht="24.75" customHeight="1">
      <c r="B27" s="151">
        <f>'IDC_ODC Calc'!B20</f>
        <v>0</v>
      </c>
      <c r="C27" s="151">
        <f>'IDC_ODC Calc'!D20</f>
        <v>0</v>
      </c>
      <c r="D27" s="151">
        <f>'IDC_ODC Calc'!C20</f>
        <v>0</v>
      </c>
      <c r="E27" s="151">
        <f>'IDC_ODC Calc'!E20</f>
        <v>0</v>
      </c>
      <c r="F27" s="151">
        <f>'IDC_ODC Calc'!F20</f>
        <v>0</v>
      </c>
      <c r="G27" s="151">
        <f>'IDC_ODC Calc'!G20</f>
        <v>0</v>
      </c>
      <c r="H27" s="151">
        <f>'IDC_ODC Calc'!H20</f>
        <v>0</v>
      </c>
      <c r="I27" s="151">
        <f>'IDC_ODC Calc'!I20</f>
        <v>0</v>
      </c>
      <c r="J27" s="151">
        <f>'IDC_ODC Calc'!Y20</f>
        <v>0</v>
      </c>
      <c r="K27" s="152" t="str">
        <f>'IDC_ODC Calc'!$K$20</f>
        <v> </v>
      </c>
      <c r="L27" s="152" t="str">
        <f>'IDC_ODC Calc'!$L$20</f>
        <v> </v>
      </c>
      <c r="M27" s="152" t="str">
        <f>'IDC_ODC Calc'!$M$20</f>
        <v> </v>
      </c>
      <c r="N27" s="152" t="str">
        <f>'IDC_ODC Calc'!$N$20</f>
        <v> </v>
      </c>
      <c r="O27" s="153" t="str">
        <f>'IDC_ODC Calc'!$Q$20</f>
        <v> </v>
      </c>
      <c r="P27" s="154">
        <f>'IDC_ODC Calc'!S20</f>
        <v>0</v>
      </c>
      <c r="Q27" s="154">
        <f>'IDC_ODC Calc'!T20</f>
        <v>0</v>
      </c>
    </row>
    <row r="28" spans="2:17" ht="24.75" customHeight="1">
      <c r="B28" s="151">
        <f>'IDC_ODC Calc'!B21</f>
        <v>0</v>
      </c>
      <c r="C28" s="151">
        <f>'IDC_ODC Calc'!D21</f>
        <v>0</v>
      </c>
      <c r="D28" s="151">
        <f>'IDC_ODC Calc'!C21</f>
        <v>0</v>
      </c>
      <c r="E28" s="151">
        <f>'IDC_ODC Calc'!E21</f>
        <v>0</v>
      </c>
      <c r="F28" s="151">
        <f>'IDC_ODC Calc'!F21</f>
        <v>0</v>
      </c>
      <c r="G28" s="151">
        <f>'IDC_ODC Calc'!G21</f>
        <v>0</v>
      </c>
      <c r="H28" s="151">
        <f>'IDC_ODC Calc'!H21</f>
        <v>0</v>
      </c>
      <c r="I28" s="151">
        <f>'IDC_ODC Calc'!I21</f>
        <v>0</v>
      </c>
      <c r="J28" s="151">
        <f>'IDC_ODC Calc'!Y21</f>
        <v>0</v>
      </c>
      <c r="K28" s="152" t="str">
        <f>'IDC_ODC Calc'!K21</f>
        <v> </v>
      </c>
      <c r="L28" s="152" t="str">
        <f>'IDC_ODC Calc'!L21</f>
        <v> </v>
      </c>
      <c r="M28" s="152" t="str">
        <f>'IDC_ODC Calc'!M21</f>
        <v> </v>
      </c>
      <c r="N28" s="152" t="str">
        <f>'IDC_ODC Calc'!N21</f>
        <v> </v>
      </c>
      <c r="O28" s="153" t="str">
        <f>'IDC_ODC Calc'!$Q$21</f>
        <v> </v>
      </c>
      <c r="P28" s="154">
        <f>'IDC_ODC Calc'!S21</f>
        <v>0</v>
      </c>
      <c r="Q28" s="154">
        <f>'IDC_ODC Calc'!T21</f>
        <v>0</v>
      </c>
    </row>
    <row r="29" spans="2:17" ht="24.75" customHeight="1">
      <c r="B29" s="151">
        <f>'IDC_ODC Calc'!B22</f>
        <v>0</v>
      </c>
      <c r="C29" s="151">
        <f>'IDC_ODC Calc'!D22</f>
        <v>0</v>
      </c>
      <c r="D29" s="151">
        <f>'IDC_ODC Calc'!C22</f>
        <v>0</v>
      </c>
      <c r="E29" s="151">
        <f>'IDC_ODC Calc'!E22</f>
        <v>0</v>
      </c>
      <c r="F29" s="151">
        <f>'IDC_ODC Calc'!F22</f>
        <v>0</v>
      </c>
      <c r="G29" s="151">
        <f>'IDC_ODC Calc'!G22</f>
        <v>0</v>
      </c>
      <c r="H29" s="151">
        <f>'IDC_ODC Calc'!H22</f>
        <v>0</v>
      </c>
      <c r="I29" s="151">
        <f>'IDC_ODC Calc'!I22</f>
        <v>0</v>
      </c>
      <c r="J29" s="151">
        <f>'IDC_ODC Calc'!Y22</f>
        <v>0</v>
      </c>
      <c r="K29" s="152" t="str">
        <f>'IDC_ODC Calc'!K22</f>
        <v> </v>
      </c>
      <c r="L29" s="152" t="str">
        <f>'IDC_ODC Calc'!L22</f>
        <v> </v>
      </c>
      <c r="M29" s="152" t="str">
        <f>'IDC_ODC Calc'!M22</f>
        <v> </v>
      </c>
      <c r="N29" s="152" t="str">
        <f>'IDC_ODC Calc'!N22</f>
        <v> </v>
      </c>
      <c r="O29" s="153" t="str">
        <f>'IDC_ODC Calc'!$Q$22</f>
        <v> </v>
      </c>
      <c r="P29" s="154">
        <f>'IDC_ODC Calc'!S22</f>
        <v>0</v>
      </c>
      <c r="Q29" s="154">
        <f>'IDC_ODC Calc'!T22</f>
        <v>0</v>
      </c>
    </row>
    <row r="30" spans="2:17" ht="24.75" customHeight="1">
      <c r="B30" s="151">
        <f>'IDC_ODC Calc'!B23</f>
        <v>0</v>
      </c>
      <c r="C30" s="151">
        <f>'IDC_ODC Calc'!D23</f>
        <v>0</v>
      </c>
      <c r="D30" s="151">
        <f>'IDC_ODC Calc'!C23</f>
        <v>0</v>
      </c>
      <c r="E30" s="151">
        <f>'IDC_ODC Calc'!E23</f>
        <v>0</v>
      </c>
      <c r="F30" s="151">
        <f>'IDC_ODC Calc'!F23</f>
        <v>0</v>
      </c>
      <c r="G30" s="151">
        <f>'IDC_ODC Calc'!G23</f>
        <v>0</v>
      </c>
      <c r="H30" s="151">
        <f>'IDC_ODC Calc'!H23</f>
        <v>0</v>
      </c>
      <c r="I30" s="151">
        <f>'IDC_ODC Calc'!I23</f>
        <v>0</v>
      </c>
      <c r="J30" s="151">
        <f>'IDC_ODC Calc'!Y23</f>
        <v>0</v>
      </c>
      <c r="K30" s="152" t="str">
        <f>'IDC_ODC Calc'!K23</f>
        <v> </v>
      </c>
      <c r="L30" s="152" t="str">
        <f>'IDC_ODC Calc'!L23</f>
        <v> </v>
      </c>
      <c r="M30" s="152" t="str">
        <f>'IDC_ODC Calc'!M23</f>
        <v> </v>
      </c>
      <c r="N30" s="152" t="str">
        <f>'IDC_ODC Calc'!N23</f>
        <v> </v>
      </c>
      <c r="O30" s="153" t="str">
        <f>'IDC_ODC Calc'!$Q$23</f>
        <v> </v>
      </c>
      <c r="P30" s="154">
        <f>'IDC_ODC Calc'!S23</f>
        <v>0</v>
      </c>
      <c r="Q30" s="154">
        <f>'IDC_ODC Calc'!T23</f>
        <v>0</v>
      </c>
    </row>
    <row r="32" ht="15.75">
      <c r="B32" s="83" t="s">
        <v>29</v>
      </c>
    </row>
    <row r="33" spans="2:16" ht="15.75">
      <c r="B33" s="83" t="s">
        <v>30</v>
      </c>
      <c r="M33" s="325" t="s">
        <v>277</v>
      </c>
      <c r="N33" s="325"/>
      <c r="O33" s="326" t="str">
        <f>'Cover Sheet'!H14</f>
        <v>03072014</v>
      </c>
      <c r="P33" s="326"/>
    </row>
    <row r="34" ht="15">
      <c r="J34" s="135"/>
    </row>
    <row r="35" ht="15">
      <c r="J35" s="135"/>
    </row>
    <row r="36" ht="15">
      <c r="J36" s="135"/>
    </row>
  </sheetData>
  <sheetProtection password="C601" sheet="1" objects="1" scenarios="1"/>
  <mergeCells count="24">
    <mergeCell ref="C11:E11"/>
    <mergeCell ref="H17:H18"/>
    <mergeCell ref="C12:E12"/>
    <mergeCell ref="C13:E13"/>
    <mergeCell ref="I17:I18"/>
    <mergeCell ref="M33:N33"/>
    <mergeCell ref="O33:P33"/>
    <mergeCell ref="D2:J2"/>
    <mergeCell ref="D1:J1"/>
    <mergeCell ref="D3:J3"/>
    <mergeCell ref="D4:J4"/>
    <mergeCell ref="D5:J5"/>
    <mergeCell ref="C9:E9"/>
    <mergeCell ref="C10:E10"/>
    <mergeCell ref="Q17:Q18"/>
    <mergeCell ref="B17:B18"/>
    <mergeCell ref="C17:C18"/>
    <mergeCell ref="D17:D18"/>
    <mergeCell ref="E17:E18"/>
    <mergeCell ref="O17:O18"/>
    <mergeCell ref="J17:J18"/>
    <mergeCell ref="F17:F18"/>
    <mergeCell ref="G17:G18"/>
    <mergeCell ref="P17:P18"/>
  </mergeCells>
  <conditionalFormatting sqref="P19:Q30 C9:C13 B19:E30 J19:J30">
    <cfRule type="cellIs" priority="1" dxfId="62" operator="equal" stopIfTrue="1">
      <formula>0</formula>
    </cfRule>
  </conditionalFormatting>
  <conditionalFormatting sqref="O19:O30">
    <cfRule type="cellIs" priority="3" dxfId="63" operator="greaterThan" stopIfTrue="1">
      <formula>15</formula>
    </cfRule>
  </conditionalFormatting>
  <conditionalFormatting sqref="F19:F30">
    <cfRule type="cellIs" priority="4" dxfId="62" operator="equal" stopIfTrue="1">
      <formula>0</formula>
    </cfRule>
    <cfRule type="cellIs" priority="5" dxfId="0" operator="notBetween" stopIfTrue="1">
      <formula>P19</formula>
      <formula>Q19</formula>
    </cfRule>
  </conditionalFormatting>
  <conditionalFormatting sqref="G19:G30">
    <cfRule type="cellIs" priority="6" dxfId="62" operator="equal" stopIfTrue="1">
      <formula>0</formula>
    </cfRule>
    <cfRule type="cellIs" priority="7" dxfId="0" operator="notBetween" stopIfTrue="1">
      <formula>P19</formula>
      <formula>Q19</formula>
    </cfRule>
  </conditionalFormatting>
  <conditionalFormatting sqref="H19:H30">
    <cfRule type="cellIs" priority="8" dxfId="62" operator="equal" stopIfTrue="1">
      <formula>0</formula>
    </cfRule>
    <cfRule type="cellIs" priority="9" dxfId="0" operator="notBetween" stopIfTrue="1">
      <formula>P19</formula>
      <formula>Q19</formula>
    </cfRule>
  </conditionalFormatting>
  <conditionalFormatting sqref="I19:I30">
    <cfRule type="cellIs" priority="10" dxfId="62" operator="equal" stopIfTrue="1">
      <formula>0</formula>
    </cfRule>
    <cfRule type="cellIs" priority="11" dxfId="0" operator="notBetween" stopIfTrue="1">
      <formula>P19</formula>
      <formula>Q19</formula>
    </cfRule>
  </conditionalFormatting>
  <printOptions/>
  <pageMargins left="0.7" right="0.7" top="0.75" bottom="0.75" header="0.3" footer="0.3"/>
  <pageSetup fitToHeight="1" fitToWidth="1" horizontalDpi="1200" verticalDpi="1200" orientation="landscape" scale="67" r:id="rId1"/>
  <headerFooter>
    <oddFooter>&amp;RVersion:  20130422</oddFooter>
  </headerFooter>
</worksheet>
</file>

<file path=xl/worksheets/sheet4.xml><?xml version="1.0" encoding="utf-8"?>
<worksheet xmlns="http://schemas.openxmlformats.org/spreadsheetml/2006/main" xmlns:r="http://schemas.openxmlformats.org/officeDocument/2006/relationships">
  <sheetPr>
    <pageSetUpPr fitToPage="1"/>
  </sheetPr>
  <dimension ref="B1:P34"/>
  <sheetViews>
    <sheetView showGridLines="0" showZeros="0" zoomScale="75" zoomScaleNormal="75" zoomScalePageLayoutView="0" workbookViewId="0" topLeftCell="A1">
      <selection activeCell="F4" sqref="F4:K4"/>
    </sheetView>
  </sheetViews>
  <sheetFormatPr defaultColWidth="9.140625" defaultRowHeight="15"/>
  <cols>
    <col min="1" max="1" width="4.140625" style="23" customWidth="1"/>
    <col min="2" max="2" width="25.8515625" style="23" customWidth="1"/>
    <col min="3" max="3" width="12.8515625" style="23" customWidth="1"/>
    <col min="4" max="4" width="9.140625" style="23" customWidth="1"/>
    <col min="5" max="6" width="12.8515625" style="23" customWidth="1"/>
    <col min="7" max="13" width="12.421875" style="23" customWidth="1"/>
    <col min="14" max="15" width="12.28125" style="23" customWidth="1"/>
    <col min="16" max="16384" width="9.140625" style="23" customWidth="1"/>
  </cols>
  <sheetData>
    <row r="1" spans="5:11" ht="18.75">
      <c r="E1" s="138"/>
      <c r="F1" s="312" t="s">
        <v>43</v>
      </c>
      <c r="G1" s="312"/>
      <c r="H1" s="312"/>
      <c r="I1" s="312"/>
      <c r="J1" s="312"/>
      <c r="K1" s="312"/>
    </row>
    <row r="2" spans="5:11" ht="14.25" customHeight="1">
      <c r="E2" s="138"/>
      <c r="F2" s="311" t="s">
        <v>249</v>
      </c>
      <c r="G2" s="311"/>
      <c r="H2" s="311"/>
      <c r="I2" s="311"/>
      <c r="J2" s="311"/>
      <c r="K2" s="311"/>
    </row>
    <row r="3" spans="5:11" ht="14.25" customHeight="1">
      <c r="E3" s="138"/>
      <c r="F3" s="311" t="s">
        <v>250</v>
      </c>
      <c r="G3" s="311"/>
      <c r="H3" s="311"/>
      <c r="I3" s="311"/>
      <c r="J3" s="311"/>
      <c r="K3" s="311"/>
    </row>
    <row r="4" spans="5:11" ht="14.25" customHeight="1">
      <c r="E4" s="138"/>
      <c r="F4" s="311" t="s">
        <v>278</v>
      </c>
      <c r="G4" s="311"/>
      <c r="H4" s="311"/>
      <c r="I4" s="311"/>
      <c r="J4" s="311"/>
      <c r="K4" s="311"/>
    </row>
    <row r="5" spans="5:11" ht="14.25" customHeight="1">
      <c r="E5" s="138"/>
      <c r="F5" s="311" t="s">
        <v>251</v>
      </c>
      <c r="G5" s="311"/>
      <c r="H5" s="311"/>
      <c r="I5" s="311"/>
      <c r="J5" s="311"/>
      <c r="K5" s="311"/>
    </row>
    <row r="7" ht="15.75">
      <c r="B7" s="62" t="s">
        <v>31</v>
      </c>
    </row>
    <row r="8" ht="15.75">
      <c r="B8" s="84"/>
    </row>
    <row r="9" spans="2:5" ht="19.5" customHeight="1">
      <c r="B9" s="304" t="s">
        <v>0</v>
      </c>
      <c r="C9" s="336">
        <f>'Cover Sheet'!B8</f>
        <v>0</v>
      </c>
      <c r="D9" s="337"/>
      <c r="E9" s="338"/>
    </row>
    <row r="10" spans="2:5" ht="19.5" customHeight="1">
      <c r="B10" s="305" t="s">
        <v>14</v>
      </c>
      <c r="C10" s="336">
        <f>'MDL Calc'!C2</f>
        <v>0</v>
      </c>
      <c r="D10" s="337"/>
      <c r="E10" s="338"/>
    </row>
    <row r="11" spans="2:5" ht="19.5" customHeight="1">
      <c r="B11" s="306" t="s">
        <v>239</v>
      </c>
      <c r="C11" s="336">
        <f>'MDL Calc'!C5</f>
        <v>0</v>
      </c>
      <c r="D11" s="337"/>
      <c r="E11" s="338"/>
    </row>
    <row r="12" spans="2:5" s="281" customFormat="1" ht="19.5" customHeight="1">
      <c r="B12" s="304" t="s">
        <v>275</v>
      </c>
      <c r="C12" s="336">
        <f>'Cover Sheet'!H8</f>
        <v>0</v>
      </c>
      <c r="D12" s="337"/>
      <c r="E12" s="338"/>
    </row>
    <row r="13" spans="2:5" ht="15.75">
      <c r="B13" s="118"/>
      <c r="C13" s="119"/>
      <c r="D13" s="117"/>
      <c r="E13" s="117"/>
    </row>
    <row r="14" spans="2:3" ht="15.75">
      <c r="B14" s="85"/>
      <c r="C14" s="85"/>
    </row>
    <row r="15" spans="2:13" ht="15.75">
      <c r="B15" s="84"/>
      <c r="G15" s="160" t="s">
        <v>32</v>
      </c>
      <c r="H15" s="160" t="s">
        <v>32</v>
      </c>
      <c r="I15" s="160" t="s">
        <v>32</v>
      </c>
      <c r="J15" s="160" t="s">
        <v>32</v>
      </c>
      <c r="K15" s="160" t="s">
        <v>32</v>
      </c>
      <c r="L15" s="160" t="s">
        <v>32</v>
      </c>
      <c r="M15" s="160" t="s">
        <v>32</v>
      </c>
    </row>
    <row r="16" spans="2:16" ht="24.75" customHeight="1">
      <c r="B16" s="333" t="s">
        <v>270</v>
      </c>
      <c r="C16" s="334"/>
      <c r="D16" s="334"/>
      <c r="E16" s="334"/>
      <c r="F16" s="335"/>
      <c r="G16" s="157">
        <f>'MDL Calc'!G9</f>
        <v>0</v>
      </c>
      <c r="H16" s="157">
        <f>'MDL Calc'!H9</f>
        <v>0</v>
      </c>
      <c r="I16" s="157">
        <f>'MDL Calc'!I9</f>
        <v>0</v>
      </c>
      <c r="J16" s="157">
        <f>'MDL Calc'!J9</f>
        <v>0</v>
      </c>
      <c r="K16" s="157">
        <f>'MDL Calc'!K9</f>
        <v>0</v>
      </c>
      <c r="L16" s="157">
        <f>'MDL Calc'!L9</f>
        <v>0</v>
      </c>
      <c r="M16" s="157">
        <f>'MDL Calc'!M9</f>
        <v>0</v>
      </c>
      <c r="N16" s="158"/>
      <c r="O16" s="156"/>
      <c r="P16" s="159"/>
    </row>
    <row r="17" spans="2:16" ht="24.75" customHeight="1">
      <c r="B17" s="155" t="s">
        <v>16</v>
      </c>
      <c r="C17" s="156" t="s">
        <v>27</v>
      </c>
      <c r="D17" s="156" t="s">
        <v>18</v>
      </c>
      <c r="E17" s="156" t="s">
        <v>33</v>
      </c>
      <c r="F17" s="156" t="s">
        <v>19</v>
      </c>
      <c r="G17" s="156" t="s">
        <v>20</v>
      </c>
      <c r="H17" s="156" t="s">
        <v>21</v>
      </c>
      <c r="I17" s="156" t="s">
        <v>22</v>
      </c>
      <c r="J17" s="156" t="s">
        <v>23</v>
      </c>
      <c r="K17" s="156" t="s">
        <v>34</v>
      </c>
      <c r="L17" s="156" t="s">
        <v>35</v>
      </c>
      <c r="M17" s="156" t="s">
        <v>36</v>
      </c>
      <c r="N17" s="158" t="s">
        <v>37</v>
      </c>
      <c r="O17" s="156" t="s">
        <v>38</v>
      </c>
      <c r="P17" s="159" t="s">
        <v>39</v>
      </c>
    </row>
    <row r="18" spans="2:16" ht="24.75" customHeight="1">
      <c r="B18" s="143">
        <f>'MDL Calc'!B12</f>
        <v>0</v>
      </c>
      <c r="C18" s="86">
        <f>'MDL Calc'!D12</f>
        <v>0</v>
      </c>
      <c r="D18" s="86">
        <f>'MDL Calc'!C12</f>
        <v>0</v>
      </c>
      <c r="E18" s="86">
        <f>'MDL Calc'!E12</f>
        <v>0</v>
      </c>
      <c r="F18" s="86">
        <f>'MDL Calc'!F12</f>
        <v>0</v>
      </c>
      <c r="G18" s="87">
        <f>'MDL Calc'!G12</f>
        <v>0</v>
      </c>
      <c r="H18" s="87">
        <f>'MDL Calc'!H12</f>
        <v>0</v>
      </c>
      <c r="I18" s="87">
        <f>'MDL Calc'!I12</f>
        <v>0</v>
      </c>
      <c r="J18" s="87">
        <f>'MDL Calc'!J12</f>
        <v>0</v>
      </c>
      <c r="K18" s="87">
        <f>'MDL Calc'!K12</f>
        <v>0</v>
      </c>
      <c r="L18" s="87">
        <f>'MDL Calc'!L12</f>
        <v>0</v>
      </c>
      <c r="M18" s="87">
        <f>'MDL Calc'!M12</f>
        <v>0</v>
      </c>
      <c r="N18" s="88" t="str">
        <f>'MDL Calc'!O12</f>
        <v> </v>
      </c>
      <c r="O18" s="89" t="str">
        <f>'MDL Calc'!R12</f>
        <v> </v>
      </c>
      <c r="P18" s="90">
        <f>'MDL Calc'!S12</f>
        <v>0</v>
      </c>
    </row>
    <row r="19" spans="2:16" ht="24.75" customHeight="1">
      <c r="B19" s="86">
        <f>'MDL Calc'!B13</f>
        <v>0</v>
      </c>
      <c r="C19" s="86">
        <f>'MDL Calc'!D13</f>
        <v>0</v>
      </c>
      <c r="D19" s="86">
        <f>'MDL Calc'!C13</f>
        <v>0</v>
      </c>
      <c r="E19" s="86">
        <f>'MDL Calc'!E13</f>
        <v>0</v>
      </c>
      <c r="F19" s="86">
        <f>'MDL Calc'!F13</f>
        <v>0</v>
      </c>
      <c r="G19" s="87">
        <f>'MDL Calc'!G13</f>
        <v>0</v>
      </c>
      <c r="H19" s="87">
        <f>'MDL Calc'!H13</f>
        <v>0</v>
      </c>
      <c r="I19" s="87">
        <f>'MDL Calc'!I13</f>
        <v>0</v>
      </c>
      <c r="J19" s="87">
        <f>'MDL Calc'!J13</f>
        <v>0</v>
      </c>
      <c r="K19" s="87">
        <f>'MDL Calc'!K13</f>
        <v>0</v>
      </c>
      <c r="L19" s="87">
        <f>'MDL Calc'!L13</f>
        <v>0</v>
      </c>
      <c r="M19" s="87">
        <f>'MDL Calc'!M13</f>
        <v>0</v>
      </c>
      <c r="N19" s="88" t="str">
        <f>'MDL Calc'!O13</f>
        <v> </v>
      </c>
      <c r="O19" s="89" t="str">
        <f>'MDL Calc'!R13</f>
        <v> </v>
      </c>
      <c r="P19" s="90">
        <f>'MDL Calc'!S13</f>
        <v>0</v>
      </c>
    </row>
    <row r="20" spans="2:16" ht="24.75" customHeight="1">
      <c r="B20" s="86">
        <f>'MDL Calc'!B14</f>
        <v>0</v>
      </c>
      <c r="C20" s="86">
        <f>'MDL Calc'!D14</f>
        <v>0</v>
      </c>
      <c r="D20" s="86">
        <f>'MDL Calc'!C14</f>
        <v>0</v>
      </c>
      <c r="E20" s="86">
        <f>'MDL Calc'!E14</f>
        <v>0</v>
      </c>
      <c r="F20" s="86">
        <f>'MDL Calc'!F14</f>
        <v>0</v>
      </c>
      <c r="G20" s="87">
        <f>'MDL Calc'!G14</f>
        <v>0</v>
      </c>
      <c r="H20" s="87">
        <f>'MDL Calc'!H14</f>
        <v>0</v>
      </c>
      <c r="I20" s="87">
        <f>'MDL Calc'!I14</f>
        <v>0</v>
      </c>
      <c r="J20" s="87">
        <f>'MDL Calc'!J14</f>
        <v>0</v>
      </c>
      <c r="K20" s="87">
        <f>'MDL Calc'!K14</f>
        <v>0</v>
      </c>
      <c r="L20" s="87">
        <f>'MDL Calc'!L14</f>
        <v>0</v>
      </c>
      <c r="M20" s="87">
        <f>'MDL Calc'!M14</f>
        <v>0</v>
      </c>
      <c r="N20" s="88" t="str">
        <f>'MDL Calc'!O14</f>
        <v> </v>
      </c>
      <c r="O20" s="89" t="str">
        <f>'MDL Calc'!R14</f>
        <v> </v>
      </c>
      <c r="P20" s="90">
        <f>'MDL Calc'!S14</f>
        <v>0</v>
      </c>
    </row>
    <row r="21" spans="2:16" ht="24.75" customHeight="1">
      <c r="B21" s="86">
        <f>'MDL Calc'!B15</f>
        <v>0</v>
      </c>
      <c r="C21" s="86">
        <f>'MDL Calc'!D15</f>
        <v>0</v>
      </c>
      <c r="D21" s="86">
        <f>'MDL Calc'!C15</f>
        <v>0</v>
      </c>
      <c r="E21" s="86">
        <f>'MDL Calc'!E15</f>
        <v>0</v>
      </c>
      <c r="F21" s="86">
        <f>'MDL Calc'!F15</f>
        <v>0</v>
      </c>
      <c r="G21" s="87">
        <f>'MDL Calc'!G15</f>
        <v>0</v>
      </c>
      <c r="H21" s="87">
        <f>'MDL Calc'!H15</f>
        <v>0</v>
      </c>
      <c r="I21" s="87">
        <f>'MDL Calc'!I15</f>
        <v>0</v>
      </c>
      <c r="J21" s="87">
        <f>'MDL Calc'!J15</f>
        <v>0</v>
      </c>
      <c r="K21" s="87">
        <f>'MDL Calc'!K15</f>
        <v>0</v>
      </c>
      <c r="L21" s="87">
        <f>'MDL Calc'!L15</f>
        <v>0</v>
      </c>
      <c r="M21" s="87">
        <f>'MDL Calc'!M15</f>
        <v>0</v>
      </c>
      <c r="N21" s="88" t="str">
        <f>'MDL Calc'!O15</f>
        <v> </v>
      </c>
      <c r="O21" s="89" t="str">
        <f>'MDL Calc'!R15</f>
        <v> </v>
      </c>
      <c r="P21" s="90">
        <f>'MDL Calc'!S15</f>
        <v>0</v>
      </c>
    </row>
    <row r="22" spans="2:16" ht="24.75" customHeight="1">
      <c r="B22" s="86">
        <f>'MDL Calc'!B16</f>
        <v>0</v>
      </c>
      <c r="C22" s="86">
        <f>'MDL Calc'!D16</f>
        <v>0</v>
      </c>
      <c r="D22" s="86">
        <f>'MDL Calc'!C16</f>
        <v>0</v>
      </c>
      <c r="E22" s="86">
        <f>'MDL Calc'!E16</f>
        <v>0</v>
      </c>
      <c r="F22" s="86">
        <f>'MDL Calc'!F16</f>
        <v>0</v>
      </c>
      <c r="G22" s="87">
        <f>'MDL Calc'!G16</f>
        <v>0</v>
      </c>
      <c r="H22" s="87">
        <f>'MDL Calc'!H16</f>
        <v>0</v>
      </c>
      <c r="I22" s="87">
        <f>'MDL Calc'!I16</f>
        <v>0</v>
      </c>
      <c r="J22" s="87">
        <f>'MDL Calc'!J16</f>
        <v>0</v>
      </c>
      <c r="K22" s="87">
        <f>'MDL Calc'!K16</f>
        <v>0</v>
      </c>
      <c r="L22" s="87">
        <f>'MDL Calc'!L16</f>
        <v>0</v>
      </c>
      <c r="M22" s="87">
        <f>'MDL Calc'!M16</f>
        <v>0</v>
      </c>
      <c r="N22" s="88" t="str">
        <f>'MDL Calc'!O16</f>
        <v> </v>
      </c>
      <c r="O22" s="89" t="str">
        <f>'MDL Calc'!R16</f>
        <v> </v>
      </c>
      <c r="P22" s="90">
        <f>'MDL Calc'!S16</f>
        <v>0</v>
      </c>
    </row>
    <row r="23" spans="2:16" ht="24.75" customHeight="1">
      <c r="B23" s="86">
        <f>'MDL Calc'!B17</f>
        <v>0</v>
      </c>
      <c r="C23" s="86">
        <f>'MDL Calc'!D17</f>
        <v>0</v>
      </c>
      <c r="D23" s="86">
        <f>'MDL Calc'!C17</f>
        <v>0</v>
      </c>
      <c r="E23" s="86">
        <f>'MDL Calc'!E17</f>
        <v>0</v>
      </c>
      <c r="F23" s="86">
        <f>'MDL Calc'!F17</f>
        <v>0</v>
      </c>
      <c r="G23" s="87">
        <f>'MDL Calc'!G17</f>
        <v>0</v>
      </c>
      <c r="H23" s="87">
        <f>'MDL Calc'!H17</f>
        <v>0</v>
      </c>
      <c r="I23" s="87">
        <f>'MDL Calc'!I17</f>
        <v>0</v>
      </c>
      <c r="J23" s="87">
        <f>'MDL Calc'!J17</f>
        <v>0</v>
      </c>
      <c r="K23" s="87">
        <f>'MDL Calc'!K17</f>
        <v>0</v>
      </c>
      <c r="L23" s="87">
        <f>'MDL Calc'!L17</f>
        <v>0</v>
      </c>
      <c r="M23" s="87">
        <f>'MDL Calc'!M17</f>
        <v>0</v>
      </c>
      <c r="N23" s="88" t="str">
        <f>'MDL Calc'!O17</f>
        <v> </v>
      </c>
      <c r="O23" s="89" t="str">
        <f>'MDL Calc'!R17</f>
        <v> </v>
      </c>
      <c r="P23" s="90">
        <f>'MDL Calc'!S17</f>
        <v>0</v>
      </c>
    </row>
    <row r="24" spans="2:16" ht="24.75" customHeight="1">
      <c r="B24" s="86">
        <f>'MDL Calc'!B18</f>
        <v>0</v>
      </c>
      <c r="C24" s="86">
        <f>'MDL Calc'!D18</f>
        <v>0</v>
      </c>
      <c r="D24" s="86">
        <f>'MDL Calc'!C18</f>
        <v>0</v>
      </c>
      <c r="E24" s="86">
        <f>'MDL Calc'!E18</f>
        <v>0</v>
      </c>
      <c r="F24" s="86">
        <f>'MDL Calc'!F18</f>
        <v>0</v>
      </c>
      <c r="G24" s="87">
        <f>'MDL Calc'!G18</f>
        <v>0</v>
      </c>
      <c r="H24" s="87">
        <f>'MDL Calc'!H18</f>
        <v>0</v>
      </c>
      <c r="I24" s="87">
        <f>'MDL Calc'!I18</f>
        <v>0</v>
      </c>
      <c r="J24" s="87">
        <f>'MDL Calc'!J18</f>
        <v>0</v>
      </c>
      <c r="K24" s="87">
        <f>'MDL Calc'!K18</f>
        <v>0</v>
      </c>
      <c r="L24" s="87">
        <f>'MDL Calc'!L18</f>
        <v>0</v>
      </c>
      <c r="M24" s="87">
        <f>'MDL Calc'!M18</f>
        <v>0</v>
      </c>
      <c r="N24" s="88" t="str">
        <f>'MDL Calc'!O18</f>
        <v> </v>
      </c>
      <c r="O24" s="89" t="str">
        <f>'MDL Calc'!R18</f>
        <v> </v>
      </c>
      <c r="P24" s="90">
        <f>'MDL Calc'!S18</f>
        <v>0</v>
      </c>
    </row>
    <row r="25" spans="2:16" ht="24.75" customHeight="1">
      <c r="B25" s="86">
        <f>'MDL Calc'!B19</f>
        <v>0</v>
      </c>
      <c r="C25" s="86">
        <f>'MDL Calc'!D19</f>
        <v>0</v>
      </c>
      <c r="D25" s="86">
        <f>'MDL Calc'!C19</f>
        <v>0</v>
      </c>
      <c r="E25" s="86">
        <f>'MDL Calc'!E19</f>
        <v>0</v>
      </c>
      <c r="F25" s="86">
        <f>'MDL Calc'!F19</f>
        <v>0</v>
      </c>
      <c r="G25" s="87">
        <f>'MDL Calc'!G19</f>
        <v>0</v>
      </c>
      <c r="H25" s="87">
        <f>'MDL Calc'!H19</f>
        <v>0</v>
      </c>
      <c r="I25" s="87">
        <f>'MDL Calc'!I19</f>
        <v>0</v>
      </c>
      <c r="J25" s="87">
        <f>'MDL Calc'!J19</f>
        <v>0</v>
      </c>
      <c r="K25" s="87">
        <f>'MDL Calc'!K19</f>
        <v>0</v>
      </c>
      <c r="L25" s="87">
        <f>'MDL Calc'!L19</f>
        <v>0</v>
      </c>
      <c r="M25" s="87">
        <f>'MDL Calc'!M19</f>
        <v>0</v>
      </c>
      <c r="N25" s="88" t="str">
        <f>'MDL Calc'!O19</f>
        <v> </v>
      </c>
      <c r="O25" s="89" t="str">
        <f>'MDL Calc'!R19</f>
        <v> </v>
      </c>
      <c r="P25" s="90">
        <f>'MDL Calc'!S19</f>
        <v>0</v>
      </c>
    </row>
    <row r="26" spans="2:16" ht="24.75" customHeight="1">
      <c r="B26" s="86">
        <f>'MDL Calc'!B20</f>
        <v>0</v>
      </c>
      <c r="C26" s="86">
        <f>'MDL Calc'!D20</f>
        <v>0</v>
      </c>
      <c r="D26" s="86">
        <f>'MDL Calc'!C20</f>
        <v>0</v>
      </c>
      <c r="E26" s="86">
        <f>'MDL Calc'!E20</f>
        <v>0</v>
      </c>
      <c r="F26" s="86">
        <f>'MDL Calc'!F20</f>
        <v>0</v>
      </c>
      <c r="G26" s="87">
        <f>'MDL Calc'!G20</f>
        <v>0</v>
      </c>
      <c r="H26" s="87">
        <f>'MDL Calc'!H20</f>
        <v>0</v>
      </c>
      <c r="I26" s="87">
        <f>'MDL Calc'!I20</f>
        <v>0</v>
      </c>
      <c r="J26" s="87">
        <f>'MDL Calc'!J20</f>
        <v>0</v>
      </c>
      <c r="K26" s="87">
        <f>'MDL Calc'!K20</f>
        <v>0</v>
      </c>
      <c r="L26" s="87">
        <f>'MDL Calc'!L20</f>
        <v>0</v>
      </c>
      <c r="M26" s="87">
        <f>'MDL Calc'!M20</f>
        <v>0</v>
      </c>
      <c r="N26" s="88" t="str">
        <f>'MDL Calc'!O20</f>
        <v> </v>
      </c>
      <c r="O26" s="89" t="str">
        <f>'MDL Calc'!R20</f>
        <v> </v>
      </c>
      <c r="P26" s="90">
        <f>'MDL Calc'!S20</f>
        <v>0</v>
      </c>
    </row>
    <row r="27" spans="2:16" ht="24.75" customHeight="1">
      <c r="B27" s="86">
        <f>'MDL Calc'!B21</f>
        <v>0</v>
      </c>
      <c r="C27" s="86">
        <f>'MDL Calc'!D21</f>
        <v>0</v>
      </c>
      <c r="D27" s="86">
        <f>'MDL Calc'!C21</f>
        <v>0</v>
      </c>
      <c r="E27" s="86">
        <f>'MDL Calc'!E21</f>
        <v>0</v>
      </c>
      <c r="F27" s="86">
        <f>'MDL Calc'!F21</f>
        <v>0</v>
      </c>
      <c r="G27" s="87">
        <f>'MDL Calc'!G21</f>
        <v>0</v>
      </c>
      <c r="H27" s="87">
        <f>'MDL Calc'!H21</f>
        <v>0</v>
      </c>
      <c r="I27" s="87">
        <f>'MDL Calc'!I21</f>
        <v>0</v>
      </c>
      <c r="J27" s="87">
        <f>'MDL Calc'!J21</f>
        <v>0</v>
      </c>
      <c r="K27" s="87">
        <f>'MDL Calc'!K21</f>
        <v>0</v>
      </c>
      <c r="L27" s="87">
        <f>'MDL Calc'!L21</f>
        <v>0</v>
      </c>
      <c r="M27" s="87">
        <f>'MDL Calc'!M21</f>
        <v>0</v>
      </c>
      <c r="N27" s="88" t="str">
        <f>'MDL Calc'!O21</f>
        <v> </v>
      </c>
      <c r="O27" s="89" t="str">
        <f>'MDL Calc'!R21</f>
        <v> </v>
      </c>
      <c r="P27" s="90">
        <f>'MDL Calc'!S21</f>
        <v>0</v>
      </c>
    </row>
    <row r="28" spans="2:16" ht="24.75" customHeight="1">
      <c r="B28" s="86">
        <f>'MDL Calc'!B22</f>
        <v>0</v>
      </c>
      <c r="C28" s="86">
        <f>'MDL Calc'!D22</f>
        <v>0</v>
      </c>
      <c r="D28" s="86">
        <f>'MDL Calc'!C22</f>
        <v>0</v>
      </c>
      <c r="E28" s="86">
        <f>'MDL Calc'!E22</f>
        <v>0</v>
      </c>
      <c r="F28" s="86">
        <f>'MDL Calc'!F22</f>
        <v>0</v>
      </c>
      <c r="G28" s="87">
        <f>'MDL Calc'!G22</f>
        <v>0</v>
      </c>
      <c r="H28" s="87">
        <f>'MDL Calc'!H22</f>
        <v>0</v>
      </c>
      <c r="I28" s="87">
        <f>'MDL Calc'!I22</f>
        <v>0</v>
      </c>
      <c r="J28" s="87">
        <f>'MDL Calc'!J22</f>
        <v>0</v>
      </c>
      <c r="K28" s="87">
        <f>'MDL Calc'!K22</f>
        <v>0</v>
      </c>
      <c r="L28" s="87">
        <f>'MDL Calc'!L22</f>
        <v>0</v>
      </c>
      <c r="M28" s="87">
        <f>'MDL Calc'!M22</f>
        <v>0</v>
      </c>
      <c r="N28" s="88" t="str">
        <f>'MDL Calc'!O22</f>
        <v> </v>
      </c>
      <c r="O28" s="89" t="str">
        <f>'MDL Calc'!R22</f>
        <v> </v>
      </c>
      <c r="P28" s="90">
        <f>'MDL Calc'!S22</f>
        <v>0</v>
      </c>
    </row>
    <row r="29" spans="2:16" ht="24.75" customHeight="1">
      <c r="B29" s="86">
        <f>'MDL Calc'!B23</f>
        <v>0</v>
      </c>
      <c r="C29" s="86">
        <f>'MDL Calc'!D23</f>
        <v>0</v>
      </c>
      <c r="D29" s="86">
        <f>'MDL Calc'!C23</f>
        <v>0</v>
      </c>
      <c r="E29" s="86">
        <f>'MDL Calc'!E23</f>
        <v>0</v>
      </c>
      <c r="F29" s="86">
        <f>'MDL Calc'!F23</f>
        <v>0</v>
      </c>
      <c r="G29" s="87">
        <f>'MDL Calc'!G23</f>
        <v>0</v>
      </c>
      <c r="H29" s="87">
        <f>'MDL Calc'!H23</f>
        <v>0</v>
      </c>
      <c r="I29" s="87">
        <f>'MDL Calc'!I23</f>
        <v>0</v>
      </c>
      <c r="J29" s="87">
        <f>'MDL Calc'!J23</f>
        <v>0</v>
      </c>
      <c r="K29" s="87">
        <f>'MDL Calc'!K23</f>
        <v>0</v>
      </c>
      <c r="L29" s="87">
        <f>'MDL Calc'!L23</f>
        <v>0</v>
      </c>
      <c r="M29" s="87">
        <f>'MDL Calc'!M23</f>
        <v>0</v>
      </c>
      <c r="N29" s="88" t="str">
        <f>'MDL Calc'!O23</f>
        <v> </v>
      </c>
      <c r="O29" s="89" t="str">
        <f>'MDL Calc'!R23</f>
        <v> </v>
      </c>
      <c r="P29" s="90">
        <f>'MDL Calc'!S23</f>
        <v>0</v>
      </c>
    </row>
    <row r="30" ht="15.75">
      <c r="B30" s="84"/>
    </row>
    <row r="31" spans="2:15" ht="15.75">
      <c r="B31" s="91"/>
      <c r="L31" s="325" t="s">
        <v>277</v>
      </c>
      <c r="M31" s="325"/>
      <c r="N31" s="326" t="str">
        <f>'Cover Sheet'!H14</f>
        <v>03072014</v>
      </c>
      <c r="O31" s="326"/>
    </row>
    <row r="32" ht="15.75">
      <c r="B32" s="91" t="s">
        <v>41</v>
      </c>
    </row>
    <row r="33" ht="15.75">
      <c r="B33" s="91" t="s">
        <v>40</v>
      </c>
    </row>
    <row r="34" ht="15.75">
      <c r="B34" s="91" t="s">
        <v>42</v>
      </c>
    </row>
  </sheetData>
  <sheetProtection password="C601" sheet="1" objects="1" scenarios="1"/>
  <mergeCells count="12">
    <mergeCell ref="C9:E9"/>
    <mergeCell ref="C12:E12"/>
    <mergeCell ref="N31:O31"/>
    <mergeCell ref="L31:M31"/>
    <mergeCell ref="B16:F16"/>
    <mergeCell ref="F1:K1"/>
    <mergeCell ref="C11:E11"/>
    <mergeCell ref="C10:E10"/>
    <mergeCell ref="F2:K2"/>
    <mergeCell ref="F3:K3"/>
    <mergeCell ref="F4:K4"/>
    <mergeCell ref="F5:K5"/>
  </mergeCells>
  <conditionalFormatting sqref="G18:G29">
    <cfRule type="cellIs" priority="1" dxfId="63" operator="greaterThan" stopIfTrue="1">
      <formula>10*O18</formula>
    </cfRule>
    <cfRule type="cellIs" priority="2" dxfId="63" operator="lessThan" stopIfTrue="1">
      <formula>O18</formula>
    </cfRule>
  </conditionalFormatting>
  <conditionalFormatting sqref="H18:H29">
    <cfRule type="cellIs" priority="3" dxfId="63" operator="greaterThan" stopIfTrue="1">
      <formula>10*O18</formula>
    </cfRule>
    <cfRule type="cellIs" priority="4" dxfId="63" operator="lessThan" stopIfTrue="1">
      <formula>O18</formula>
    </cfRule>
  </conditionalFormatting>
  <conditionalFormatting sqref="I18:I29">
    <cfRule type="cellIs" priority="5" dxfId="63" operator="greaterThan" stopIfTrue="1">
      <formula>10*O18</formula>
    </cfRule>
    <cfRule type="cellIs" priority="6" dxfId="63" operator="lessThan" stopIfTrue="1">
      <formula>O18</formula>
    </cfRule>
  </conditionalFormatting>
  <conditionalFormatting sqref="J18:J29">
    <cfRule type="cellIs" priority="7" dxfId="63" operator="greaterThan" stopIfTrue="1">
      <formula>10*O18</formula>
    </cfRule>
    <cfRule type="cellIs" priority="8" dxfId="63" operator="lessThan" stopIfTrue="1">
      <formula>O18</formula>
    </cfRule>
  </conditionalFormatting>
  <conditionalFormatting sqref="K18:K29">
    <cfRule type="cellIs" priority="9" dxfId="63" operator="greaterThan" stopIfTrue="1">
      <formula>10*O18</formula>
    </cfRule>
    <cfRule type="cellIs" priority="10" dxfId="63" operator="lessThan" stopIfTrue="1">
      <formula>O18</formula>
    </cfRule>
  </conditionalFormatting>
  <conditionalFormatting sqref="L18:L29">
    <cfRule type="cellIs" priority="11" dxfId="63" operator="greaterThan" stopIfTrue="1">
      <formula>10*O18</formula>
    </cfRule>
    <cfRule type="cellIs" priority="12" dxfId="63" operator="lessThan" stopIfTrue="1">
      <formula>O18</formula>
    </cfRule>
  </conditionalFormatting>
  <conditionalFormatting sqref="M18:M29">
    <cfRule type="cellIs" priority="13" dxfId="63" operator="greaterThan" stopIfTrue="1">
      <formula>10*O18</formula>
    </cfRule>
    <cfRule type="cellIs" priority="14" dxfId="63" operator="lessThan" stopIfTrue="1">
      <formula>O18</formula>
    </cfRule>
  </conditionalFormatting>
  <conditionalFormatting sqref="O18:O29">
    <cfRule type="cellIs" priority="15" dxfId="63" operator="greaterThan" stopIfTrue="1">
      <formula>F18</formula>
    </cfRule>
  </conditionalFormatting>
  <printOptions/>
  <pageMargins left="0.25" right="0.25" top="0.75" bottom="0.75" header="0.3" footer="0.3"/>
  <pageSetup fitToHeight="1" fitToWidth="1" horizontalDpi="1200" verticalDpi="1200" orientation="landscape" scale="66" r:id="rId1"/>
  <headerFooter>
    <oddFooter>&amp;RVersion:  20130422</oddFooter>
  </headerFooter>
  <colBreaks count="1" manualBreakCount="1">
    <brk id="6" max="22" man="1"/>
  </colBreaks>
</worksheet>
</file>

<file path=xl/worksheets/sheet5.xml><?xml version="1.0" encoding="utf-8"?>
<worksheet xmlns="http://schemas.openxmlformats.org/spreadsheetml/2006/main" xmlns:r="http://schemas.openxmlformats.org/officeDocument/2006/relationships">
  <sheetPr>
    <pageSetUpPr fitToPage="1"/>
  </sheetPr>
  <dimension ref="B1:P33"/>
  <sheetViews>
    <sheetView showGridLines="0" showZeros="0" zoomScale="75" zoomScaleNormal="75" zoomScalePageLayoutView="0" workbookViewId="0" topLeftCell="A1">
      <selection activeCell="G14" sqref="G14"/>
    </sheetView>
  </sheetViews>
  <sheetFormatPr defaultColWidth="9.140625" defaultRowHeight="15"/>
  <cols>
    <col min="1" max="1" width="4.7109375" style="23" customWidth="1"/>
    <col min="2" max="2" width="34.00390625" style="23" bestFit="1" customWidth="1"/>
    <col min="3" max="3" width="15.7109375" style="23" customWidth="1"/>
    <col min="4" max="4" width="15.57421875" style="92" customWidth="1"/>
    <col min="5" max="5" width="15.7109375" style="23" customWidth="1"/>
    <col min="6" max="6" width="17.7109375" style="23" bestFit="1" customWidth="1"/>
    <col min="7" max="16" width="12.00390625" style="23" customWidth="1"/>
    <col min="17" max="16384" width="9.140625" style="23" customWidth="1"/>
  </cols>
  <sheetData>
    <row r="1" spans="4:7" ht="18.75" customHeight="1">
      <c r="D1" s="144"/>
      <c r="E1" s="348" t="s">
        <v>55</v>
      </c>
      <c r="F1" s="348"/>
      <c r="G1" s="348"/>
    </row>
    <row r="2" spans="4:9" ht="14.25" customHeight="1">
      <c r="D2" s="311" t="s">
        <v>249</v>
      </c>
      <c r="E2" s="311"/>
      <c r="F2" s="311"/>
      <c r="G2" s="311"/>
      <c r="H2" s="311"/>
      <c r="I2" s="311"/>
    </row>
    <row r="3" spans="4:9" ht="14.25" customHeight="1">
      <c r="D3" s="311" t="s">
        <v>250</v>
      </c>
      <c r="E3" s="311"/>
      <c r="F3" s="311"/>
      <c r="G3" s="311"/>
      <c r="H3" s="311"/>
      <c r="I3" s="311"/>
    </row>
    <row r="4" spans="4:9" ht="14.25" customHeight="1">
      <c r="D4" s="311" t="s">
        <v>278</v>
      </c>
      <c r="E4" s="311"/>
      <c r="F4" s="311"/>
      <c r="G4" s="311"/>
      <c r="H4" s="311"/>
      <c r="I4" s="311"/>
    </row>
    <row r="5" spans="2:9" ht="14.25" customHeight="1">
      <c r="B5" s="84"/>
      <c r="D5" s="311" t="s">
        <v>251</v>
      </c>
      <c r="E5" s="311"/>
      <c r="F5" s="311"/>
      <c r="G5" s="311"/>
      <c r="H5" s="311"/>
      <c r="I5" s="311"/>
    </row>
    <row r="6" spans="2:9" ht="14.25" customHeight="1">
      <c r="B6" s="84" t="s">
        <v>44</v>
      </c>
      <c r="D6" s="147"/>
      <c r="E6" s="147"/>
      <c r="F6" s="147"/>
      <c r="G6" s="147"/>
      <c r="H6" s="147"/>
      <c r="I6" s="147"/>
    </row>
    <row r="7" spans="2:9" s="281" customFormat="1" ht="14.25" customHeight="1">
      <c r="B7" s="84"/>
      <c r="D7" s="147"/>
      <c r="E7" s="147"/>
      <c r="F7" s="147"/>
      <c r="G7" s="147"/>
      <c r="H7" s="147"/>
      <c r="I7" s="147"/>
    </row>
    <row r="8" spans="2:4" ht="15">
      <c r="B8" s="303" t="s">
        <v>0</v>
      </c>
      <c r="C8" s="355">
        <f>'Cover Sheet'!B8</f>
        <v>0</v>
      </c>
      <c r="D8" s="355"/>
    </row>
    <row r="9" spans="2:4" ht="15">
      <c r="B9" s="303" t="s">
        <v>275</v>
      </c>
      <c r="C9" s="330">
        <f>'Cover Sheet'!H8</f>
        <v>0</v>
      </c>
      <c r="D9" s="332"/>
    </row>
    <row r="10" ht="15.75" thickBot="1"/>
    <row r="11" spans="2:16" ht="15.75" thickBot="1">
      <c r="B11" s="162" t="s">
        <v>16</v>
      </c>
      <c r="C11" s="163" t="s">
        <v>17</v>
      </c>
      <c r="D11" s="164" t="s">
        <v>18</v>
      </c>
      <c r="E11" s="163" t="s">
        <v>45</v>
      </c>
      <c r="F11" s="163" t="s">
        <v>46</v>
      </c>
      <c r="G11" s="163" t="s">
        <v>20</v>
      </c>
      <c r="H11" s="163" t="s">
        <v>21</v>
      </c>
      <c r="I11" s="163" t="s">
        <v>22</v>
      </c>
      <c r="J11" s="163" t="s">
        <v>23</v>
      </c>
      <c r="K11" s="163" t="s">
        <v>34</v>
      </c>
      <c r="L11" s="163" t="s">
        <v>35</v>
      </c>
      <c r="M11" s="163" t="s">
        <v>36</v>
      </c>
      <c r="N11" s="165" t="s">
        <v>47</v>
      </c>
      <c r="O11" s="165" t="s">
        <v>143</v>
      </c>
      <c r="P11" s="165" t="s">
        <v>144</v>
      </c>
    </row>
    <row r="12" spans="2:16" ht="24.75" customHeight="1">
      <c r="B12" s="347">
        <f>'RLS Calc (1)'!L2</f>
        <v>0</v>
      </c>
      <c r="C12" s="349">
        <f>'RLS Calc (1)'!L3</f>
        <v>0</v>
      </c>
      <c r="D12" s="351">
        <f>'RLS Calc (1)'!L4</f>
        <v>0</v>
      </c>
      <c r="E12" s="353">
        <f>'RLS Calc (1)'!E4</f>
        <v>0</v>
      </c>
      <c r="F12" s="161" t="s">
        <v>48</v>
      </c>
      <c r="G12" s="161">
        <f>'RLS Calc (1)'!C$15</f>
        <v>0</v>
      </c>
      <c r="H12" s="161">
        <f>'RLS Calc (1)'!C$16</f>
        <v>0</v>
      </c>
      <c r="I12" s="161">
        <f>'RLS Calc (1)'!C$17</f>
        <v>0</v>
      </c>
      <c r="J12" s="161">
        <f>'RLS Calc (1)'!C$18</f>
        <v>0</v>
      </c>
      <c r="K12" s="161">
        <f>'RLS Calc (1)'!C$19</f>
        <v>0</v>
      </c>
      <c r="L12" s="161">
        <f>'RLS Calc (1)'!C$20</f>
        <v>0</v>
      </c>
      <c r="M12" s="161">
        <f>'RLS Calc (1)'!C$21</f>
        <v>0</v>
      </c>
      <c r="N12" s="161">
        <f>'RLS Calc (1)'!C$22</f>
        <v>0</v>
      </c>
      <c r="O12" s="161">
        <f>'RLS Calc (1)'!C$23</f>
        <v>0</v>
      </c>
      <c r="P12" s="161">
        <f>'RLS Calc (1)'!C$24</f>
        <v>0</v>
      </c>
    </row>
    <row r="13" spans="2:16" ht="24.75" customHeight="1">
      <c r="B13" s="343"/>
      <c r="C13" s="350"/>
      <c r="D13" s="352"/>
      <c r="E13" s="354"/>
      <c r="F13" s="154" t="s">
        <v>49</v>
      </c>
      <c r="G13" s="154">
        <f>'RLS Calc (1)'!D$15</f>
        <v>0</v>
      </c>
      <c r="H13" s="154">
        <f>'RLS Calc (1)'!D$16</f>
        <v>0</v>
      </c>
      <c r="I13" s="154">
        <f>'RLS Calc (1)'!D$17</f>
        <v>0</v>
      </c>
      <c r="J13" s="154">
        <f>'RLS Calc (1)'!D$18</f>
        <v>0</v>
      </c>
      <c r="K13" s="154">
        <f>'RLS Calc (1)'!D$19</f>
        <v>0</v>
      </c>
      <c r="L13" s="154">
        <f>'RLS Calc (1)'!D$20</f>
        <v>0</v>
      </c>
      <c r="M13" s="154">
        <f>'RLS Calc (1)'!D$21</f>
        <v>0</v>
      </c>
      <c r="N13" s="154">
        <f>'RLS Calc (1)'!D$22</f>
        <v>0</v>
      </c>
      <c r="O13" s="154">
        <f>'RLS Calc (1)'!D$23</f>
        <v>0</v>
      </c>
      <c r="P13" s="154">
        <f>'RLS Calc (1)'!D$24</f>
        <v>0</v>
      </c>
    </row>
    <row r="14" spans="2:16" ht="24.75" customHeight="1">
      <c r="B14" s="344">
        <f>'RLS Calc (2)'!L2</f>
        <v>0</v>
      </c>
      <c r="C14" s="344">
        <f>'RLS Calc (2)'!L3</f>
        <v>0</v>
      </c>
      <c r="D14" s="344">
        <f>'RLS Calc (2)'!L4</f>
        <v>0</v>
      </c>
      <c r="E14" s="342">
        <f>'RLS Calc (2)'!E4</f>
        <v>0</v>
      </c>
      <c r="F14" s="161" t="s">
        <v>48</v>
      </c>
      <c r="G14" s="161">
        <f>'RLS Calc (2)'!C$15</f>
        <v>0</v>
      </c>
      <c r="H14" s="161">
        <f>'RLS Calc (2)'!C$16</f>
        <v>0</v>
      </c>
      <c r="I14" s="161">
        <f>'RLS Calc (2)'!C$17</f>
        <v>0</v>
      </c>
      <c r="J14" s="161">
        <f>'RLS Calc (2)'!C$18</f>
        <v>0</v>
      </c>
      <c r="K14" s="161">
        <f>'RLS Calc (2)'!C$19</f>
        <v>0</v>
      </c>
      <c r="L14" s="161">
        <f>'RLS Calc (2)'!C$20</f>
        <v>0</v>
      </c>
      <c r="M14" s="161">
        <f>'RLS Calc (2)'!C$21</f>
        <v>0</v>
      </c>
      <c r="N14" s="161">
        <f>'RLS Calc (2)'!C$22</f>
        <v>0</v>
      </c>
      <c r="O14" s="161">
        <f>'RLS Calc (2)'!C$23</f>
        <v>0</v>
      </c>
      <c r="P14" s="161">
        <f>'RLS Calc (2)'!C$24</f>
        <v>0</v>
      </c>
    </row>
    <row r="15" spans="2:16" ht="24.75" customHeight="1">
      <c r="B15" s="343"/>
      <c r="C15" s="343"/>
      <c r="D15" s="343"/>
      <c r="E15" s="343"/>
      <c r="F15" s="154" t="s">
        <v>49</v>
      </c>
      <c r="G15" s="154"/>
      <c r="H15" s="154">
        <f>'RLS Calc (2)'!D$16</f>
        <v>0</v>
      </c>
      <c r="I15" s="154">
        <f>'RLS Calc (2)'!D$17</f>
        <v>0</v>
      </c>
      <c r="J15" s="154">
        <f>'RLS Calc (2)'!D$18</f>
        <v>0</v>
      </c>
      <c r="K15" s="154">
        <f>'RLS Calc (2)'!D$19</f>
        <v>0</v>
      </c>
      <c r="L15" s="154">
        <f>'RLS Calc (2)'!D$20</f>
        <v>0</v>
      </c>
      <c r="M15" s="154">
        <f>'RLS Calc (2)'!D$21</f>
        <v>0</v>
      </c>
      <c r="N15" s="154">
        <f>'RLS Calc (2)'!D$22</f>
        <v>0</v>
      </c>
      <c r="O15" s="154">
        <f>'RLS Calc (2)'!D$23</f>
        <v>0</v>
      </c>
      <c r="P15" s="154">
        <f>'RLS Calc (2)'!D$24</f>
        <v>0</v>
      </c>
    </row>
    <row r="16" spans="2:16" ht="24.75" customHeight="1">
      <c r="B16" s="344">
        <f>'RLS Calc (3)'!L2</f>
        <v>0</v>
      </c>
      <c r="C16" s="344">
        <f>'RLS Calc (3)'!L3</f>
        <v>0</v>
      </c>
      <c r="D16" s="344">
        <f>'RLS Calc (3)'!L4</f>
        <v>0</v>
      </c>
      <c r="E16" s="342">
        <f>'RLS Calc (3)'!E4</f>
        <v>0</v>
      </c>
      <c r="F16" s="161" t="s">
        <v>48</v>
      </c>
      <c r="G16" s="161">
        <f>'RLS Calc (3)'!C$15</f>
        <v>0</v>
      </c>
      <c r="H16" s="161">
        <f>'RLS Calc (3)'!C$16</f>
        <v>0</v>
      </c>
      <c r="I16" s="161">
        <f>'RLS Calc (3)'!C$17</f>
        <v>0</v>
      </c>
      <c r="J16" s="161">
        <f>'RLS Calc (3)'!C$18</f>
        <v>0</v>
      </c>
      <c r="K16" s="161">
        <f>'RLS Calc (3)'!C$19</f>
        <v>0</v>
      </c>
      <c r="L16" s="161">
        <f>'RLS Calc (3)'!C$20</f>
        <v>0</v>
      </c>
      <c r="M16" s="161">
        <f>'RLS Calc (3)'!C$21</f>
        <v>0</v>
      </c>
      <c r="N16" s="161">
        <f>'RLS Calc (3)'!C$22</f>
        <v>0</v>
      </c>
      <c r="O16" s="161">
        <f>'RLS Calc (3)'!C$23</f>
        <v>0</v>
      </c>
      <c r="P16" s="161">
        <f>'RLS Calc (3)'!C$24</f>
        <v>0</v>
      </c>
    </row>
    <row r="17" spans="2:16" ht="24.75" customHeight="1">
      <c r="B17" s="343"/>
      <c r="C17" s="343"/>
      <c r="D17" s="343"/>
      <c r="E17" s="343"/>
      <c r="F17" s="154" t="s">
        <v>49</v>
      </c>
      <c r="G17" s="154">
        <f>'RLS Calc (3)'!D$15</f>
        <v>0</v>
      </c>
      <c r="H17" s="154">
        <f>'RLS Calc (3)'!D$16</f>
        <v>0</v>
      </c>
      <c r="I17" s="154">
        <f>'RLS Calc (3)'!D$17</f>
        <v>0</v>
      </c>
      <c r="J17" s="154">
        <f>'RLS Calc (3)'!D$18</f>
        <v>0</v>
      </c>
      <c r="K17" s="154">
        <f>'RLS Calc (3)'!D$19</f>
        <v>0</v>
      </c>
      <c r="L17" s="154">
        <f>'RLS Calc (3)'!D$20</f>
        <v>0</v>
      </c>
      <c r="M17" s="154">
        <f>'RLS Calc (3)'!D$21</f>
        <v>0</v>
      </c>
      <c r="N17" s="154">
        <f>'RLS Calc (3)'!D$22</f>
        <v>0</v>
      </c>
      <c r="O17" s="154">
        <f>'RLS Calc (3)'!D$23</f>
        <v>0</v>
      </c>
      <c r="P17" s="154">
        <f>'RLS Calc (3)'!D$24</f>
        <v>0</v>
      </c>
    </row>
    <row r="18" spans="2:16" ht="24.75" customHeight="1">
      <c r="B18" s="344">
        <f>'RLS Calc (4)'!L2</f>
        <v>0</v>
      </c>
      <c r="C18" s="344">
        <f>'RLS Calc (4)'!L3</f>
        <v>0</v>
      </c>
      <c r="D18" s="344">
        <f>'RLS Calc (4)'!L4</f>
        <v>0</v>
      </c>
      <c r="E18" s="342">
        <f>'RLS Calc (4)'!E4</f>
        <v>0</v>
      </c>
      <c r="F18" s="161" t="s">
        <v>48</v>
      </c>
      <c r="G18" s="161">
        <f>'RLS Calc (4)'!C$15</f>
        <v>0</v>
      </c>
      <c r="H18" s="161">
        <f>'RLS Calc (4)'!C$16</f>
        <v>0</v>
      </c>
      <c r="I18" s="161">
        <f>'RLS Calc (4)'!C$17</f>
        <v>0</v>
      </c>
      <c r="J18" s="161">
        <f>'RLS Calc (4)'!C$18</f>
        <v>0</v>
      </c>
      <c r="K18" s="161">
        <f>'RLS Calc (4)'!C$19</f>
        <v>0</v>
      </c>
      <c r="L18" s="161">
        <f>'RLS Calc (4)'!C$20</f>
        <v>0</v>
      </c>
      <c r="M18" s="161">
        <f>'RLS Calc (4)'!C$21</f>
        <v>0</v>
      </c>
      <c r="N18" s="161">
        <f>'RLS Calc (4)'!C$22</f>
        <v>0</v>
      </c>
      <c r="O18" s="161">
        <f>'RLS Calc (4)'!C$23</f>
        <v>0</v>
      </c>
      <c r="P18" s="161">
        <f>'RLS Calc (4)'!C$24</f>
        <v>0</v>
      </c>
    </row>
    <row r="19" spans="2:16" ht="24.75" customHeight="1">
      <c r="B19" s="343"/>
      <c r="C19" s="343"/>
      <c r="D19" s="343"/>
      <c r="E19" s="343"/>
      <c r="F19" s="154" t="s">
        <v>49</v>
      </c>
      <c r="G19" s="154">
        <f>'RLS Calc (4)'!D$15</f>
        <v>0</v>
      </c>
      <c r="H19" s="154">
        <f>'RLS Calc (4)'!D$16</f>
        <v>0</v>
      </c>
      <c r="I19" s="154">
        <f>'RLS Calc (4)'!D$17</f>
        <v>0</v>
      </c>
      <c r="J19" s="154">
        <f>'RLS Calc (4)'!D$18</f>
        <v>0</v>
      </c>
      <c r="K19" s="154">
        <f>'RLS Calc (4)'!D$19</f>
        <v>0</v>
      </c>
      <c r="L19" s="154">
        <f>'RLS Calc (4)'!D$20</f>
        <v>0</v>
      </c>
      <c r="M19" s="154">
        <f>'RLS Calc (4)'!D$21</f>
        <v>0</v>
      </c>
      <c r="N19" s="154">
        <f>'RLS Calc (4)'!D$22</f>
        <v>0</v>
      </c>
      <c r="O19" s="154">
        <f>'RLS Calc (4)'!D$23</f>
        <v>0</v>
      </c>
      <c r="P19" s="154">
        <f>'RLS Calc (4)'!D$24</f>
        <v>0</v>
      </c>
    </row>
    <row r="20" spans="2:16" ht="24.75" customHeight="1">
      <c r="B20" s="344">
        <f>'RLS Calc (5)'!L2</f>
        <v>0</v>
      </c>
      <c r="C20" s="344">
        <f>'RLS Calc (5)'!L3</f>
        <v>0</v>
      </c>
      <c r="D20" s="344">
        <f>'RLS Calc (5)'!L4</f>
        <v>0</v>
      </c>
      <c r="E20" s="342">
        <f>'RLS Calc (5)'!E4</f>
        <v>0</v>
      </c>
      <c r="F20" s="161" t="s">
        <v>48</v>
      </c>
      <c r="G20" s="161">
        <f>'RLS Calc (5)'!C$15</f>
        <v>0</v>
      </c>
      <c r="H20" s="161">
        <f>'RLS Calc (5)'!C$16</f>
        <v>0</v>
      </c>
      <c r="I20" s="161">
        <f>'RLS Calc (5)'!C$17</f>
        <v>0</v>
      </c>
      <c r="J20" s="161">
        <f>'RLS Calc (5)'!C$18</f>
        <v>0</v>
      </c>
      <c r="K20" s="161">
        <f>'RLS Calc (5)'!C$19</f>
        <v>0</v>
      </c>
      <c r="L20" s="161">
        <f>'RLS Calc (5)'!C$20</f>
        <v>0</v>
      </c>
      <c r="M20" s="161">
        <f>'RLS Calc (5)'!C$21</f>
        <v>0</v>
      </c>
      <c r="N20" s="161">
        <f>'RLS Calc (5)'!C$22</f>
        <v>0</v>
      </c>
      <c r="O20" s="161">
        <f>'RLS Calc (5)'!C$23</f>
        <v>0</v>
      </c>
      <c r="P20" s="161">
        <f>'RLS Calc (5)'!C$24</f>
        <v>0</v>
      </c>
    </row>
    <row r="21" spans="2:16" ht="24.75" customHeight="1">
      <c r="B21" s="343"/>
      <c r="C21" s="343"/>
      <c r="D21" s="343"/>
      <c r="E21" s="343"/>
      <c r="F21" s="154" t="s">
        <v>49</v>
      </c>
      <c r="G21" s="154">
        <f>'RLS Calc (5)'!D$15</f>
        <v>0</v>
      </c>
      <c r="H21" s="154">
        <f>'RLS Calc (5)'!D$16</f>
        <v>0</v>
      </c>
      <c r="I21" s="154">
        <f>'RLS Calc (5)'!D$17</f>
        <v>0</v>
      </c>
      <c r="J21" s="154">
        <f>'RLS Calc (5)'!D$18</f>
        <v>0</v>
      </c>
      <c r="K21" s="154">
        <f>'RLS Calc (5)'!D$19</f>
        <v>0</v>
      </c>
      <c r="L21" s="154">
        <f>'RLS Calc (5)'!D$20</f>
        <v>0</v>
      </c>
      <c r="M21" s="154">
        <f>'RLS Calc (5)'!D$21</f>
        <v>0</v>
      </c>
      <c r="N21" s="154">
        <f>'RLS Calc (5)'!D$22</f>
        <v>0</v>
      </c>
      <c r="O21" s="154">
        <f>'RLS Calc (5)'!D$23</f>
        <v>0</v>
      </c>
      <c r="P21" s="154">
        <f>'RLS Calc (5)'!D$24</f>
        <v>0</v>
      </c>
    </row>
    <row r="24" spans="2:7" ht="15">
      <c r="B24" s="23" t="s">
        <v>50</v>
      </c>
      <c r="D24" s="23"/>
      <c r="F24" s="92"/>
      <c r="G24" s="98" t="str">
        <f>IF(I27=" ","The % Recovery was calculated using a pre-programmed curve"," ")</f>
        <v>The % Recovery was calculated using a pre-programmed curve</v>
      </c>
    </row>
    <row r="25" spans="4:6" ht="15">
      <c r="D25" s="23"/>
      <c r="F25" s="92"/>
    </row>
    <row r="26" spans="2:14" ht="30">
      <c r="B26" s="154" t="s">
        <v>16</v>
      </c>
      <c r="C26" s="154" t="s">
        <v>84</v>
      </c>
      <c r="D26" s="154" t="s">
        <v>245</v>
      </c>
      <c r="E26" s="154" t="s">
        <v>51</v>
      </c>
      <c r="F26" s="166" t="s">
        <v>52</v>
      </c>
      <c r="G26" s="154" t="s">
        <v>53</v>
      </c>
      <c r="H26" s="154" t="s">
        <v>54</v>
      </c>
      <c r="I26" s="345" t="s">
        <v>240</v>
      </c>
      <c r="J26" s="346"/>
      <c r="K26" s="339" t="s">
        <v>142</v>
      </c>
      <c r="L26" s="340"/>
      <c r="M26" s="341"/>
      <c r="N26" s="120"/>
    </row>
    <row r="27" spans="2:13" ht="15">
      <c r="B27" s="154">
        <f>B12</f>
        <v>0</v>
      </c>
      <c r="C27" s="154">
        <f>'RLS Calc (1)'!E$3</f>
        <v>0</v>
      </c>
      <c r="D27" s="154">
        <f>'RLS Calc (1)'!L$5</f>
        <v>0</v>
      </c>
      <c r="E27" s="154">
        <f>'RLS Calc (1)'!C$12</f>
        <v>0</v>
      </c>
      <c r="F27" s="167" t="str">
        <f>IF(ISERROR('RLS Calc (1)'!H$29)," ",('RLS Calc (1)'!H$29))</f>
        <v> </v>
      </c>
      <c r="G27" s="168" t="str">
        <f>IF(ISERROR('RLS Calc (1)'!H$27)," ",('RLS Calc (1)'!H$27))</f>
        <v> </v>
      </c>
      <c r="H27" s="168" t="str">
        <f>IF(ISERROR('RLS Calc (1)'!H$28)," ",('RLS Calc (1)'!H$28))</f>
        <v> </v>
      </c>
      <c r="I27" s="168" t="str">
        <f>IF(ISERROR('RLS Calc (1)'!C$43)," ",('RLS Calc (1)'!C$43))</f>
        <v> </v>
      </c>
      <c r="J27" s="154" t="str">
        <f>IF(ISERROR('RLS Calc (1)'!J$43)," ",('RLS Calc (1)'!J$43))</f>
        <v> </v>
      </c>
      <c r="K27" s="339" t="str">
        <f>IF(AND(I27&gt;0.7,I27&lt;1.3),"Yes"," ")</f>
        <v> </v>
      </c>
      <c r="L27" s="340"/>
      <c r="M27" s="341"/>
    </row>
    <row r="28" spans="2:14" ht="15">
      <c r="B28" s="154">
        <f>B14</f>
        <v>0</v>
      </c>
      <c r="C28" s="154">
        <f>'RLS Calc (2)'!E$3</f>
        <v>0</v>
      </c>
      <c r="D28" s="154">
        <f>'RLS Calc (2)'!L$5</f>
        <v>0</v>
      </c>
      <c r="E28" s="154">
        <f>'RLS Calc (2)'!C$12</f>
        <v>0</v>
      </c>
      <c r="F28" s="167" t="str">
        <f>IF(ISERROR('RLS Calc (2)'!H$29)," ",('RLS Calc (2)'!H$29))</f>
        <v> </v>
      </c>
      <c r="G28" s="168" t="str">
        <f>IF(ISERROR('RLS Calc (2)'!H$27)," ",('RLS Calc (2)'!H$27))</f>
        <v> </v>
      </c>
      <c r="H28" s="168" t="str">
        <f>IF(ISERROR('RLS Calc (2)'!H$28)," ",('RLS Calc (2)'!H$28))</f>
        <v> </v>
      </c>
      <c r="I28" s="168" t="str">
        <f>IF(ISERROR('RLS Calc (2)'!C$43)," ",('RLS Calc (2)'!C$43))</f>
        <v> </v>
      </c>
      <c r="J28" s="154" t="str">
        <f>IF(ISERROR('RLS Calc (2)'!J$43)," ",('RLS Calc (2)'!J$43))</f>
        <v> </v>
      </c>
      <c r="K28" s="339" t="str">
        <f>IF(AND(I28&gt;0.7,I28&lt;1.3),"Yes"," ")</f>
        <v> </v>
      </c>
      <c r="L28" s="340"/>
      <c r="M28" s="341"/>
      <c r="N28" s="98"/>
    </row>
    <row r="29" spans="2:14" ht="15">
      <c r="B29" s="154">
        <f>B16</f>
        <v>0</v>
      </c>
      <c r="C29" s="154">
        <f>'RLS Calc (3)'!E$3</f>
        <v>0</v>
      </c>
      <c r="D29" s="154">
        <f>'RLS Calc (3)'!L$5</f>
        <v>0</v>
      </c>
      <c r="E29" s="154">
        <f>'RLS Calc (3)'!C$12</f>
        <v>0</v>
      </c>
      <c r="F29" s="167" t="str">
        <f>IF(ISERROR('RLS Calc (3)'!H$29)," ",('RLS Calc (3)'!H$29))</f>
        <v> </v>
      </c>
      <c r="G29" s="168" t="str">
        <f>IF(ISERROR('RLS Calc (3)'!H$27)," ",('RLS Calc (3)'!H$27))</f>
        <v> </v>
      </c>
      <c r="H29" s="168" t="str">
        <f>IF(ISERROR('RLS Calc (3)'!H$28)," ",('RLS Calc (3)'!H$28))</f>
        <v> </v>
      </c>
      <c r="I29" s="168" t="str">
        <f>IF(ISERROR('RLS Calc (3)'!C$43)," ",('RLS Calc (3)'!C$43))</f>
        <v> </v>
      </c>
      <c r="J29" s="154" t="str">
        <f>IF(ISERROR('RLS Calc (3)'!J$43)," ",('RLS Calc (3)'!J$43))</f>
        <v> </v>
      </c>
      <c r="K29" s="339" t="str">
        <f>IF(AND(I29&gt;0.7,I29&lt;1.3),"Yes"," ")</f>
        <v> </v>
      </c>
      <c r="L29" s="340"/>
      <c r="M29" s="341"/>
      <c r="N29" s="98"/>
    </row>
    <row r="30" spans="2:14" ht="15">
      <c r="B30" s="154">
        <f>B18</f>
        <v>0</v>
      </c>
      <c r="C30" s="154">
        <f>'RLS Calc (4)'!E$3</f>
        <v>0</v>
      </c>
      <c r="D30" s="154">
        <f>'RLS Calc (4)'!L$5</f>
        <v>0</v>
      </c>
      <c r="E30" s="154">
        <f>'RLS Calc (4)'!C$12</f>
        <v>0</v>
      </c>
      <c r="F30" s="167" t="str">
        <f>IF(ISERROR('RLS Calc (4)'!H$29)," ",('RLS Calc (4)'!H$29))</f>
        <v> </v>
      </c>
      <c r="G30" s="168" t="str">
        <f>IF(ISERROR('RLS Calc (4)'!H$27)," ",('RLS Calc (4)'!H$27))</f>
        <v> </v>
      </c>
      <c r="H30" s="168" t="str">
        <f>IF(ISERROR('RLS Calc (4)'!H$28)," ",('RLS Calc (4)'!H$28))</f>
        <v> </v>
      </c>
      <c r="I30" s="168" t="str">
        <f>IF(ISERROR('RLS Calc (4)'!C$43)," ",('RLS Calc (4)'!C$43))</f>
        <v> </v>
      </c>
      <c r="J30" s="154" t="str">
        <f>IF(ISERROR('RLS Calc (4)'!J$43)," ",('RLS Calc (4)'!J$43))</f>
        <v> </v>
      </c>
      <c r="K30" s="339" t="str">
        <f>IF(AND(I30&gt;0.7,I30&lt;1.3),"Yes"," ")</f>
        <v> </v>
      </c>
      <c r="L30" s="340"/>
      <c r="M30" s="341"/>
      <c r="N30" s="98"/>
    </row>
    <row r="31" spans="2:14" ht="15">
      <c r="B31" s="154">
        <f>B20</f>
        <v>0</v>
      </c>
      <c r="C31" s="154">
        <f>'RLS Calc (5)'!E$3</f>
        <v>0</v>
      </c>
      <c r="D31" s="154">
        <f>'RLS Calc (5)'!L$5</f>
        <v>0</v>
      </c>
      <c r="E31" s="154">
        <f>'RLS Calc (5)'!C$12</f>
        <v>0</v>
      </c>
      <c r="F31" s="167" t="str">
        <f>IF(ISERROR('RLS Calc (5)'!H$29)," ",('RLS Calc (5)'!H$29))</f>
        <v> </v>
      </c>
      <c r="G31" s="168" t="str">
        <f>IF(ISERROR('RLS Calc (5)'!H$27)," ",('RLS Calc (5)'!H$27))</f>
        <v> </v>
      </c>
      <c r="H31" s="168" t="str">
        <f>IF(ISERROR('RLS Calc (5)'!H$28)," ",('RLS Calc (5)'!H$28))</f>
        <v> </v>
      </c>
      <c r="I31" s="168" t="str">
        <f>IF(ISERROR('RLS Calc (5)'!C$43)," ",('RLS Calc (5)'!C$43))</f>
        <v> </v>
      </c>
      <c r="J31" s="154" t="str">
        <f>IF(ISERROR('RLS Calc (5)'!J$43)," ",('RLS Calc (5)'!J$43))</f>
        <v> </v>
      </c>
      <c r="K31" s="339" t="str">
        <f>IF(AND(I31&gt;0.7,I31&lt;1.3),"Yes"," ")</f>
        <v> </v>
      </c>
      <c r="L31" s="340"/>
      <c r="M31" s="341"/>
      <c r="N31" s="98"/>
    </row>
    <row r="32" ht="15.75">
      <c r="B32" s="84" t="s">
        <v>56</v>
      </c>
    </row>
    <row r="33" spans="2:15" ht="15">
      <c r="B33" s="23" t="s">
        <v>237</v>
      </c>
      <c r="L33" s="325" t="s">
        <v>277</v>
      </c>
      <c r="M33" s="325"/>
      <c r="N33" s="326" t="str">
        <f>'Cover Sheet'!H14</f>
        <v>03072014</v>
      </c>
      <c r="O33" s="326"/>
    </row>
  </sheetData>
  <sheetProtection password="C601" sheet="1" objects="1" scenarios="1"/>
  <mergeCells count="36">
    <mergeCell ref="E1:G1"/>
    <mergeCell ref="D2:I2"/>
    <mergeCell ref="D3:I3"/>
    <mergeCell ref="D4:I4"/>
    <mergeCell ref="C12:C13"/>
    <mergeCell ref="D5:I5"/>
    <mergeCell ref="D12:D13"/>
    <mergeCell ref="E12:E13"/>
    <mergeCell ref="C8:D8"/>
    <mergeCell ref="C9:D9"/>
    <mergeCell ref="C18:C19"/>
    <mergeCell ref="D18:D19"/>
    <mergeCell ref="C16:C17"/>
    <mergeCell ref="I26:J26"/>
    <mergeCell ref="B12:B13"/>
    <mergeCell ref="N33:O33"/>
    <mergeCell ref="L33:M33"/>
    <mergeCell ref="K26:M26"/>
    <mergeCell ref="B16:B17"/>
    <mergeCell ref="B14:B15"/>
    <mergeCell ref="B20:B21"/>
    <mergeCell ref="C20:C21"/>
    <mergeCell ref="D20:D21"/>
    <mergeCell ref="E20:E21"/>
    <mergeCell ref="B18:B19"/>
    <mergeCell ref="C14:C15"/>
    <mergeCell ref="D14:D15"/>
    <mergeCell ref="E18:E19"/>
    <mergeCell ref="D16:D17"/>
    <mergeCell ref="K27:M27"/>
    <mergeCell ref="K28:M28"/>
    <mergeCell ref="K29:M29"/>
    <mergeCell ref="K30:M30"/>
    <mergeCell ref="K31:M31"/>
    <mergeCell ref="E14:E15"/>
    <mergeCell ref="E16:E17"/>
  </mergeCells>
  <conditionalFormatting sqref="C8">
    <cfRule type="cellIs" priority="1" dxfId="62" operator="equal" stopIfTrue="1">
      <formula>0</formula>
    </cfRule>
  </conditionalFormatting>
  <conditionalFormatting sqref="I27:J31">
    <cfRule type="cellIs" priority="2" dxfId="63" operator="notBetween" stopIfTrue="1">
      <formula>70</formula>
      <formula>130</formula>
    </cfRule>
  </conditionalFormatting>
  <printOptions/>
  <pageMargins left="0.7" right="0.7" top="0.75" bottom="0.75" header="0.3" footer="0.3"/>
  <pageSetup fitToHeight="1" fitToWidth="1" horizontalDpi="1200" verticalDpi="1200" orientation="landscape" scale="61" r:id="rId1"/>
  <headerFooter>
    <oddFooter>&amp;RVersion:  20130422</oddFooter>
  </headerFooter>
</worksheet>
</file>

<file path=xl/worksheets/sheet6.xml><?xml version="1.0" encoding="utf-8"?>
<worksheet xmlns="http://schemas.openxmlformats.org/spreadsheetml/2006/main" xmlns:r="http://schemas.openxmlformats.org/officeDocument/2006/relationships">
  <dimension ref="A1:Y264"/>
  <sheetViews>
    <sheetView zoomScale="75" zoomScaleNormal="75" zoomScalePageLayoutView="0" workbookViewId="0" topLeftCell="A1">
      <selection activeCell="D6" sqref="D6:F6"/>
    </sheetView>
  </sheetViews>
  <sheetFormatPr defaultColWidth="9.140625" defaultRowHeight="15"/>
  <cols>
    <col min="1" max="1" width="9.140625" style="23" customWidth="1"/>
    <col min="2" max="2" width="18.28125" style="23" customWidth="1"/>
    <col min="3" max="3" width="10.140625" style="23" customWidth="1"/>
    <col min="4" max="4" width="10.28125" style="23" customWidth="1"/>
    <col min="5" max="5" width="10.00390625" style="23" customWidth="1"/>
    <col min="6" max="9" width="9.8515625" style="23" bestFit="1" customWidth="1"/>
    <col min="10" max="16" width="9.140625" style="23" customWidth="1"/>
    <col min="17" max="17" width="12.00390625" style="23" customWidth="1"/>
    <col min="18" max="18" width="9.140625" style="23" customWidth="1"/>
    <col min="19" max="19" width="11.57421875" style="23" customWidth="1"/>
    <col min="20" max="20" width="11.8515625" style="23" customWidth="1"/>
    <col min="21" max="16384" width="9.140625" style="23" customWidth="1"/>
  </cols>
  <sheetData>
    <row r="1" spans="1:9" ht="15.75">
      <c r="A1" s="365" t="s">
        <v>0</v>
      </c>
      <c r="B1" s="365"/>
      <c r="C1" s="365"/>
      <c r="D1" s="368">
        <f>'Cover Sheet'!$B$8</f>
        <v>0</v>
      </c>
      <c r="E1" s="368"/>
      <c r="F1" s="368"/>
      <c r="G1" s="22"/>
      <c r="I1" s="135"/>
    </row>
    <row r="2" spans="1:7" ht="15.75">
      <c r="A2" s="365" t="s">
        <v>66</v>
      </c>
      <c r="B2" s="365"/>
      <c r="C2" s="365"/>
      <c r="D2" s="366"/>
      <c r="E2" s="366"/>
      <c r="F2" s="366"/>
      <c r="G2" s="22"/>
    </row>
    <row r="3" spans="1:22" ht="15.75">
      <c r="A3" s="365" t="s">
        <v>257</v>
      </c>
      <c r="B3" s="365"/>
      <c r="C3" s="365"/>
      <c r="D3" s="370"/>
      <c r="E3" s="370"/>
      <c r="F3" s="370"/>
      <c r="G3" s="22"/>
      <c r="H3" s="146"/>
      <c r="V3" s="135"/>
    </row>
    <row r="4" spans="1:22" ht="15.75">
      <c r="A4" s="365" t="s">
        <v>68</v>
      </c>
      <c r="B4" s="365"/>
      <c r="C4" s="365"/>
      <c r="D4" s="366"/>
      <c r="E4" s="366"/>
      <c r="F4" s="366"/>
      <c r="G4" s="22"/>
      <c r="V4" s="135"/>
    </row>
    <row r="5" spans="1:7" ht="15.75">
      <c r="A5" s="365" t="s">
        <v>239</v>
      </c>
      <c r="B5" s="365"/>
      <c r="C5" s="365"/>
      <c r="D5" s="366"/>
      <c r="E5" s="366"/>
      <c r="F5" s="366"/>
      <c r="G5" s="22"/>
    </row>
    <row r="6" spans="1:7" s="281" customFormat="1" ht="15.75">
      <c r="A6" s="365" t="s">
        <v>275</v>
      </c>
      <c r="B6" s="365"/>
      <c r="C6" s="365"/>
      <c r="D6" s="368">
        <f>'Cover Sheet'!$H$8</f>
        <v>0</v>
      </c>
      <c r="E6" s="368"/>
      <c r="F6" s="368"/>
      <c r="G6" s="22"/>
    </row>
    <row r="8" spans="2:17" ht="18.75">
      <c r="B8" s="24" t="s">
        <v>69</v>
      </c>
      <c r="K8" s="367" t="s">
        <v>252</v>
      </c>
      <c r="L8" s="367"/>
      <c r="M8" s="367"/>
      <c r="N8" s="146"/>
      <c r="O8" s="146"/>
      <c r="Q8" s="135"/>
    </row>
    <row r="9" ht="15.75" thickBot="1"/>
    <row r="10" spans="2:25" ht="15">
      <c r="B10" s="25"/>
      <c r="C10" s="26"/>
      <c r="D10" s="27"/>
      <c r="E10" s="28" t="s">
        <v>232</v>
      </c>
      <c r="F10" s="364" t="s">
        <v>70</v>
      </c>
      <c r="G10" s="364"/>
      <c r="H10" s="364"/>
      <c r="I10" s="364"/>
      <c r="J10" s="29"/>
      <c r="K10" s="364" t="s">
        <v>71</v>
      </c>
      <c r="L10" s="364"/>
      <c r="M10" s="364"/>
      <c r="N10" s="364"/>
      <c r="O10" s="364"/>
      <c r="P10" s="29"/>
      <c r="Q10" s="30" t="s">
        <v>72</v>
      </c>
      <c r="R10" s="7"/>
      <c r="S10" s="369" t="s">
        <v>73</v>
      </c>
      <c r="T10" s="369"/>
      <c r="U10" s="369"/>
      <c r="V10" s="369"/>
      <c r="W10" s="369"/>
      <c r="X10" s="369"/>
      <c r="Y10" s="31"/>
    </row>
    <row r="11" spans="2:25" ht="15.75" thickBot="1">
      <c r="B11" s="32" t="s">
        <v>16</v>
      </c>
      <c r="C11" s="33" t="s">
        <v>18</v>
      </c>
      <c r="D11" s="34" t="s">
        <v>105</v>
      </c>
      <c r="E11" s="34" t="s">
        <v>106</v>
      </c>
      <c r="F11" s="34" t="s">
        <v>74</v>
      </c>
      <c r="G11" s="34" t="s">
        <v>75</v>
      </c>
      <c r="H11" s="34" t="s">
        <v>76</v>
      </c>
      <c r="I11" s="34" t="s">
        <v>77</v>
      </c>
      <c r="J11" s="35"/>
      <c r="K11" s="34" t="s">
        <v>74</v>
      </c>
      <c r="L11" s="34" t="s">
        <v>75</v>
      </c>
      <c r="M11" s="34" t="s">
        <v>76</v>
      </c>
      <c r="N11" s="34" t="s">
        <v>77</v>
      </c>
      <c r="O11" s="34" t="s">
        <v>78</v>
      </c>
      <c r="P11" s="35"/>
      <c r="Q11" s="34" t="s">
        <v>26</v>
      </c>
      <c r="R11" s="19"/>
      <c r="S11" s="36" t="s">
        <v>79</v>
      </c>
      <c r="T11" s="36" t="s">
        <v>80</v>
      </c>
      <c r="U11" s="34" t="s">
        <v>74</v>
      </c>
      <c r="V11" s="34" t="s">
        <v>75</v>
      </c>
      <c r="W11" s="34" t="s">
        <v>76</v>
      </c>
      <c r="X11" s="34" t="s">
        <v>77</v>
      </c>
      <c r="Y11" s="37" t="s">
        <v>24</v>
      </c>
    </row>
    <row r="12" spans="2:25" ht="15.75" thickBot="1">
      <c r="B12" s="282"/>
      <c r="C12" s="39"/>
      <c r="D12" s="40"/>
      <c r="E12" s="40"/>
      <c r="F12" s="40"/>
      <c r="G12" s="40"/>
      <c r="H12" s="40"/>
      <c r="I12" s="40"/>
      <c r="J12" s="41"/>
      <c r="K12" s="4" t="str">
        <f>IF(ISERROR(F12/E12)," ",(F12/E12))</f>
        <v> </v>
      </c>
      <c r="L12" s="4" t="str">
        <f>IF(ISERROR(G12/E12)," ",(G12/E12))</f>
        <v> </v>
      </c>
      <c r="M12" s="4" t="str">
        <f>IF(ISERROR(H12/E12)," ",(H12/E12))</f>
        <v> </v>
      </c>
      <c r="N12" s="4" t="str">
        <f>IF(ISERROR(I12/E12)," ",(I12/E12))</f>
        <v> </v>
      </c>
      <c r="O12" s="4" t="str">
        <f>IF(ISERROR(AVERAGE(K12:N12))," ",(AVERAGE(K12:N12)))</f>
        <v> </v>
      </c>
      <c r="P12" s="5"/>
      <c r="Q12" s="6" t="str">
        <f>IF(ISERROR((STDEV(K12:N12)/O12)*100)," ",(STDEV(K12:N12)/O12)*100)</f>
        <v> </v>
      </c>
      <c r="R12" s="7"/>
      <c r="S12" s="8">
        <f>((F12+G12+H12+I12)/4)*0.8</f>
        <v>0</v>
      </c>
      <c r="T12" s="8">
        <f>((F12+G12+H12+I12)/4)*1.2</f>
        <v>0</v>
      </c>
      <c r="U12" s="9">
        <f aca="true" t="shared" si="0" ref="U12:X23">F12</f>
        <v>0</v>
      </c>
      <c r="V12" s="9">
        <f t="shared" si="0"/>
        <v>0</v>
      </c>
      <c r="W12" s="9">
        <f t="shared" si="0"/>
        <v>0</v>
      </c>
      <c r="X12" s="9">
        <f t="shared" si="0"/>
        <v>0</v>
      </c>
      <c r="Y12" s="42">
        <f>AVERAGE(U12:X12)</f>
        <v>0</v>
      </c>
    </row>
    <row r="13" spans="2:25" ht="15.75" thickBot="1">
      <c r="B13" s="38"/>
      <c r="C13" s="39"/>
      <c r="D13" s="40"/>
      <c r="E13" s="40"/>
      <c r="F13" s="40"/>
      <c r="G13" s="40"/>
      <c r="H13" s="40"/>
      <c r="I13" s="40"/>
      <c r="J13" s="43"/>
      <c r="K13" s="10" t="str">
        <f>IF(ISERROR(F13/E13)," ",(F13/E13))</f>
        <v> </v>
      </c>
      <c r="L13" s="10" t="str">
        <f>IF(ISERROR(G13/E13)," ",(G13/E13))</f>
        <v> </v>
      </c>
      <c r="M13" s="10" t="str">
        <f>IF(ISERROR(H13/E13)," ",(H13/E13))</f>
        <v> </v>
      </c>
      <c r="N13" s="10" t="str">
        <f>IF(ISERROR(I13/E13)," ",(I13/E13))</f>
        <v> </v>
      </c>
      <c r="O13" s="10" t="str">
        <f aca="true" t="shared" si="1" ref="O13:O23">IF(ISERROR(AVERAGE(K13:N13))," ",(AVERAGE(K13:N13)))</f>
        <v> </v>
      </c>
      <c r="P13" s="11"/>
      <c r="Q13" s="12" t="str">
        <f aca="true" t="shared" si="2" ref="Q13:Q23">IF(ISERROR((STDEV(K13:N13)/O13)*100)," ",(STDEV(K13:N13)/O13)*100)</f>
        <v> </v>
      </c>
      <c r="R13" s="13"/>
      <c r="S13" s="14">
        <f aca="true" t="shared" si="3" ref="S13:S23">((F13+G13+H13+I13)/4)*0.8</f>
        <v>0</v>
      </c>
      <c r="T13" s="14">
        <f aca="true" t="shared" si="4" ref="T13:T23">((F13+G13+H13+I13)/4)*1.2</f>
        <v>0</v>
      </c>
      <c r="U13" s="15">
        <f t="shared" si="0"/>
        <v>0</v>
      </c>
      <c r="V13" s="15">
        <f t="shared" si="0"/>
        <v>0</v>
      </c>
      <c r="W13" s="15">
        <f t="shared" si="0"/>
        <v>0</v>
      </c>
      <c r="X13" s="15">
        <f t="shared" si="0"/>
        <v>0</v>
      </c>
      <c r="Y13" s="44">
        <f aca="true" t="shared" si="5" ref="Y13:Y23">AVERAGE(U13:X13)</f>
        <v>0</v>
      </c>
    </row>
    <row r="14" spans="2:25" ht="15.75" thickBot="1">
      <c r="B14" s="38"/>
      <c r="C14" s="39"/>
      <c r="D14" s="40"/>
      <c r="E14" s="40"/>
      <c r="F14" s="40"/>
      <c r="G14" s="40"/>
      <c r="H14" s="40"/>
      <c r="I14" s="40"/>
      <c r="J14" s="45"/>
      <c r="K14" s="10" t="str">
        <f aca="true" t="shared" si="6" ref="K14:K23">IF(ISERROR(F14/E14)," ",(F14/E14))</f>
        <v> </v>
      </c>
      <c r="L14" s="10" t="str">
        <f aca="true" t="shared" si="7" ref="L14:L23">IF(ISERROR(G14/E14)," ",(G14/E14))</f>
        <v> </v>
      </c>
      <c r="M14" s="10" t="str">
        <f aca="true" t="shared" si="8" ref="M14:M23">IF(ISERROR(H14/E14)," ",(H14/E14))</f>
        <v> </v>
      </c>
      <c r="N14" s="10" t="str">
        <f aca="true" t="shared" si="9" ref="N14:N23">IF(ISERROR(I14/E14)," ",(I14/E14))</f>
        <v> </v>
      </c>
      <c r="O14" s="10" t="str">
        <f t="shared" si="1"/>
        <v> </v>
      </c>
      <c r="P14" s="11"/>
      <c r="Q14" s="12" t="str">
        <f t="shared" si="2"/>
        <v> </v>
      </c>
      <c r="R14" s="13"/>
      <c r="S14" s="14">
        <f t="shared" si="3"/>
        <v>0</v>
      </c>
      <c r="T14" s="14">
        <f t="shared" si="4"/>
        <v>0</v>
      </c>
      <c r="U14" s="15">
        <f t="shared" si="0"/>
        <v>0</v>
      </c>
      <c r="V14" s="15">
        <f t="shared" si="0"/>
        <v>0</v>
      </c>
      <c r="W14" s="15">
        <f t="shared" si="0"/>
        <v>0</v>
      </c>
      <c r="X14" s="15">
        <f t="shared" si="0"/>
        <v>0</v>
      </c>
      <c r="Y14" s="44">
        <f t="shared" si="5"/>
        <v>0</v>
      </c>
    </row>
    <row r="15" spans="2:25" ht="15.75" thickBot="1">
      <c r="B15" s="38"/>
      <c r="C15" s="39"/>
      <c r="D15" s="40"/>
      <c r="E15" s="40"/>
      <c r="F15" s="40"/>
      <c r="G15" s="40"/>
      <c r="H15" s="40"/>
      <c r="I15" s="40"/>
      <c r="J15" s="45"/>
      <c r="K15" s="10" t="str">
        <f t="shared" si="6"/>
        <v> </v>
      </c>
      <c r="L15" s="10" t="str">
        <f t="shared" si="7"/>
        <v> </v>
      </c>
      <c r="M15" s="10" t="str">
        <f t="shared" si="8"/>
        <v> </v>
      </c>
      <c r="N15" s="10" t="str">
        <f t="shared" si="9"/>
        <v> </v>
      </c>
      <c r="O15" s="10" t="str">
        <f t="shared" si="1"/>
        <v> </v>
      </c>
      <c r="P15" s="11"/>
      <c r="Q15" s="12" t="str">
        <f t="shared" si="2"/>
        <v> </v>
      </c>
      <c r="R15" s="13"/>
      <c r="S15" s="14">
        <f t="shared" si="3"/>
        <v>0</v>
      </c>
      <c r="T15" s="14">
        <f t="shared" si="4"/>
        <v>0</v>
      </c>
      <c r="U15" s="15">
        <f t="shared" si="0"/>
        <v>0</v>
      </c>
      <c r="V15" s="15">
        <f t="shared" si="0"/>
        <v>0</v>
      </c>
      <c r="W15" s="15">
        <f t="shared" si="0"/>
        <v>0</v>
      </c>
      <c r="X15" s="15">
        <f t="shared" si="0"/>
        <v>0</v>
      </c>
      <c r="Y15" s="44">
        <f t="shared" si="5"/>
        <v>0</v>
      </c>
    </row>
    <row r="16" spans="2:25" ht="15.75" thickBot="1">
      <c r="B16" s="38"/>
      <c r="C16" s="39"/>
      <c r="D16" s="40"/>
      <c r="E16" s="40"/>
      <c r="F16" s="40"/>
      <c r="G16" s="40"/>
      <c r="H16" s="40"/>
      <c r="I16" s="40"/>
      <c r="J16" s="43"/>
      <c r="K16" s="10" t="str">
        <f t="shared" si="6"/>
        <v> </v>
      </c>
      <c r="L16" s="10" t="str">
        <f t="shared" si="7"/>
        <v> </v>
      </c>
      <c r="M16" s="10" t="str">
        <f t="shared" si="8"/>
        <v> </v>
      </c>
      <c r="N16" s="10" t="str">
        <f t="shared" si="9"/>
        <v> </v>
      </c>
      <c r="O16" s="10" t="str">
        <f t="shared" si="1"/>
        <v> </v>
      </c>
      <c r="P16" s="11"/>
      <c r="Q16" s="12" t="str">
        <f t="shared" si="2"/>
        <v> </v>
      </c>
      <c r="R16" s="13"/>
      <c r="S16" s="14">
        <f t="shared" si="3"/>
        <v>0</v>
      </c>
      <c r="T16" s="14">
        <f t="shared" si="4"/>
        <v>0</v>
      </c>
      <c r="U16" s="15">
        <f t="shared" si="0"/>
        <v>0</v>
      </c>
      <c r="V16" s="15">
        <f t="shared" si="0"/>
        <v>0</v>
      </c>
      <c r="W16" s="15">
        <f t="shared" si="0"/>
        <v>0</v>
      </c>
      <c r="X16" s="15">
        <f t="shared" si="0"/>
        <v>0</v>
      </c>
      <c r="Y16" s="44">
        <f t="shared" si="5"/>
        <v>0</v>
      </c>
    </row>
    <row r="17" spans="2:25" ht="15.75" thickBot="1">
      <c r="B17" s="38"/>
      <c r="C17" s="39"/>
      <c r="D17" s="40"/>
      <c r="E17" s="40"/>
      <c r="F17" s="40"/>
      <c r="G17" s="40"/>
      <c r="H17" s="40"/>
      <c r="I17" s="40"/>
      <c r="J17" s="43"/>
      <c r="K17" s="10" t="str">
        <f t="shared" si="6"/>
        <v> </v>
      </c>
      <c r="L17" s="10" t="str">
        <f t="shared" si="7"/>
        <v> </v>
      </c>
      <c r="M17" s="10" t="str">
        <f t="shared" si="8"/>
        <v> </v>
      </c>
      <c r="N17" s="10" t="str">
        <f t="shared" si="9"/>
        <v> </v>
      </c>
      <c r="O17" s="10" t="str">
        <f t="shared" si="1"/>
        <v> </v>
      </c>
      <c r="P17" s="11"/>
      <c r="Q17" s="12" t="str">
        <f t="shared" si="2"/>
        <v> </v>
      </c>
      <c r="R17" s="13"/>
      <c r="S17" s="14">
        <f t="shared" si="3"/>
        <v>0</v>
      </c>
      <c r="T17" s="14">
        <f t="shared" si="4"/>
        <v>0</v>
      </c>
      <c r="U17" s="15">
        <f t="shared" si="0"/>
        <v>0</v>
      </c>
      <c r="V17" s="15">
        <f t="shared" si="0"/>
        <v>0</v>
      </c>
      <c r="W17" s="15">
        <f t="shared" si="0"/>
        <v>0</v>
      </c>
      <c r="X17" s="15">
        <f t="shared" si="0"/>
        <v>0</v>
      </c>
      <c r="Y17" s="44">
        <f t="shared" si="5"/>
        <v>0</v>
      </c>
    </row>
    <row r="18" spans="2:25" ht="15.75" thickBot="1">
      <c r="B18" s="38"/>
      <c r="C18" s="39"/>
      <c r="D18" s="40"/>
      <c r="E18" s="40"/>
      <c r="F18" s="40"/>
      <c r="G18" s="40"/>
      <c r="H18" s="40"/>
      <c r="I18" s="40"/>
      <c r="J18" s="43"/>
      <c r="K18" s="10" t="str">
        <f t="shared" si="6"/>
        <v> </v>
      </c>
      <c r="L18" s="10" t="str">
        <f t="shared" si="7"/>
        <v> </v>
      </c>
      <c r="M18" s="10" t="str">
        <f t="shared" si="8"/>
        <v> </v>
      </c>
      <c r="N18" s="10" t="str">
        <f t="shared" si="9"/>
        <v> </v>
      </c>
      <c r="O18" s="10" t="str">
        <f t="shared" si="1"/>
        <v> </v>
      </c>
      <c r="P18" s="11"/>
      <c r="Q18" s="12" t="str">
        <f t="shared" si="2"/>
        <v> </v>
      </c>
      <c r="R18" s="13"/>
      <c r="S18" s="14">
        <f t="shared" si="3"/>
        <v>0</v>
      </c>
      <c r="T18" s="14">
        <f t="shared" si="4"/>
        <v>0</v>
      </c>
      <c r="U18" s="15">
        <f t="shared" si="0"/>
        <v>0</v>
      </c>
      <c r="V18" s="15">
        <f t="shared" si="0"/>
        <v>0</v>
      </c>
      <c r="W18" s="15">
        <f t="shared" si="0"/>
        <v>0</v>
      </c>
      <c r="X18" s="15">
        <f t="shared" si="0"/>
        <v>0</v>
      </c>
      <c r="Y18" s="44">
        <f t="shared" si="5"/>
        <v>0</v>
      </c>
    </row>
    <row r="19" spans="2:25" ht="15.75" thickBot="1">
      <c r="B19" s="38"/>
      <c r="C19" s="39"/>
      <c r="D19" s="40"/>
      <c r="E19" s="40"/>
      <c r="F19" s="40"/>
      <c r="G19" s="40"/>
      <c r="H19" s="40"/>
      <c r="I19" s="40"/>
      <c r="J19" s="46"/>
      <c r="K19" s="10" t="str">
        <f t="shared" si="6"/>
        <v> </v>
      </c>
      <c r="L19" s="10" t="str">
        <f t="shared" si="7"/>
        <v> </v>
      </c>
      <c r="M19" s="10" t="str">
        <f t="shared" si="8"/>
        <v> </v>
      </c>
      <c r="N19" s="10" t="str">
        <f t="shared" si="9"/>
        <v> </v>
      </c>
      <c r="O19" s="10" t="str">
        <f t="shared" si="1"/>
        <v> </v>
      </c>
      <c r="P19" s="11"/>
      <c r="Q19" s="12" t="str">
        <f t="shared" si="2"/>
        <v> </v>
      </c>
      <c r="R19" s="13"/>
      <c r="S19" s="14">
        <f t="shared" si="3"/>
        <v>0</v>
      </c>
      <c r="T19" s="14">
        <f t="shared" si="4"/>
        <v>0</v>
      </c>
      <c r="U19" s="15">
        <f t="shared" si="0"/>
        <v>0</v>
      </c>
      <c r="V19" s="15">
        <f t="shared" si="0"/>
        <v>0</v>
      </c>
      <c r="W19" s="15">
        <f t="shared" si="0"/>
        <v>0</v>
      </c>
      <c r="X19" s="15">
        <f t="shared" si="0"/>
        <v>0</v>
      </c>
      <c r="Y19" s="44">
        <f t="shared" si="5"/>
        <v>0</v>
      </c>
    </row>
    <row r="20" spans="2:25" ht="15.75" thickBot="1">
      <c r="B20" s="38"/>
      <c r="C20" s="39"/>
      <c r="D20" s="40"/>
      <c r="E20" s="40"/>
      <c r="F20" s="40"/>
      <c r="G20" s="40"/>
      <c r="H20" s="40"/>
      <c r="I20" s="40"/>
      <c r="J20" s="43"/>
      <c r="K20" s="10" t="str">
        <f t="shared" si="6"/>
        <v> </v>
      </c>
      <c r="L20" s="10" t="str">
        <f t="shared" si="7"/>
        <v> </v>
      </c>
      <c r="M20" s="10" t="str">
        <f t="shared" si="8"/>
        <v> </v>
      </c>
      <c r="N20" s="10" t="str">
        <f t="shared" si="9"/>
        <v> </v>
      </c>
      <c r="O20" s="10" t="str">
        <f t="shared" si="1"/>
        <v> </v>
      </c>
      <c r="P20" s="11"/>
      <c r="Q20" s="12" t="str">
        <f t="shared" si="2"/>
        <v> </v>
      </c>
      <c r="R20" s="13"/>
      <c r="S20" s="14">
        <f t="shared" si="3"/>
        <v>0</v>
      </c>
      <c r="T20" s="14">
        <f t="shared" si="4"/>
        <v>0</v>
      </c>
      <c r="U20" s="15">
        <f t="shared" si="0"/>
        <v>0</v>
      </c>
      <c r="V20" s="15">
        <f t="shared" si="0"/>
        <v>0</v>
      </c>
      <c r="W20" s="15">
        <f t="shared" si="0"/>
        <v>0</v>
      </c>
      <c r="X20" s="15">
        <f t="shared" si="0"/>
        <v>0</v>
      </c>
      <c r="Y20" s="44">
        <f t="shared" si="5"/>
        <v>0</v>
      </c>
    </row>
    <row r="21" spans="2:25" ht="15.75" thickBot="1">
      <c r="B21" s="38"/>
      <c r="C21" s="39"/>
      <c r="D21" s="40"/>
      <c r="E21" s="40"/>
      <c r="F21" s="40"/>
      <c r="G21" s="40"/>
      <c r="H21" s="40"/>
      <c r="I21" s="40"/>
      <c r="J21" s="43"/>
      <c r="K21" s="10" t="str">
        <f>IF(ISERROR(F21/E21)," ",(F21/E21))</f>
        <v> </v>
      </c>
      <c r="L21" s="10" t="str">
        <f>IF(ISERROR(G21/E21)," ",(G21/E21))</f>
        <v> </v>
      </c>
      <c r="M21" s="10" t="str">
        <f>IF(ISERROR(H21/E21)," ",(H21/E21))</f>
        <v> </v>
      </c>
      <c r="N21" s="10" t="str">
        <f>IF(ISERROR(I21/E21)," ",(I21/E21))</f>
        <v> </v>
      </c>
      <c r="O21" s="10" t="str">
        <f t="shared" si="1"/>
        <v> </v>
      </c>
      <c r="P21" s="11"/>
      <c r="Q21" s="12" t="str">
        <f t="shared" si="2"/>
        <v> </v>
      </c>
      <c r="R21" s="13"/>
      <c r="S21" s="14">
        <f t="shared" si="3"/>
        <v>0</v>
      </c>
      <c r="T21" s="14">
        <f t="shared" si="4"/>
        <v>0</v>
      </c>
      <c r="U21" s="15">
        <f t="shared" si="0"/>
        <v>0</v>
      </c>
      <c r="V21" s="15">
        <f t="shared" si="0"/>
        <v>0</v>
      </c>
      <c r="W21" s="15">
        <f t="shared" si="0"/>
        <v>0</v>
      </c>
      <c r="X21" s="15">
        <f t="shared" si="0"/>
        <v>0</v>
      </c>
      <c r="Y21" s="44">
        <f t="shared" si="5"/>
        <v>0</v>
      </c>
    </row>
    <row r="22" spans="2:25" ht="15.75" thickBot="1">
      <c r="B22" s="38"/>
      <c r="C22" s="39"/>
      <c r="D22" s="40"/>
      <c r="E22" s="40"/>
      <c r="F22" s="40"/>
      <c r="G22" s="40"/>
      <c r="H22" s="40"/>
      <c r="I22" s="40"/>
      <c r="J22" s="45"/>
      <c r="K22" s="10" t="str">
        <f t="shared" si="6"/>
        <v> </v>
      </c>
      <c r="L22" s="10" t="str">
        <f t="shared" si="7"/>
        <v> </v>
      </c>
      <c r="M22" s="10" t="str">
        <f t="shared" si="8"/>
        <v> </v>
      </c>
      <c r="N22" s="10" t="str">
        <f t="shared" si="9"/>
        <v> </v>
      </c>
      <c r="O22" s="10" t="str">
        <f t="shared" si="1"/>
        <v> </v>
      </c>
      <c r="P22" s="11"/>
      <c r="Q22" s="12" t="str">
        <f t="shared" si="2"/>
        <v> </v>
      </c>
      <c r="R22" s="13"/>
      <c r="S22" s="14">
        <f t="shared" si="3"/>
        <v>0</v>
      </c>
      <c r="T22" s="14">
        <f t="shared" si="4"/>
        <v>0</v>
      </c>
      <c r="U22" s="15">
        <f t="shared" si="0"/>
        <v>0</v>
      </c>
      <c r="V22" s="15">
        <f t="shared" si="0"/>
        <v>0</v>
      </c>
      <c r="W22" s="15">
        <f t="shared" si="0"/>
        <v>0</v>
      </c>
      <c r="X22" s="15">
        <f t="shared" si="0"/>
        <v>0</v>
      </c>
      <c r="Y22" s="44">
        <f t="shared" si="5"/>
        <v>0</v>
      </c>
    </row>
    <row r="23" spans="2:25" ht="15.75" thickBot="1">
      <c r="B23" s="38"/>
      <c r="C23" s="39"/>
      <c r="D23" s="40"/>
      <c r="E23" s="40"/>
      <c r="F23" s="40"/>
      <c r="G23" s="40"/>
      <c r="H23" s="40"/>
      <c r="I23" s="40"/>
      <c r="J23" s="47"/>
      <c r="K23" s="16" t="str">
        <f t="shared" si="6"/>
        <v> </v>
      </c>
      <c r="L23" s="16" t="str">
        <f t="shared" si="7"/>
        <v> </v>
      </c>
      <c r="M23" s="16" t="str">
        <f t="shared" si="8"/>
        <v> </v>
      </c>
      <c r="N23" s="16" t="str">
        <f t="shared" si="9"/>
        <v> </v>
      </c>
      <c r="O23" s="16" t="str">
        <f t="shared" si="1"/>
        <v> </v>
      </c>
      <c r="P23" s="17"/>
      <c r="Q23" s="18" t="str">
        <f t="shared" si="2"/>
        <v> </v>
      </c>
      <c r="R23" s="19"/>
      <c r="S23" s="20">
        <f t="shared" si="3"/>
        <v>0</v>
      </c>
      <c r="T23" s="20">
        <f t="shared" si="4"/>
        <v>0</v>
      </c>
      <c r="U23" s="21">
        <f t="shared" si="0"/>
        <v>0</v>
      </c>
      <c r="V23" s="21">
        <f t="shared" si="0"/>
        <v>0</v>
      </c>
      <c r="W23" s="21">
        <f t="shared" si="0"/>
        <v>0</v>
      </c>
      <c r="X23" s="21">
        <f t="shared" si="0"/>
        <v>0</v>
      </c>
      <c r="Y23" s="48">
        <f t="shared" si="5"/>
        <v>0</v>
      </c>
    </row>
    <row r="25" spans="1:24" ht="15">
      <c r="A25" s="49"/>
      <c r="B25" s="49"/>
      <c r="C25" s="49"/>
      <c r="D25" s="49"/>
      <c r="E25" s="49"/>
      <c r="F25" s="49"/>
      <c r="G25" s="49"/>
      <c r="H25" s="49"/>
      <c r="I25" s="49"/>
      <c r="J25" s="49"/>
      <c r="K25" s="49"/>
      <c r="L25" s="49"/>
      <c r="M25" s="49"/>
      <c r="N25" s="49"/>
      <c r="O25" s="49"/>
      <c r="P25" s="49"/>
      <c r="Q25" s="49"/>
      <c r="R25" s="49"/>
      <c r="S25" s="49"/>
      <c r="T25" s="49"/>
      <c r="U25" s="49"/>
      <c r="V25" s="49"/>
      <c r="W25" s="49"/>
      <c r="X25" s="49"/>
    </row>
    <row r="27" ht="15.75" thickBot="1"/>
    <row r="28" spans="2:24" ht="15">
      <c r="B28" s="50">
        <f>$B$12</f>
        <v>0</v>
      </c>
      <c r="C28" s="51" t="s">
        <v>81</v>
      </c>
      <c r="D28" s="52"/>
      <c r="E28" s="52"/>
      <c r="R28" s="25" t="s">
        <v>82</v>
      </c>
      <c r="S28" s="359" t="s">
        <v>83</v>
      </c>
      <c r="T28" s="359"/>
      <c r="U28" s="363"/>
      <c r="V28" s="358"/>
      <c r="W28" s="358"/>
      <c r="X28" s="358"/>
    </row>
    <row r="29" spans="3:24" ht="15">
      <c r="C29" s="52"/>
      <c r="D29" s="52"/>
      <c r="E29" s="52"/>
      <c r="R29" s="53" t="s">
        <v>74</v>
      </c>
      <c r="S29" s="361"/>
      <c r="T29" s="361"/>
      <c r="U29" s="363"/>
      <c r="V29" s="358"/>
      <c r="W29" s="358"/>
      <c r="X29" s="358"/>
    </row>
    <row r="30" spans="2:24" ht="15">
      <c r="B30" s="54" t="s">
        <v>85</v>
      </c>
      <c r="C30" s="55" t="s">
        <v>86</v>
      </c>
      <c r="D30" s="55" t="s">
        <v>87</v>
      </c>
      <c r="E30" s="55" t="s">
        <v>88</v>
      </c>
      <c r="R30" s="53" t="s">
        <v>75</v>
      </c>
      <c r="S30" s="361"/>
      <c r="T30" s="361"/>
      <c r="U30" s="363"/>
      <c r="V30" s="358"/>
      <c r="W30" s="358"/>
      <c r="X30" s="358"/>
    </row>
    <row r="31" spans="2:24" ht="15">
      <c r="B31" s="23">
        <v>1</v>
      </c>
      <c r="C31" s="56">
        <f>$S$12</f>
        <v>0</v>
      </c>
      <c r="D31" s="56">
        <f>$T$12</f>
        <v>0</v>
      </c>
      <c r="E31" s="57">
        <f>U12</f>
        <v>0</v>
      </c>
      <c r="R31" s="58" t="s">
        <v>76</v>
      </c>
      <c r="S31" s="361"/>
      <c r="T31" s="361"/>
      <c r="U31" s="363"/>
      <c r="V31" s="358"/>
      <c r="W31" s="358"/>
      <c r="X31" s="358"/>
    </row>
    <row r="32" spans="2:24" ht="15.75" thickBot="1">
      <c r="B32" s="23">
        <v>2</v>
      </c>
      <c r="C32" s="56">
        <f>$S$12</f>
        <v>0</v>
      </c>
      <c r="D32" s="56">
        <f>$T$12</f>
        <v>0</v>
      </c>
      <c r="E32" s="57">
        <f>V12</f>
        <v>0</v>
      </c>
      <c r="R32" s="59" t="s">
        <v>77</v>
      </c>
      <c r="S32" s="356"/>
      <c r="T32" s="356"/>
      <c r="U32" s="363"/>
      <c r="V32" s="358"/>
      <c r="W32" s="358"/>
      <c r="X32" s="358"/>
    </row>
    <row r="33" spans="2:21" ht="15">
      <c r="B33" s="23">
        <v>3</v>
      </c>
      <c r="C33" s="56">
        <f>$S$12</f>
        <v>0</v>
      </c>
      <c r="D33" s="56">
        <f>$T$12</f>
        <v>0</v>
      </c>
      <c r="E33" s="57">
        <f>W12</f>
        <v>0</v>
      </c>
      <c r="R33" s="60"/>
      <c r="S33" s="60"/>
      <c r="T33" s="60"/>
      <c r="U33" s="60"/>
    </row>
    <row r="34" spans="2:23" ht="15">
      <c r="B34" s="23">
        <v>4</v>
      </c>
      <c r="C34" s="56">
        <f>$S$12</f>
        <v>0</v>
      </c>
      <c r="D34" s="56">
        <f>$T$12</f>
        <v>0</v>
      </c>
      <c r="E34" s="57">
        <f>X12</f>
        <v>0</v>
      </c>
      <c r="R34" s="137"/>
      <c r="S34" s="60"/>
      <c r="T34" s="60"/>
      <c r="U34" s="137"/>
      <c r="V34" s="135"/>
      <c r="W34" s="135"/>
    </row>
    <row r="35" ht="15">
      <c r="R35" s="135"/>
    </row>
    <row r="44" spans="1:24" ht="15">
      <c r="A44" s="49"/>
      <c r="B44" s="49"/>
      <c r="C44" s="49"/>
      <c r="D44" s="49"/>
      <c r="E44" s="49"/>
      <c r="F44" s="49"/>
      <c r="G44" s="49"/>
      <c r="H44" s="49"/>
      <c r="I44" s="49"/>
      <c r="J44" s="49"/>
      <c r="K44" s="49"/>
      <c r="L44" s="49"/>
      <c r="M44" s="49"/>
      <c r="N44" s="49"/>
      <c r="O44" s="49"/>
      <c r="P44" s="49"/>
      <c r="Q44" s="49"/>
      <c r="R44" s="49"/>
      <c r="S44" s="49"/>
      <c r="T44" s="49"/>
      <c r="U44" s="49"/>
      <c r="V44" s="49"/>
      <c r="W44" s="49"/>
      <c r="X44" s="49"/>
    </row>
    <row r="47" ht="15.75" thickBot="1"/>
    <row r="48" spans="2:24" ht="15">
      <c r="B48" s="50">
        <f>$B$13</f>
        <v>0</v>
      </c>
      <c r="C48" s="51" t="s">
        <v>89</v>
      </c>
      <c r="D48" s="52"/>
      <c r="E48" s="52"/>
      <c r="R48" s="25" t="s">
        <v>82</v>
      </c>
      <c r="S48" s="359" t="s">
        <v>83</v>
      </c>
      <c r="T48" s="360"/>
      <c r="U48" s="358"/>
      <c r="V48" s="358"/>
      <c r="W48" s="358"/>
      <c r="X48" s="358"/>
    </row>
    <row r="49" spans="3:24" ht="15">
      <c r="C49" s="52"/>
      <c r="D49" s="52"/>
      <c r="E49" s="52"/>
      <c r="R49" s="53" t="s">
        <v>74</v>
      </c>
      <c r="S49" s="361"/>
      <c r="T49" s="362"/>
      <c r="U49" s="358"/>
      <c r="V49" s="358"/>
      <c r="W49" s="358"/>
      <c r="X49" s="358"/>
    </row>
    <row r="50" spans="2:24" ht="15">
      <c r="B50" s="54" t="s">
        <v>85</v>
      </c>
      <c r="C50" s="55" t="s">
        <v>86</v>
      </c>
      <c r="D50" s="55" t="s">
        <v>87</v>
      </c>
      <c r="E50" s="55" t="s">
        <v>88</v>
      </c>
      <c r="R50" s="53" t="s">
        <v>75</v>
      </c>
      <c r="S50" s="361"/>
      <c r="T50" s="362"/>
      <c r="U50" s="358"/>
      <c r="V50" s="358"/>
      <c r="W50" s="358"/>
      <c r="X50" s="358"/>
    </row>
    <row r="51" spans="2:24" ht="15">
      <c r="B51" s="23">
        <v>1</v>
      </c>
      <c r="C51" s="56">
        <f>$S$13</f>
        <v>0</v>
      </c>
      <c r="D51" s="56">
        <f>$T$13</f>
        <v>0</v>
      </c>
      <c r="E51" s="57">
        <f>U13</f>
        <v>0</v>
      </c>
      <c r="R51" s="58" t="s">
        <v>76</v>
      </c>
      <c r="S51" s="361"/>
      <c r="T51" s="362"/>
      <c r="U51" s="358"/>
      <c r="V51" s="358"/>
      <c r="W51" s="358"/>
      <c r="X51" s="358"/>
    </row>
    <row r="52" spans="2:24" ht="15.75" thickBot="1">
      <c r="B52" s="23">
        <v>2</v>
      </c>
      <c r="C52" s="56">
        <f>$S$13</f>
        <v>0</v>
      </c>
      <c r="D52" s="56">
        <f>$T$13</f>
        <v>0</v>
      </c>
      <c r="E52" s="57">
        <f>V13</f>
        <v>0</v>
      </c>
      <c r="R52" s="59" t="s">
        <v>77</v>
      </c>
      <c r="S52" s="356"/>
      <c r="T52" s="357"/>
      <c r="U52" s="358"/>
      <c r="V52" s="358"/>
      <c r="W52" s="358"/>
      <c r="X52" s="358"/>
    </row>
    <row r="53" spans="2:21" ht="15">
      <c r="B53" s="23">
        <v>3</v>
      </c>
      <c r="C53" s="56">
        <f>$S$13</f>
        <v>0</v>
      </c>
      <c r="D53" s="56">
        <f>$T$13</f>
        <v>0</v>
      </c>
      <c r="E53" s="57">
        <f>W13</f>
        <v>0</v>
      </c>
      <c r="R53" s="60"/>
      <c r="S53" s="60"/>
      <c r="T53" s="60"/>
      <c r="U53" s="60"/>
    </row>
    <row r="54" spans="2:21" ht="15">
      <c r="B54" s="23">
        <v>4</v>
      </c>
      <c r="C54" s="56">
        <f>$S$13</f>
        <v>0</v>
      </c>
      <c r="D54" s="56">
        <f>$T$13</f>
        <v>0</v>
      </c>
      <c r="E54" s="57">
        <f>X13</f>
        <v>0</v>
      </c>
      <c r="R54" s="60"/>
      <c r="S54" s="60"/>
      <c r="T54" s="60"/>
      <c r="U54" s="60"/>
    </row>
    <row r="64" spans="1:24" ht="15">
      <c r="A64" s="49"/>
      <c r="B64" s="49"/>
      <c r="C64" s="49"/>
      <c r="D64" s="49"/>
      <c r="E64" s="49"/>
      <c r="F64" s="49"/>
      <c r="G64" s="49"/>
      <c r="H64" s="49"/>
      <c r="I64" s="49"/>
      <c r="J64" s="49"/>
      <c r="K64" s="49"/>
      <c r="L64" s="49"/>
      <c r="M64" s="49"/>
      <c r="N64" s="49"/>
      <c r="O64" s="49"/>
      <c r="P64" s="49"/>
      <c r="Q64" s="49"/>
      <c r="R64" s="49"/>
      <c r="S64" s="49"/>
      <c r="T64" s="49"/>
      <c r="U64" s="49"/>
      <c r="V64" s="49"/>
      <c r="W64" s="49"/>
      <c r="X64" s="49"/>
    </row>
    <row r="67" ht="15.75" thickBot="1"/>
    <row r="68" spans="2:24" ht="15">
      <c r="B68" s="50">
        <f>$B$14</f>
        <v>0</v>
      </c>
      <c r="C68" s="51" t="s">
        <v>89</v>
      </c>
      <c r="D68" s="52"/>
      <c r="E68" s="52"/>
      <c r="R68" s="25" t="s">
        <v>82</v>
      </c>
      <c r="S68" s="359" t="s">
        <v>83</v>
      </c>
      <c r="T68" s="360"/>
      <c r="U68" s="358"/>
      <c r="V68" s="358"/>
      <c r="W68" s="358"/>
      <c r="X68" s="358"/>
    </row>
    <row r="69" spans="3:24" ht="15">
      <c r="C69" s="52"/>
      <c r="D69" s="52"/>
      <c r="E69" s="52"/>
      <c r="R69" s="53" t="s">
        <v>74</v>
      </c>
      <c r="S69" s="361"/>
      <c r="T69" s="362"/>
      <c r="U69" s="358"/>
      <c r="V69" s="358"/>
      <c r="W69" s="358"/>
      <c r="X69" s="358"/>
    </row>
    <row r="70" spans="2:24" ht="15">
      <c r="B70" s="54" t="s">
        <v>85</v>
      </c>
      <c r="C70" s="55" t="s">
        <v>86</v>
      </c>
      <c r="D70" s="55" t="s">
        <v>87</v>
      </c>
      <c r="E70" s="55" t="s">
        <v>88</v>
      </c>
      <c r="R70" s="53" t="s">
        <v>75</v>
      </c>
      <c r="S70" s="361"/>
      <c r="T70" s="362"/>
      <c r="U70" s="358"/>
      <c r="V70" s="358"/>
      <c r="W70" s="358"/>
      <c r="X70" s="358"/>
    </row>
    <row r="71" spans="2:24" ht="15">
      <c r="B71" s="23">
        <v>1</v>
      </c>
      <c r="C71" s="56">
        <f>$S$14</f>
        <v>0</v>
      </c>
      <c r="D71" s="56">
        <f>$T$14</f>
        <v>0</v>
      </c>
      <c r="E71" s="57">
        <f>U14</f>
        <v>0</v>
      </c>
      <c r="R71" s="58" t="s">
        <v>76</v>
      </c>
      <c r="S71" s="361"/>
      <c r="T71" s="362"/>
      <c r="U71" s="358"/>
      <c r="V71" s="358"/>
      <c r="W71" s="358"/>
      <c r="X71" s="358"/>
    </row>
    <row r="72" spans="2:24" ht="15.75" thickBot="1">
      <c r="B72" s="23">
        <v>2</v>
      </c>
      <c r="C72" s="56">
        <f>$S$14</f>
        <v>0</v>
      </c>
      <c r="D72" s="56">
        <f>$T$14</f>
        <v>0</v>
      </c>
      <c r="E72" s="57">
        <f>V14</f>
        <v>0</v>
      </c>
      <c r="R72" s="59" t="s">
        <v>77</v>
      </c>
      <c r="S72" s="356"/>
      <c r="T72" s="357"/>
      <c r="U72" s="358"/>
      <c r="V72" s="358"/>
      <c r="W72" s="358"/>
      <c r="X72" s="358"/>
    </row>
    <row r="73" spans="2:21" ht="15">
      <c r="B73" s="23">
        <v>3</v>
      </c>
      <c r="C73" s="56">
        <f>$S$14</f>
        <v>0</v>
      </c>
      <c r="D73" s="56">
        <f>$T$14</f>
        <v>0</v>
      </c>
      <c r="E73" s="57">
        <f>W14</f>
        <v>0</v>
      </c>
      <c r="R73" s="60"/>
      <c r="S73" s="60"/>
      <c r="T73" s="60"/>
      <c r="U73" s="60"/>
    </row>
    <row r="74" spans="2:21" ht="15">
      <c r="B74" s="23">
        <v>4</v>
      </c>
      <c r="C74" s="56">
        <f>$S$14</f>
        <v>0</v>
      </c>
      <c r="D74" s="56">
        <f>$T$14</f>
        <v>0</v>
      </c>
      <c r="E74" s="57">
        <f>X14</f>
        <v>0</v>
      </c>
      <c r="R74" s="60"/>
      <c r="S74" s="60"/>
      <c r="T74" s="60"/>
      <c r="U74" s="60"/>
    </row>
    <row r="84" spans="1:24" ht="15">
      <c r="A84" s="49"/>
      <c r="B84" s="49"/>
      <c r="C84" s="49"/>
      <c r="D84" s="49"/>
      <c r="E84" s="49"/>
      <c r="F84" s="49"/>
      <c r="G84" s="49"/>
      <c r="H84" s="49"/>
      <c r="I84" s="49"/>
      <c r="J84" s="49"/>
      <c r="K84" s="49"/>
      <c r="L84" s="49"/>
      <c r="M84" s="49"/>
      <c r="N84" s="49"/>
      <c r="O84" s="49"/>
      <c r="P84" s="49"/>
      <c r="Q84" s="49"/>
      <c r="R84" s="49"/>
      <c r="S84" s="49"/>
      <c r="T84" s="49"/>
      <c r="U84" s="49"/>
      <c r="V84" s="49"/>
      <c r="W84" s="49"/>
      <c r="X84" s="49"/>
    </row>
    <row r="87" ht="15.75" thickBot="1"/>
    <row r="88" spans="2:24" ht="15">
      <c r="B88" s="50">
        <f>$B$15</f>
        <v>0</v>
      </c>
      <c r="C88" s="51" t="s">
        <v>89</v>
      </c>
      <c r="D88" s="52"/>
      <c r="E88" s="52"/>
      <c r="R88" s="25" t="s">
        <v>82</v>
      </c>
      <c r="S88" s="359" t="s">
        <v>83</v>
      </c>
      <c r="T88" s="360"/>
      <c r="U88" s="358"/>
      <c r="V88" s="358"/>
      <c r="W88" s="358"/>
      <c r="X88" s="358"/>
    </row>
    <row r="89" spans="3:24" ht="15">
      <c r="C89" s="52"/>
      <c r="D89" s="52"/>
      <c r="E89" s="52"/>
      <c r="R89" s="53" t="s">
        <v>74</v>
      </c>
      <c r="S89" s="361"/>
      <c r="T89" s="362"/>
      <c r="U89" s="358"/>
      <c r="V89" s="358"/>
      <c r="W89" s="358"/>
      <c r="X89" s="358"/>
    </row>
    <row r="90" spans="2:24" ht="15">
      <c r="B90" s="54" t="s">
        <v>85</v>
      </c>
      <c r="C90" s="55" t="s">
        <v>86</v>
      </c>
      <c r="D90" s="55" t="s">
        <v>87</v>
      </c>
      <c r="E90" s="55" t="s">
        <v>88</v>
      </c>
      <c r="R90" s="53" t="s">
        <v>75</v>
      </c>
      <c r="S90" s="361"/>
      <c r="T90" s="362"/>
      <c r="U90" s="358"/>
      <c r="V90" s="358"/>
      <c r="W90" s="358"/>
      <c r="X90" s="358"/>
    </row>
    <row r="91" spans="2:24" ht="15">
      <c r="B91" s="23">
        <v>1</v>
      </c>
      <c r="C91" s="56">
        <f>$S$15</f>
        <v>0</v>
      </c>
      <c r="D91" s="56">
        <f>$T$15</f>
        <v>0</v>
      </c>
      <c r="E91" s="57">
        <f>U15</f>
        <v>0</v>
      </c>
      <c r="R91" s="58" t="s">
        <v>76</v>
      </c>
      <c r="S91" s="361"/>
      <c r="T91" s="362"/>
      <c r="U91" s="358"/>
      <c r="V91" s="358"/>
      <c r="W91" s="358"/>
      <c r="X91" s="358"/>
    </row>
    <row r="92" spans="2:24" ht="15.75" thickBot="1">
      <c r="B92" s="23">
        <v>2</v>
      </c>
      <c r="C92" s="56">
        <f>$S$15</f>
        <v>0</v>
      </c>
      <c r="D92" s="56">
        <f>$T$15</f>
        <v>0</v>
      </c>
      <c r="E92" s="57">
        <f>V15</f>
        <v>0</v>
      </c>
      <c r="R92" s="59" t="s">
        <v>77</v>
      </c>
      <c r="S92" s="356"/>
      <c r="T92" s="357"/>
      <c r="U92" s="358"/>
      <c r="V92" s="358"/>
      <c r="W92" s="358"/>
      <c r="X92" s="358"/>
    </row>
    <row r="93" spans="2:21" ht="15">
      <c r="B93" s="23">
        <v>3</v>
      </c>
      <c r="C93" s="56">
        <f>$S$15</f>
        <v>0</v>
      </c>
      <c r="D93" s="56">
        <f>$T$15</f>
        <v>0</v>
      </c>
      <c r="E93" s="57">
        <f>W15</f>
        <v>0</v>
      </c>
      <c r="R93" s="60"/>
      <c r="S93" s="60"/>
      <c r="T93" s="60"/>
      <c r="U93" s="60"/>
    </row>
    <row r="94" spans="2:21" ht="15">
      <c r="B94" s="23">
        <v>4</v>
      </c>
      <c r="C94" s="56">
        <f>$S$15</f>
        <v>0</v>
      </c>
      <c r="D94" s="56">
        <f>$T$15</f>
        <v>0</v>
      </c>
      <c r="E94" s="57">
        <f>X15</f>
        <v>0</v>
      </c>
      <c r="R94" s="60"/>
      <c r="S94" s="60"/>
      <c r="T94" s="60"/>
      <c r="U94" s="60"/>
    </row>
    <row r="104" spans="1:24" ht="15">
      <c r="A104" s="49"/>
      <c r="B104" s="49"/>
      <c r="C104" s="49"/>
      <c r="D104" s="49"/>
      <c r="E104" s="49"/>
      <c r="F104" s="49"/>
      <c r="G104" s="49"/>
      <c r="H104" s="49"/>
      <c r="I104" s="49"/>
      <c r="J104" s="49"/>
      <c r="K104" s="49"/>
      <c r="L104" s="49"/>
      <c r="M104" s="49"/>
      <c r="N104" s="49"/>
      <c r="O104" s="49"/>
      <c r="P104" s="49"/>
      <c r="Q104" s="49"/>
      <c r="R104" s="49"/>
      <c r="S104" s="49"/>
      <c r="T104" s="49"/>
      <c r="U104" s="49"/>
      <c r="V104" s="49"/>
      <c r="W104" s="49"/>
      <c r="X104" s="49"/>
    </row>
    <row r="107" ht="15.75" thickBot="1"/>
    <row r="108" spans="2:24" ht="15">
      <c r="B108" s="50">
        <f>$B$16</f>
        <v>0</v>
      </c>
      <c r="C108" s="51" t="s">
        <v>89</v>
      </c>
      <c r="D108" s="52"/>
      <c r="E108" s="52"/>
      <c r="R108" s="25" t="s">
        <v>82</v>
      </c>
      <c r="S108" s="359" t="s">
        <v>83</v>
      </c>
      <c r="T108" s="360"/>
      <c r="U108" s="358"/>
      <c r="V108" s="358"/>
      <c r="W108" s="358"/>
      <c r="X108" s="358"/>
    </row>
    <row r="109" spans="3:24" ht="15">
      <c r="C109" s="52"/>
      <c r="D109" s="52"/>
      <c r="E109" s="52"/>
      <c r="R109" s="53" t="s">
        <v>74</v>
      </c>
      <c r="S109" s="361"/>
      <c r="T109" s="362"/>
      <c r="U109" s="358"/>
      <c r="V109" s="358"/>
      <c r="W109" s="358"/>
      <c r="X109" s="358"/>
    </row>
    <row r="110" spans="2:24" ht="15">
      <c r="B110" s="54" t="s">
        <v>85</v>
      </c>
      <c r="C110" s="55" t="s">
        <v>86</v>
      </c>
      <c r="D110" s="55" t="s">
        <v>87</v>
      </c>
      <c r="E110" s="55" t="s">
        <v>88</v>
      </c>
      <c r="R110" s="53" t="s">
        <v>75</v>
      </c>
      <c r="S110" s="361"/>
      <c r="T110" s="362"/>
      <c r="U110" s="358"/>
      <c r="V110" s="358"/>
      <c r="W110" s="358"/>
      <c r="X110" s="358"/>
    </row>
    <row r="111" spans="2:24" ht="15">
      <c r="B111" s="23">
        <v>1</v>
      </c>
      <c r="C111" s="56">
        <f>$S$16</f>
        <v>0</v>
      </c>
      <c r="D111" s="56">
        <f>$T$16</f>
        <v>0</v>
      </c>
      <c r="E111" s="57">
        <f>U16</f>
        <v>0</v>
      </c>
      <c r="R111" s="58" t="s">
        <v>76</v>
      </c>
      <c r="S111" s="361"/>
      <c r="T111" s="362"/>
      <c r="U111" s="358"/>
      <c r="V111" s="358"/>
      <c r="W111" s="358"/>
      <c r="X111" s="358"/>
    </row>
    <row r="112" spans="2:24" ht="15.75" thickBot="1">
      <c r="B112" s="23">
        <v>2</v>
      </c>
      <c r="C112" s="56">
        <f>$S$16</f>
        <v>0</v>
      </c>
      <c r="D112" s="56">
        <f>$T$16</f>
        <v>0</v>
      </c>
      <c r="E112" s="57">
        <f>V16</f>
        <v>0</v>
      </c>
      <c r="R112" s="59" t="s">
        <v>77</v>
      </c>
      <c r="S112" s="356"/>
      <c r="T112" s="357"/>
      <c r="U112" s="358"/>
      <c r="V112" s="358"/>
      <c r="W112" s="358"/>
      <c r="X112" s="358"/>
    </row>
    <row r="113" spans="2:21" ht="15">
      <c r="B113" s="23">
        <v>3</v>
      </c>
      <c r="C113" s="56">
        <f>$S$16</f>
        <v>0</v>
      </c>
      <c r="D113" s="56">
        <f>$T$16</f>
        <v>0</v>
      </c>
      <c r="E113" s="57">
        <f>W16</f>
        <v>0</v>
      </c>
      <c r="R113" s="60"/>
      <c r="S113" s="60"/>
      <c r="T113" s="60"/>
      <c r="U113" s="60"/>
    </row>
    <row r="114" spans="2:21" ht="15">
      <c r="B114" s="23">
        <v>4</v>
      </c>
      <c r="C114" s="56">
        <f>$S$16</f>
        <v>0</v>
      </c>
      <c r="D114" s="56">
        <f>$T$16</f>
        <v>0</v>
      </c>
      <c r="E114" s="57">
        <f>X16</f>
        <v>0</v>
      </c>
      <c r="R114" s="60"/>
      <c r="S114" s="60"/>
      <c r="T114" s="60"/>
      <c r="U114" s="60"/>
    </row>
    <row r="124" spans="1:24" ht="15">
      <c r="A124" s="49"/>
      <c r="B124" s="49"/>
      <c r="C124" s="49"/>
      <c r="D124" s="49"/>
      <c r="E124" s="49"/>
      <c r="F124" s="49"/>
      <c r="G124" s="49"/>
      <c r="H124" s="49"/>
      <c r="I124" s="49"/>
      <c r="J124" s="49"/>
      <c r="K124" s="49"/>
      <c r="L124" s="49"/>
      <c r="M124" s="49"/>
      <c r="N124" s="49"/>
      <c r="O124" s="49"/>
      <c r="P124" s="49"/>
      <c r="Q124" s="49"/>
      <c r="R124" s="49"/>
      <c r="S124" s="49"/>
      <c r="T124" s="49"/>
      <c r="U124" s="49"/>
      <c r="V124" s="49"/>
      <c r="W124" s="49"/>
      <c r="X124" s="49"/>
    </row>
    <row r="127" ht="15.75" thickBot="1"/>
    <row r="128" spans="2:24" ht="15">
      <c r="B128" s="50">
        <f>$B$17</f>
        <v>0</v>
      </c>
      <c r="C128" s="51" t="s">
        <v>89</v>
      </c>
      <c r="D128" s="52"/>
      <c r="E128" s="52"/>
      <c r="R128" s="25" t="s">
        <v>82</v>
      </c>
      <c r="S128" s="359" t="s">
        <v>83</v>
      </c>
      <c r="T128" s="360"/>
      <c r="U128" s="358"/>
      <c r="V128" s="358"/>
      <c r="W128" s="358"/>
      <c r="X128" s="358"/>
    </row>
    <row r="129" spans="3:24" ht="15">
      <c r="C129" s="52"/>
      <c r="D129" s="52"/>
      <c r="E129" s="52"/>
      <c r="R129" s="53" t="s">
        <v>74</v>
      </c>
      <c r="S129" s="361"/>
      <c r="T129" s="362"/>
      <c r="U129" s="358"/>
      <c r="V129" s="358"/>
      <c r="W129" s="358"/>
      <c r="X129" s="358"/>
    </row>
    <row r="130" spans="2:24" ht="15">
      <c r="B130" s="54" t="s">
        <v>85</v>
      </c>
      <c r="C130" s="55" t="s">
        <v>86</v>
      </c>
      <c r="D130" s="55" t="s">
        <v>87</v>
      </c>
      <c r="E130" s="55" t="s">
        <v>88</v>
      </c>
      <c r="R130" s="53" t="s">
        <v>75</v>
      </c>
      <c r="S130" s="361"/>
      <c r="T130" s="362"/>
      <c r="U130" s="358"/>
      <c r="V130" s="358"/>
      <c r="W130" s="358"/>
      <c r="X130" s="358"/>
    </row>
    <row r="131" spans="2:24" ht="15">
      <c r="B131" s="23">
        <v>1</v>
      </c>
      <c r="C131" s="56">
        <f>$S$17</f>
        <v>0</v>
      </c>
      <c r="D131" s="56">
        <f>$T$17</f>
        <v>0</v>
      </c>
      <c r="E131" s="57">
        <f>U17</f>
        <v>0</v>
      </c>
      <c r="R131" s="58" t="s">
        <v>76</v>
      </c>
      <c r="S131" s="361"/>
      <c r="T131" s="362"/>
      <c r="U131" s="358"/>
      <c r="V131" s="358"/>
      <c r="W131" s="358"/>
      <c r="X131" s="358"/>
    </row>
    <row r="132" spans="2:24" ht="15.75" thickBot="1">
      <c r="B132" s="23">
        <v>2</v>
      </c>
      <c r="C132" s="56">
        <f>$S$17</f>
        <v>0</v>
      </c>
      <c r="D132" s="56">
        <f>$T$17</f>
        <v>0</v>
      </c>
      <c r="E132" s="57">
        <f>V17</f>
        <v>0</v>
      </c>
      <c r="R132" s="59" t="s">
        <v>77</v>
      </c>
      <c r="S132" s="356"/>
      <c r="T132" s="357"/>
      <c r="U132" s="358"/>
      <c r="V132" s="358"/>
      <c r="W132" s="358"/>
      <c r="X132" s="358"/>
    </row>
    <row r="133" spans="2:21" ht="15">
      <c r="B133" s="23">
        <v>3</v>
      </c>
      <c r="C133" s="56">
        <f>$S$17</f>
        <v>0</v>
      </c>
      <c r="D133" s="56">
        <f>$T$17</f>
        <v>0</v>
      </c>
      <c r="E133" s="57">
        <f>W17</f>
        <v>0</v>
      </c>
      <c r="R133" s="60"/>
      <c r="S133" s="60"/>
      <c r="T133" s="60"/>
      <c r="U133" s="60"/>
    </row>
    <row r="134" spans="2:21" ht="15">
      <c r="B134" s="23">
        <v>4</v>
      </c>
      <c r="C134" s="56">
        <f>$S$17</f>
        <v>0</v>
      </c>
      <c r="D134" s="56">
        <f>$T$17</f>
        <v>0</v>
      </c>
      <c r="E134" s="57">
        <f>X17</f>
        <v>0</v>
      </c>
      <c r="R134" s="60"/>
      <c r="S134" s="60"/>
      <c r="T134" s="60"/>
      <c r="U134" s="60"/>
    </row>
    <row r="144" spans="1:24" ht="15">
      <c r="A144" s="49"/>
      <c r="B144" s="49"/>
      <c r="C144" s="49"/>
      <c r="D144" s="49"/>
      <c r="E144" s="49"/>
      <c r="F144" s="49"/>
      <c r="G144" s="49"/>
      <c r="H144" s="49"/>
      <c r="I144" s="49"/>
      <c r="J144" s="49"/>
      <c r="K144" s="49"/>
      <c r="L144" s="49"/>
      <c r="M144" s="49"/>
      <c r="N144" s="49"/>
      <c r="O144" s="49"/>
      <c r="P144" s="49"/>
      <c r="Q144" s="49"/>
      <c r="R144" s="49"/>
      <c r="S144" s="49"/>
      <c r="T144" s="49"/>
      <c r="U144" s="49"/>
      <c r="V144" s="49"/>
      <c r="W144" s="49"/>
      <c r="X144" s="49"/>
    </row>
    <row r="147" ht="15.75" thickBot="1"/>
    <row r="148" spans="2:24" ht="15">
      <c r="B148" s="50">
        <f>$B$18</f>
        <v>0</v>
      </c>
      <c r="C148" s="51" t="s">
        <v>89</v>
      </c>
      <c r="D148" s="52"/>
      <c r="E148" s="52"/>
      <c r="R148" s="25" t="s">
        <v>82</v>
      </c>
      <c r="S148" s="359" t="s">
        <v>83</v>
      </c>
      <c r="T148" s="360"/>
      <c r="U148" s="358"/>
      <c r="V148" s="358"/>
      <c r="W148" s="358"/>
      <c r="X148" s="358"/>
    </row>
    <row r="149" spans="3:24" ht="15">
      <c r="C149" s="52"/>
      <c r="D149" s="52"/>
      <c r="E149" s="52"/>
      <c r="R149" s="53" t="s">
        <v>74</v>
      </c>
      <c r="S149" s="361"/>
      <c r="T149" s="362"/>
      <c r="U149" s="358"/>
      <c r="V149" s="358"/>
      <c r="W149" s="358"/>
      <c r="X149" s="358"/>
    </row>
    <row r="150" spans="2:24" ht="15">
      <c r="B150" s="54" t="s">
        <v>85</v>
      </c>
      <c r="C150" s="55" t="s">
        <v>86</v>
      </c>
      <c r="D150" s="55" t="s">
        <v>87</v>
      </c>
      <c r="E150" s="55" t="s">
        <v>88</v>
      </c>
      <c r="R150" s="53" t="s">
        <v>75</v>
      </c>
      <c r="S150" s="361"/>
      <c r="T150" s="362"/>
      <c r="U150" s="358"/>
      <c r="V150" s="358"/>
      <c r="W150" s="358"/>
      <c r="X150" s="358"/>
    </row>
    <row r="151" spans="2:24" ht="15">
      <c r="B151" s="23">
        <v>1</v>
      </c>
      <c r="C151" s="56">
        <f>$S$18</f>
        <v>0</v>
      </c>
      <c r="D151" s="56">
        <f>$T$18</f>
        <v>0</v>
      </c>
      <c r="E151" s="57">
        <f>U18</f>
        <v>0</v>
      </c>
      <c r="R151" s="58" t="s">
        <v>76</v>
      </c>
      <c r="S151" s="361"/>
      <c r="T151" s="362"/>
      <c r="U151" s="358"/>
      <c r="V151" s="358"/>
      <c r="W151" s="358"/>
      <c r="X151" s="358"/>
    </row>
    <row r="152" spans="2:24" ht="15.75" thickBot="1">
      <c r="B152" s="23">
        <v>2</v>
      </c>
      <c r="C152" s="56">
        <f>$S$18</f>
        <v>0</v>
      </c>
      <c r="D152" s="56">
        <f>$T$18</f>
        <v>0</v>
      </c>
      <c r="E152" s="57">
        <f>V18</f>
        <v>0</v>
      </c>
      <c r="R152" s="59" t="s">
        <v>77</v>
      </c>
      <c r="S152" s="356"/>
      <c r="T152" s="357"/>
      <c r="U152" s="358"/>
      <c r="V152" s="358"/>
      <c r="W152" s="358"/>
      <c r="X152" s="358"/>
    </row>
    <row r="153" spans="2:21" ht="15">
      <c r="B153" s="23">
        <v>3</v>
      </c>
      <c r="C153" s="56">
        <f>$S$18</f>
        <v>0</v>
      </c>
      <c r="D153" s="56">
        <f>$T$18</f>
        <v>0</v>
      </c>
      <c r="E153" s="57">
        <f>W18</f>
        <v>0</v>
      </c>
      <c r="R153" s="60"/>
      <c r="S153" s="60"/>
      <c r="T153" s="60"/>
      <c r="U153" s="60"/>
    </row>
    <row r="154" spans="2:21" ht="15">
      <c r="B154" s="23">
        <v>4</v>
      </c>
      <c r="C154" s="56">
        <f>$S$18</f>
        <v>0</v>
      </c>
      <c r="D154" s="56">
        <f>$T$18</f>
        <v>0</v>
      </c>
      <c r="E154" s="57">
        <f>X18</f>
        <v>0</v>
      </c>
      <c r="R154" s="60"/>
      <c r="S154" s="60"/>
      <c r="T154" s="60"/>
      <c r="U154" s="60"/>
    </row>
    <row r="164" spans="1:24" ht="15">
      <c r="A164" s="49"/>
      <c r="B164" s="49"/>
      <c r="C164" s="49"/>
      <c r="D164" s="49"/>
      <c r="E164" s="49"/>
      <c r="F164" s="49"/>
      <c r="G164" s="49"/>
      <c r="H164" s="49"/>
      <c r="I164" s="49"/>
      <c r="J164" s="49"/>
      <c r="K164" s="49"/>
      <c r="L164" s="49"/>
      <c r="M164" s="49"/>
      <c r="N164" s="49"/>
      <c r="O164" s="49"/>
      <c r="P164" s="49"/>
      <c r="Q164" s="49"/>
      <c r="R164" s="49"/>
      <c r="S164" s="49"/>
      <c r="T164" s="49"/>
      <c r="U164" s="49"/>
      <c r="V164" s="49"/>
      <c r="W164" s="49"/>
      <c r="X164" s="49"/>
    </row>
    <row r="167" ht="15.75" thickBot="1"/>
    <row r="168" spans="2:24" ht="15">
      <c r="B168" s="50">
        <f>$B$19</f>
        <v>0</v>
      </c>
      <c r="C168" s="51" t="s">
        <v>89</v>
      </c>
      <c r="D168" s="52"/>
      <c r="E168" s="52"/>
      <c r="R168" s="25" t="s">
        <v>82</v>
      </c>
      <c r="S168" s="359" t="s">
        <v>83</v>
      </c>
      <c r="T168" s="360"/>
      <c r="U168" s="358"/>
      <c r="V168" s="358"/>
      <c r="W168" s="358"/>
      <c r="X168" s="358"/>
    </row>
    <row r="169" spans="3:24" ht="15">
      <c r="C169" s="52"/>
      <c r="D169" s="52"/>
      <c r="E169" s="52"/>
      <c r="R169" s="53" t="s">
        <v>74</v>
      </c>
      <c r="S169" s="361"/>
      <c r="T169" s="362"/>
      <c r="U169" s="358"/>
      <c r="V169" s="358"/>
      <c r="W169" s="358"/>
      <c r="X169" s="358"/>
    </row>
    <row r="170" spans="2:24" ht="15">
      <c r="B170" s="54" t="s">
        <v>85</v>
      </c>
      <c r="C170" s="55" t="s">
        <v>86</v>
      </c>
      <c r="D170" s="55" t="s">
        <v>87</v>
      </c>
      <c r="E170" s="55" t="s">
        <v>88</v>
      </c>
      <c r="R170" s="53" t="s">
        <v>75</v>
      </c>
      <c r="S170" s="361"/>
      <c r="T170" s="362"/>
      <c r="U170" s="358"/>
      <c r="V170" s="358"/>
      <c r="W170" s="358"/>
      <c r="X170" s="358"/>
    </row>
    <row r="171" spans="2:24" ht="15">
      <c r="B171" s="23">
        <v>1</v>
      </c>
      <c r="C171" s="56">
        <f>$S$19</f>
        <v>0</v>
      </c>
      <c r="D171" s="56">
        <f>$T$19</f>
        <v>0</v>
      </c>
      <c r="E171" s="57">
        <f>U19</f>
        <v>0</v>
      </c>
      <c r="R171" s="58" t="s">
        <v>76</v>
      </c>
      <c r="S171" s="361"/>
      <c r="T171" s="362"/>
      <c r="U171" s="358"/>
      <c r="V171" s="358"/>
      <c r="W171" s="358"/>
      <c r="X171" s="358"/>
    </row>
    <row r="172" spans="2:24" ht="15.75" thickBot="1">
      <c r="B172" s="23">
        <v>2</v>
      </c>
      <c r="C172" s="56">
        <f>$S$19</f>
        <v>0</v>
      </c>
      <c r="D172" s="56">
        <f>$T$19</f>
        <v>0</v>
      </c>
      <c r="E172" s="57">
        <f>V19</f>
        <v>0</v>
      </c>
      <c r="R172" s="59" t="s">
        <v>77</v>
      </c>
      <c r="S172" s="356"/>
      <c r="T172" s="357"/>
      <c r="U172" s="358"/>
      <c r="V172" s="358"/>
      <c r="W172" s="358"/>
      <c r="X172" s="358"/>
    </row>
    <row r="173" spans="2:21" ht="15">
      <c r="B173" s="23">
        <v>3</v>
      </c>
      <c r="C173" s="56">
        <f>$S$19</f>
        <v>0</v>
      </c>
      <c r="D173" s="56">
        <f>$T$19</f>
        <v>0</v>
      </c>
      <c r="E173" s="57">
        <f>W19</f>
        <v>0</v>
      </c>
      <c r="R173" s="60"/>
      <c r="S173" s="60"/>
      <c r="T173" s="60"/>
      <c r="U173" s="60"/>
    </row>
    <row r="174" spans="2:21" ht="15">
      <c r="B174" s="23">
        <v>4</v>
      </c>
      <c r="C174" s="56">
        <f>$S$19</f>
        <v>0</v>
      </c>
      <c r="D174" s="56">
        <f>$T$19</f>
        <v>0</v>
      </c>
      <c r="E174" s="57">
        <f>X19</f>
        <v>0</v>
      </c>
      <c r="R174" s="60"/>
      <c r="S174" s="60"/>
      <c r="T174" s="60"/>
      <c r="U174" s="60"/>
    </row>
    <row r="184" spans="1:24" ht="15">
      <c r="A184" s="49"/>
      <c r="B184" s="49"/>
      <c r="C184" s="49"/>
      <c r="D184" s="49"/>
      <c r="E184" s="49"/>
      <c r="F184" s="49"/>
      <c r="G184" s="49"/>
      <c r="H184" s="49"/>
      <c r="I184" s="49"/>
      <c r="J184" s="49"/>
      <c r="K184" s="49"/>
      <c r="L184" s="49"/>
      <c r="M184" s="49"/>
      <c r="N184" s="49"/>
      <c r="O184" s="49"/>
      <c r="P184" s="49"/>
      <c r="Q184" s="49"/>
      <c r="R184" s="49"/>
      <c r="S184" s="49"/>
      <c r="T184" s="49"/>
      <c r="U184" s="49"/>
      <c r="V184" s="49"/>
      <c r="W184" s="49"/>
      <c r="X184" s="49"/>
    </row>
    <row r="187" ht="15.75" thickBot="1"/>
    <row r="188" spans="2:24" ht="15">
      <c r="B188" s="50">
        <f>$B$20</f>
        <v>0</v>
      </c>
      <c r="C188" s="51" t="s">
        <v>89</v>
      </c>
      <c r="D188" s="52"/>
      <c r="E188" s="52"/>
      <c r="R188" s="25" t="s">
        <v>82</v>
      </c>
      <c r="S188" s="359" t="s">
        <v>83</v>
      </c>
      <c r="T188" s="360"/>
      <c r="U188" s="358"/>
      <c r="V188" s="358"/>
      <c r="W188" s="358"/>
      <c r="X188" s="358"/>
    </row>
    <row r="189" spans="3:24" ht="15">
      <c r="C189" s="52"/>
      <c r="D189" s="52"/>
      <c r="E189" s="52"/>
      <c r="R189" s="53" t="s">
        <v>74</v>
      </c>
      <c r="S189" s="361"/>
      <c r="T189" s="362"/>
      <c r="U189" s="358"/>
      <c r="V189" s="358"/>
      <c r="W189" s="358"/>
      <c r="X189" s="358"/>
    </row>
    <row r="190" spans="2:24" ht="15">
      <c r="B190" s="54" t="s">
        <v>85</v>
      </c>
      <c r="C190" s="55" t="s">
        <v>86</v>
      </c>
      <c r="D190" s="55" t="s">
        <v>87</v>
      </c>
      <c r="E190" s="55" t="s">
        <v>88</v>
      </c>
      <c r="R190" s="53" t="s">
        <v>75</v>
      </c>
      <c r="S190" s="361"/>
      <c r="T190" s="362"/>
      <c r="U190" s="358"/>
      <c r="V190" s="358"/>
      <c r="W190" s="358"/>
      <c r="X190" s="358"/>
    </row>
    <row r="191" spans="2:24" ht="15">
      <c r="B191" s="23">
        <v>1</v>
      </c>
      <c r="C191" s="56">
        <f>$S$20</f>
        <v>0</v>
      </c>
      <c r="D191" s="56">
        <f>$T$20</f>
        <v>0</v>
      </c>
      <c r="E191" s="57">
        <f>U20</f>
        <v>0</v>
      </c>
      <c r="R191" s="58" t="s">
        <v>76</v>
      </c>
      <c r="S191" s="361"/>
      <c r="T191" s="362"/>
      <c r="U191" s="358"/>
      <c r="V191" s="358"/>
      <c r="W191" s="358"/>
      <c r="X191" s="358"/>
    </row>
    <row r="192" spans="2:24" ht="15.75" thickBot="1">
      <c r="B192" s="23">
        <v>2</v>
      </c>
      <c r="C192" s="56">
        <f>$S$20</f>
        <v>0</v>
      </c>
      <c r="D192" s="56">
        <f>$T$20</f>
        <v>0</v>
      </c>
      <c r="E192" s="57">
        <f>V20</f>
        <v>0</v>
      </c>
      <c r="R192" s="59" t="s">
        <v>77</v>
      </c>
      <c r="S192" s="356"/>
      <c r="T192" s="357"/>
      <c r="U192" s="358"/>
      <c r="V192" s="358"/>
      <c r="W192" s="358"/>
      <c r="X192" s="358"/>
    </row>
    <row r="193" spans="2:21" ht="15">
      <c r="B193" s="23">
        <v>3</v>
      </c>
      <c r="C193" s="56">
        <f>$S$20</f>
        <v>0</v>
      </c>
      <c r="D193" s="56">
        <f>$T$20</f>
        <v>0</v>
      </c>
      <c r="E193" s="57">
        <f>W20</f>
        <v>0</v>
      </c>
      <c r="R193" s="60"/>
      <c r="S193" s="60"/>
      <c r="T193" s="60"/>
      <c r="U193" s="60"/>
    </row>
    <row r="194" spans="2:21" ht="15">
      <c r="B194" s="23">
        <v>4</v>
      </c>
      <c r="C194" s="56">
        <f>$S$20</f>
        <v>0</v>
      </c>
      <c r="D194" s="56">
        <f>$T$20</f>
        <v>0</v>
      </c>
      <c r="E194" s="57">
        <f>X20</f>
        <v>0</v>
      </c>
      <c r="R194" s="60"/>
      <c r="S194" s="60"/>
      <c r="T194" s="60"/>
      <c r="U194" s="60"/>
    </row>
    <row r="204" spans="1:24" ht="15">
      <c r="A204" s="49"/>
      <c r="B204" s="49"/>
      <c r="C204" s="49"/>
      <c r="D204" s="49"/>
      <c r="E204" s="49"/>
      <c r="F204" s="49"/>
      <c r="G204" s="49"/>
      <c r="H204" s="49"/>
      <c r="I204" s="49"/>
      <c r="J204" s="49"/>
      <c r="K204" s="49"/>
      <c r="L204" s="49"/>
      <c r="M204" s="49"/>
      <c r="N204" s="49"/>
      <c r="O204" s="49"/>
      <c r="P204" s="49"/>
      <c r="Q204" s="49"/>
      <c r="R204" s="49"/>
      <c r="S204" s="49"/>
      <c r="T204" s="49"/>
      <c r="U204" s="49"/>
      <c r="V204" s="49"/>
      <c r="W204" s="49"/>
      <c r="X204" s="49"/>
    </row>
    <row r="207" ht="15.75" thickBot="1"/>
    <row r="208" spans="2:24" ht="15">
      <c r="B208" s="50">
        <f>$B$21</f>
        <v>0</v>
      </c>
      <c r="C208" s="51" t="s">
        <v>89</v>
      </c>
      <c r="D208" s="52"/>
      <c r="E208" s="52"/>
      <c r="R208" s="25" t="s">
        <v>82</v>
      </c>
      <c r="S208" s="359" t="s">
        <v>83</v>
      </c>
      <c r="T208" s="360"/>
      <c r="U208" s="358"/>
      <c r="V208" s="358"/>
      <c r="W208" s="358"/>
      <c r="X208" s="358"/>
    </row>
    <row r="209" spans="3:24" ht="15">
      <c r="C209" s="52"/>
      <c r="D209" s="52"/>
      <c r="E209" s="52"/>
      <c r="R209" s="53" t="s">
        <v>74</v>
      </c>
      <c r="S209" s="361"/>
      <c r="T209" s="362"/>
      <c r="U209" s="358"/>
      <c r="V209" s="358"/>
      <c r="W209" s="358"/>
      <c r="X209" s="358"/>
    </row>
    <row r="210" spans="2:24" ht="15">
      <c r="B210" s="54" t="s">
        <v>85</v>
      </c>
      <c r="C210" s="55" t="s">
        <v>86</v>
      </c>
      <c r="D210" s="55" t="s">
        <v>87</v>
      </c>
      <c r="E210" s="55" t="s">
        <v>88</v>
      </c>
      <c r="R210" s="53" t="s">
        <v>75</v>
      </c>
      <c r="S210" s="361"/>
      <c r="T210" s="362"/>
      <c r="U210" s="358"/>
      <c r="V210" s="358"/>
      <c r="W210" s="358"/>
      <c r="X210" s="358"/>
    </row>
    <row r="211" spans="2:24" ht="15">
      <c r="B211" s="23">
        <v>1</v>
      </c>
      <c r="C211" s="56">
        <f>$S$21</f>
        <v>0</v>
      </c>
      <c r="D211" s="56">
        <f>$T$21</f>
        <v>0</v>
      </c>
      <c r="E211" s="57">
        <f>U21</f>
        <v>0</v>
      </c>
      <c r="R211" s="58" t="s">
        <v>76</v>
      </c>
      <c r="S211" s="361"/>
      <c r="T211" s="362"/>
      <c r="U211" s="358"/>
      <c r="V211" s="358"/>
      <c r="W211" s="358"/>
      <c r="X211" s="358"/>
    </row>
    <row r="212" spans="2:24" ht="15.75" thickBot="1">
      <c r="B212" s="23">
        <v>2</v>
      </c>
      <c r="C212" s="56">
        <f>$S$21</f>
        <v>0</v>
      </c>
      <c r="D212" s="56">
        <f>$T$21</f>
        <v>0</v>
      </c>
      <c r="E212" s="57">
        <f>V21</f>
        <v>0</v>
      </c>
      <c r="R212" s="59" t="s">
        <v>77</v>
      </c>
      <c r="S212" s="356"/>
      <c r="T212" s="357"/>
      <c r="U212" s="358"/>
      <c r="V212" s="358"/>
      <c r="W212" s="358"/>
      <c r="X212" s="358"/>
    </row>
    <row r="213" spans="2:21" ht="15">
      <c r="B213" s="23">
        <v>3</v>
      </c>
      <c r="C213" s="56">
        <f>$S$21</f>
        <v>0</v>
      </c>
      <c r="D213" s="56">
        <f>$T$21</f>
        <v>0</v>
      </c>
      <c r="E213" s="57">
        <f>W21</f>
        <v>0</v>
      </c>
      <c r="R213" s="60"/>
      <c r="S213" s="60"/>
      <c r="T213" s="60"/>
      <c r="U213" s="60"/>
    </row>
    <row r="214" spans="2:21" ht="15">
      <c r="B214" s="23">
        <v>4</v>
      </c>
      <c r="C214" s="56">
        <f>$S$21</f>
        <v>0</v>
      </c>
      <c r="D214" s="56">
        <f>$T$21</f>
        <v>0</v>
      </c>
      <c r="E214" s="57">
        <f>X21</f>
        <v>0</v>
      </c>
      <c r="R214" s="60"/>
      <c r="S214" s="60"/>
      <c r="T214" s="60"/>
      <c r="U214" s="60"/>
    </row>
    <row r="224" spans="1:24" ht="15">
      <c r="A224" s="49"/>
      <c r="B224" s="49"/>
      <c r="C224" s="49"/>
      <c r="D224" s="49"/>
      <c r="E224" s="49"/>
      <c r="F224" s="49"/>
      <c r="G224" s="49"/>
      <c r="H224" s="49"/>
      <c r="I224" s="49"/>
      <c r="J224" s="49"/>
      <c r="K224" s="49"/>
      <c r="L224" s="49"/>
      <c r="M224" s="49"/>
      <c r="N224" s="49"/>
      <c r="O224" s="49"/>
      <c r="P224" s="49"/>
      <c r="Q224" s="49"/>
      <c r="R224" s="49"/>
      <c r="S224" s="49"/>
      <c r="T224" s="49"/>
      <c r="U224" s="49"/>
      <c r="V224" s="49"/>
      <c r="W224" s="49"/>
      <c r="X224" s="49"/>
    </row>
    <row r="227" ht="15.75" thickBot="1"/>
    <row r="228" spans="2:24" ht="15">
      <c r="B228" s="50">
        <f>$B$22</f>
        <v>0</v>
      </c>
      <c r="C228" s="51" t="s">
        <v>89</v>
      </c>
      <c r="D228" s="52"/>
      <c r="E228" s="52"/>
      <c r="R228" s="25" t="s">
        <v>82</v>
      </c>
      <c r="S228" s="359" t="s">
        <v>83</v>
      </c>
      <c r="T228" s="360"/>
      <c r="U228" s="358"/>
      <c r="V228" s="358"/>
      <c r="W228" s="358"/>
      <c r="X228" s="358"/>
    </row>
    <row r="229" spans="3:24" ht="15">
      <c r="C229" s="52"/>
      <c r="D229" s="52"/>
      <c r="E229" s="52"/>
      <c r="R229" s="53" t="s">
        <v>74</v>
      </c>
      <c r="S229" s="361"/>
      <c r="T229" s="362"/>
      <c r="U229" s="358"/>
      <c r="V229" s="358"/>
      <c r="W229" s="358"/>
      <c r="X229" s="358"/>
    </row>
    <row r="230" spans="2:24" ht="15">
      <c r="B230" s="54" t="s">
        <v>85</v>
      </c>
      <c r="C230" s="55" t="s">
        <v>86</v>
      </c>
      <c r="D230" s="55" t="s">
        <v>87</v>
      </c>
      <c r="E230" s="55" t="s">
        <v>88</v>
      </c>
      <c r="R230" s="53" t="s">
        <v>75</v>
      </c>
      <c r="S230" s="361"/>
      <c r="T230" s="362"/>
      <c r="U230" s="358"/>
      <c r="V230" s="358"/>
      <c r="W230" s="358"/>
      <c r="X230" s="358"/>
    </row>
    <row r="231" spans="2:24" ht="15">
      <c r="B231" s="23">
        <v>1</v>
      </c>
      <c r="C231" s="56">
        <f>$S$22</f>
        <v>0</v>
      </c>
      <c r="D231" s="56">
        <f>$T$22</f>
        <v>0</v>
      </c>
      <c r="E231" s="56">
        <f>$U$22</f>
        <v>0</v>
      </c>
      <c r="R231" s="58" t="s">
        <v>76</v>
      </c>
      <c r="S231" s="361"/>
      <c r="T231" s="362"/>
      <c r="U231" s="358"/>
      <c r="V231" s="358"/>
      <c r="W231" s="358"/>
      <c r="X231" s="358"/>
    </row>
    <row r="232" spans="2:24" ht="15.75" thickBot="1">
      <c r="B232" s="23">
        <v>2</v>
      </c>
      <c r="C232" s="56">
        <f>$S$22</f>
        <v>0</v>
      </c>
      <c r="D232" s="56">
        <f>$T$22</f>
        <v>0</v>
      </c>
      <c r="E232" s="57">
        <f>V22</f>
        <v>0</v>
      </c>
      <c r="R232" s="59" t="s">
        <v>77</v>
      </c>
      <c r="S232" s="356"/>
      <c r="T232" s="357"/>
      <c r="U232" s="358"/>
      <c r="V232" s="358"/>
      <c r="W232" s="358"/>
      <c r="X232" s="358"/>
    </row>
    <row r="233" spans="2:21" ht="15">
      <c r="B233" s="23">
        <v>3</v>
      </c>
      <c r="C233" s="56">
        <f>$S$22</f>
        <v>0</v>
      </c>
      <c r="D233" s="56">
        <f>$T$22</f>
        <v>0</v>
      </c>
      <c r="E233" s="57">
        <f>W22</f>
        <v>0</v>
      </c>
      <c r="R233" s="60"/>
      <c r="S233" s="60"/>
      <c r="T233" s="60"/>
      <c r="U233" s="60"/>
    </row>
    <row r="234" spans="2:21" ht="15">
      <c r="B234" s="23">
        <v>4</v>
      </c>
      <c r="C234" s="56">
        <f>$S$22</f>
        <v>0</v>
      </c>
      <c r="D234" s="56">
        <f>$T$22</f>
        <v>0</v>
      </c>
      <c r="E234" s="57">
        <f>X22</f>
        <v>0</v>
      </c>
      <c r="R234" s="60"/>
      <c r="S234" s="60"/>
      <c r="T234" s="60"/>
      <c r="U234" s="60"/>
    </row>
    <row r="244" spans="1:24" ht="15">
      <c r="A244" s="49"/>
      <c r="B244" s="49"/>
      <c r="C244" s="49"/>
      <c r="D244" s="49"/>
      <c r="E244" s="49"/>
      <c r="F244" s="49"/>
      <c r="G244" s="49"/>
      <c r="H244" s="49"/>
      <c r="I244" s="49"/>
      <c r="J244" s="49"/>
      <c r="K244" s="49"/>
      <c r="L244" s="49"/>
      <c r="M244" s="49"/>
      <c r="N244" s="49"/>
      <c r="O244" s="49"/>
      <c r="P244" s="49"/>
      <c r="Q244" s="49"/>
      <c r="R244" s="49"/>
      <c r="S244" s="49"/>
      <c r="T244" s="49"/>
      <c r="U244" s="49"/>
      <c r="V244" s="49"/>
      <c r="W244" s="49"/>
      <c r="X244" s="49"/>
    </row>
    <row r="247" ht="15.75" thickBot="1"/>
    <row r="248" spans="2:24" ht="15">
      <c r="B248" s="50">
        <f>$B$23</f>
        <v>0</v>
      </c>
      <c r="C248" s="61" t="s">
        <v>109</v>
      </c>
      <c r="D248" s="52"/>
      <c r="E248" s="52"/>
      <c r="R248" s="25" t="s">
        <v>82</v>
      </c>
      <c r="S248" s="359" t="s">
        <v>83</v>
      </c>
      <c r="T248" s="360"/>
      <c r="U248" s="358"/>
      <c r="V248" s="358"/>
      <c r="W248" s="358"/>
      <c r="X248" s="358"/>
    </row>
    <row r="249" spans="3:24" ht="15">
      <c r="C249" s="52"/>
      <c r="D249" s="52"/>
      <c r="E249" s="52"/>
      <c r="R249" s="53" t="s">
        <v>74</v>
      </c>
      <c r="S249" s="361"/>
      <c r="T249" s="362"/>
      <c r="U249" s="358"/>
      <c r="V249" s="358"/>
      <c r="W249" s="358"/>
      <c r="X249" s="358"/>
    </row>
    <row r="250" spans="2:24" ht="15">
      <c r="B250" s="54" t="s">
        <v>85</v>
      </c>
      <c r="C250" s="55" t="s">
        <v>86</v>
      </c>
      <c r="D250" s="55" t="s">
        <v>87</v>
      </c>
      <c r="E250" s="55" t="s">
        <v>88</v>
      </c>
      <c r="R250" s="53" t="s">
        <v>75</v>
      </c>
      <c r="S250" s="361"/>
      <c r="T250" s="362"/>
      <c r="U250" s="358"/>
      <c r="V250" s="358"/>
      <c r="W250" s="358"/>
      <c r="X250" s="358"/>
    </row>
    <row r="251" spans="2:24" ht="15">
      <c r="B251" s="23">
        <v>1</v>
      </c>
      <c r="C251" s="56">
        <f>$S$23</f>
        <v>0</v>
      </c>
      <c r="D251" s="56">
        <f>$T$23</f>
        <v>0</v>
      </c>
      <c r="E251" s="57">
        <f>U23</f>
        <v>0</v>
      </c>
      <c r="R251" s="58" t="s">
        <v>76</v>
      </c>
      <c r="S251" s="361"/>
      <c r="T251" s="362"/>
      <c r="U251" s="358"/>
      <c r="V251" s="358"/>
      <c r="W251" s="358"/>
      <c r="X251" s="358"/>
    </row>
    <row r="252" spans="2:24" ht="15.75" thickBot="1">
      <c r="B252" s="23">
        <v>2</v>
      </c>
      <c r="C252" s="56">
        <f>$S$23</f>
        <v>0</v>
      </c>
      <c r="D252" s="56">
        <f>$T$23</f>
        <v>0</v>
      </c>
      <c r="E252" s="57">
        <f>V23</f>
        <v>0</v>
      </c>
      <c r="R252" s="59" t="s">
        <v>77</v>
      </c>
      <c r="S252" s="356"/>
      <c r="T252" s="357"/>
      <c r="U252" s="358"/>
      <c r="V252" s="358"/>
      <c r="W252" s="358"/>
      <c r="X252" s="358"/>
    </row>
    <row r="253" spans="2:21" ht="15">
      <c r="B253" s="23">
        <v>3</v>
      </c>
      <c r="C253" s="56">
        <f>$S$23</f>
        <v>0</v>
      </c>
      <c r="D253" s="56">
        <f>$T$23</f>
        <v>0</v>
      </c>
      <c r="E253" s="57">
        <f>W23</f>
        <v>0</v>
      </c>
      <c r="R253" s="60"/>
      <c r="S253" s="60"/>
      <c r="T253" s="60"/>
      <c r="U253" s="60"/>
    </row>
    <row r="254" spans="2:21" ht="15">
      <c r="B254" s="23">
        <v>4</v>
      </c>
      <c r="C254" s="56">
        <f>$S$23</f>
        <v>0</v>
      </c>
      <c r="D254" s="56">
        <f>$T$23</f>
        <v>0</v>
      </c>
      <c r="E254" s="57">
        <f>X23</f>
        <v>0</v>
      </c>
      <c r="R254" s="60"/>
      <c r="S254" s="60"/>
      <c r="T254" s="60"/>
      <c r="U254" s="60"/>
    </row>
    <row r="264" spans="1:24" ht="15">
      <c r="A264" s="49"/>
      <c r="B264" s="49"/>
      <c r="C264" s="49"/>
      <c r="D264" s="49"/>
      <c r="E264" s="49"/>
      <c r="F264" s="49"/>
      <c r="G264" s="49"/>
      <c r="H264" s="49"/>
      <c r="I264" s="49"/>
      <c r="J264" s="49"/>
      <c r="K264" s="49"/>
      <c r="L264" s="49"/>
      <c r="M264" s="49"/>
      <c r="N264" s="49"/>
      <c r="O264" s="49"/>
      <c r="P264" s="49"/>
      <c r="Q264" s="49"/>
      <c r="R264" s="49"/>
      <c r="S264" s="49"/>
      <c r="T264" s="49"/>
      <c r="U264" s="49"/>
      <c r="V264" s="49"/>
      <c r="W264" s="49"/>
      <c r="X264" s="49"/>
    </row>
  </sheetData>
  <sheetProtection password="C601" sheet="1" objects="1" scenarios="1"/>
  <protectedRanges>
    <protectedRange sqref="B12:I23" name="Range1"/>
    <protectedRange sqref="S29:X32 S49:X52 S69:X72 S89:X92 S109:X112 S129:X132 S149:X152 S169:X172 S189:X192 S209:X212 S229:X232 S249:X252" name="Range2"/>
    <protectedRange sqref="D2:F6" name="Range15"/>
  </protectedRanges>
  <mergeCells count="196">
    <mergeCell ref="W151:X151"/>
    <mergeCell ref="W152:X152"/>
    <mergeCell ref="W168:X168"/>
    <mergeCell ref="W131:X131"/>
    <mergeCell ref="W132:X132"/>
    <mergeCell ref="W148:X148"/>
    <mergeCell ref="W251:X251"/>
    <mergeCell ref="W112:X112"/>
    <mergeCell ref="W128:X128"/>
    <mergeCell ref="W129:X129"/>
    <mergeCell ref="W130:X130"/>
    <mergeCell ref="W169:X169"/>
    <mergeCell ref="W170:X170"/>
    <mergeCell ref="W171:X171"/>
    <mergeCell ref="W172:X172"/>
    <mergeCell ref="W150:X150"/>
    <mergeCell ref="W211:X211"/>
    <mergeCell ref="W212:X212"/>
    <mergeCell ref="W228:X228"/>
    <mergeCell ref="W229:X229"/>
    <mergeCell ref="W249:X249"/>
    <mergeCell ref="W250:X250"/>
    <mergeCell ref="W209:X209"/>
    <mergeCell ref="W210:X210"/>
    <mergeCell ref="W188:X188"/>
    <mergeCell ref="W189:X189"/>
    <mergeCell ref="W190:X190"/>
    <mergeCell ref="W191:X191"/>
    <mergeCell ref="W192:X192"/>
    <mergeCell ref="W208:X208"/>
    <mergeCell ref="W89:X89"/>
    <mergeCell ref="W90:X90"/>
    <mergeCell ref="W92:X92"/>
    <mergeCell ref="W108:X108"/>
    <mergeCell ref="W91:X91"/>
    <mergeCell ref="W252:X252"/>
    <mergeCell ref="W230:X230"/>
    <mergeCell ref="W231:X231"/>
    <mergeCell ref="W232:X232"/>
    <mergeCell ref="W248:X248"/>
    <mergeCell ref="U71:V71"/>
    <mergeCell ref="S32:T32"/>
    <mergeCell ref="W149:X149"/>
    <mergeCell ref="W109:X109"/>
    <mergeCell ref="W110:X110"/>
    <mergeCell ref="W111:X111"/>
    <mergeCell ref="W70:X70"/>
    <mergeCell ref="W71:X71"/>
    <mergeCell ref="W72:X72"/>
    <mergeCell ref="W88:X88"/>
    <mergeCell ref="U29:V29"/>
    <mergeCell ref="S30:T30"/>
    <mergeCell ref="U30:V30"/>
    <mergeCell ref="W28:X28"/>
    <mergeCell ref="W52:X52"/>
    <mergeCell ref="U50:V50"/>
    <mergeCell ref="S51:T51"/>
    <mergeCell ref="W32:X32"/>
    <mergeCell ref="S31:T31"/>
    <mergeCell ref="S28:T28"/>
    <mergeCell ref="K8:M8"/>
    <mergeCell ref="D1:F1"/>
    <mergeCell ref="S10:X10"/>
    <mergeCell ref="D2:F2"/>
    <mergeCell ref="D3:F3"/>
    <mergeCell ref="D4:F4"/>
    <mergeCell ref="U31:V31"/>
    <mergeCell ref="S29:T29"/>
    <mergeCell ref="K10:O10"/>
    <mergeCell ref="F10:I10"/>
    <mergeCell ref="A1:C1"/>
    <mergeCell ref="A2:C2"/>
    <mergeCell ref="A3:C3"/>
    <mergeCell ref="A4:C4"/>
    <mergeCell ref="A5:C5"/>
    <mergeCell ref="D5:F5"/>
    <mergeCell ref="A6:C6"/>
    <mergeCell ref="D6:F6"/>
    <mergeCell ref="U32:V32"/>
    <mergeCell ref="U49:V49"/>
    <mergeCell ref="S50:T50"/>
    <mergeCell ref="W48:X48"/>
    <mergeCell ref="S88:T88"/>
    <mergeCell ref="U88:V88"/>
    <mergeCell ref="S68:T68"/>
    <mergeCell ref="U68:V68"/>
    <mergeCell ref="S72:T72"/>
    <mergeCell ref="S71:T71"/>
    <mergeCell ref="U70:V70"/>
    <mergeCell ref="W68:X68"/>
    <mergeCell ref="W69:X69"/>
    <mergeCell ref="W49:X49"/>
    <mergeCell ref="W50:X50"/>
    <mergeCell ref="W51:X51"/>
    <mergeCell ref="U51:V51"/>
    <mergeCell ref="S52:T52"/>
    <mergeCell ref="U52:V52"/>
    <mergeCell ref="S69:T69"/>
    <mergeCell ref="U69:V69"/>
    <mergeCell ref="S49:T49"/>
    <mergeCell ref="S91:T91"/>
    <mergeCell ref="U91:V91"/>
    <mergeCell ref="W29:X29"/>
    <mergeCell ref="W30:X30"/>
    <mergeCell ref="W31:X31"/>
    <mergeCell ref="U28:V28"/>
    <mergeCell ref="S70:T70"/>
    <mergeCell ref="U72:V72"/>
    <mergeCell ref="S48:T48"/>
    <mergeCell ref="U48:V48"/>
    <mergeCell ref="S132:T132"/>
    <mergeCell ref="U132:V132"/>
    <mergeCell ref="S108:T108"/>
    <mergeCell ref="U108:V108"/>
    <mergeCell ref="S89:T89"/>
    <mergeCell ref="U89:V89"/>
    <mergeCell ref="S90:T90"/>
    <mergeCell ref="U90:V90"/>
    <mergeCell ref="S92:T92"/>
    <mergeCell ref="U92:V92"/>
    <mergeCell ref="S110:T110"/>
    <mergeCell ref="U110:V110"/>
    <mergeCell ref="S112:T112"/>
    <mergeCell ref="U112:V112"/>
    <mergeCell ref="S111:T111"/>
    <mergeCell ref="U111:V111"/>
    <mergeCell ref="S130:T130"/>
    <mergeCell ref="U130:V130"/>
    <mergeCell ref="S128:T128"/>
    <mergeCell ref="U128:V128"/>
    <mergeCell ref="S131:T131"/>
    <mergeCell ref="U131:V131"/>
    <mergeCell ref="S129:T129"/>
    <mergeCell ref="U129:V129"/>
    <mergeCell ref="S171:T171"/>
    <mergeCell ref="U171:V171"/>
    <mergeCell ref="S151:T151"/>
    <mergeCell ref="U152:V152"/>
    <mergeCell ref="S109:T109"/>
    <mergeCell ref="U109:V109"/>
    <mergeCell ref="S169:T169"/>
    <mergeCell ref="U169:V169"/>
    <mergeCell ref="S168:T168"/>
    <mergeCell ref="U168:V168"/>
    <mergeCell ref="S148:T148"/>
    <mergeCell ref="U148:V148"/>
    <mergeCell ref="S149:T149"/>
    <mergeCell ref="U149:V149"/>
    <mergeCell ref="S170:T170"/>
    <mergeCell ref="U170:V170"/>
    <mergeCell ref="S150:T150"/>
    <mergeCell ref="U150:V150"/>
    <mergeCell ref="U151:V151"/>
    <mergeCell ref="S152:T152"/>
    <mergeCell ref="S190:T190"/>
    <mergeCell ref="U190:V190"/>
    <mergeCell ref="S189:T189"/>
    <mergeCell ref="U189:V189"/>
    <mergeCell ref="S172:T172"/>
    <mergeCell ref="U172:V172"/>
    <mergeCell ref="S188:T188"/>
    <mergeCell ref="U188:V188"/>
    <mergeCell ref="S192:T192"/>
    <mergeCell ref="U192:V192"/>
    <mergeCell ref="S208:T208"/>
    <mergeCell ref="U208:V208"/>
    <mergeCell ref="S229:T229"/>
    <mergeCell ref="U229:V229"/>
    <mergeCell ref="S231:T231"/>
    <mergeCell ref="U231:V231"/>
    <mergeCell ref="S228:T228"/>
    <mergeCell ref="U228:V228"/>
    <mergeCell ref="S211:T211"/>
    <mergeCell ref="U211:V211"/>
    <mergeCell ref="S230:T230"/>
    <mergeCell ref="U230:V230"/>
    <mergeCell ref="S251:T251"/>
    <mergeCell ref="U251:V251"/>
    <mergeCell ref="S191:T191"/>
    <mergeCell ref="U191:V191"/>
    <mergeCell ref="S212:T212"/>
    <mergeCell ref="U212:V212"/>
    <mergeCell ref="S209:T209"/>
    <mergeCell ref="U209:V209"/>
    <mergeCell ref="S210:T210"/>
    <mergeCell ref="U210:V210"/>
    <mergeCell ref="S252:T252"/>
    <mergeCell ref="U252:V252"/>
    <mergeCell ref="S232:T232"/>
    <mergeCell ref="U232:V232"/>
    <mergeCell ref="S248:T248"/>
    <mergeCell ref="U248:V248"/>
    <mergeCell ref="S249:T249"/>
    <mergeCell ref="U249:V249"/>
    <mergeCell ref="S250:T250"/>
    <mergeCell ref="U250:V250"/>
  </mergeCells>
  <conditionalFormatting sqref="Q12:Q23">
    <cfRule type="cellIs" priority="13" dxfId="63" operator="greaterThan" stopIfTrue="1">
      <formula>15</formula>
    </cfRule>
  </conditionalFormatting>
  <conditionalFormatting sqref="S12:T23 Y12:Y23 B26:E259 D1:F1">
    <cfRule type="cellIs" priority="15" dxfId="62" operator="equal" stopIfTrue="1">
      <formula>0</formula>
    </cfRule>
  </conditionalFormatting>
  <conditionalFormatting sqref="U12:U23">
    <cfRule type="cellIs" priority="16" dxfId="63" operator="notBetween" stopIfTrue="1">
      <formula>S12</formula>
      <formula>T12</formula>
    </cfRule>
    <cfRule type="cellIs" priority="17" dxfId="62" operator="equal" stopIfTrue="1">
      <formula>0</formula>
    </cfRule>
  </conditionalFormatting>
  <conditionalFormatting sqref="V12:V23">
    <cfRule type="cellIs" priority="18" dxfId="63" operator="notBetween" stopIfTrue="1">
      <formula>S12</formula>
      <formula>T12</formula>
    </cfRule>
    <cfRule type="cellIs" priority="19" dxfId="62" operator="equal" stopIfTrue="1">
      <formula>0</formula>
    </cfRule>
  </conditionalFormatting>
  <conditionalFormatting sqref="W12:W23">
    <cfRule type="cellIs" priority="20" dxfId="63" operator="notBetween" stopIfTrue="1">
      <formula>S12</formula>
      <formula>T12</formula>
    </cfRule>
    <cfRule type="cellIs" priority="21" dxfId="62" operator="equal" stopIfTrue="1">
      <formula>0</formula>
    </cfRule>
  </conditionalFormatting>
  <conditionalFormatting sqref="X12:X23">
    <cfRule type="cellIs" priority="22" dxfId="63" operator="notBetween" stopIfTrue="1">
      <formula>S12</formula>
      <formula>T12</formula>
    </cfRule>
    <cfRule type="cellIs" priority="23" dxfId="62" operator="equal" stopIfTrue="1">
      <formula>0</formula>
    </cfRule>
  </conditionalFormatting>
  <hyperlinks>
    <hyperlink ref="K8" location="Instructions!A17" display="For Instructions, click here"/>
  </hyperlinks>
  <printOptions/>
  <pageMargins left="0.7" right="0.7" top="0.75" bottom="0.75" header="0.3" footer="0.3"/>
  <pageSetup horizontalDpi="600" verticalDpi="600" orientation="landscape" r:id="rId2"/>
  <drawing r:id="rId1"/>
</worksheet>
</file>

<file path=xl/worksheets/sheet7.xml><?xml version="1.0" encoding="utf-8"?>
<worksheet xmlns="http://schemas.openxmlformats.org/spreadsheetml/2006/main" xmlns:r="http://schemas.openxmlformats.org/officeDocument/2006/relationships">
  <dimension ref="A1:U36"/>
  <sheetViews>
    <sheetView zoomScale="75" zoomScaleNormal="75" zoomScalePageLayoutView="0" workbookViewId="0" topLeftCell="A1">
      <selection activeCell="O12" sqref="O12"/>
    </sheetView>
  </sheetViews>
  <sheetFormatPr defaultColWidth="9.140625" defaultRowHeight="15"/>
  <cols>
    <col min="1" max="1" width="7.7109375" style="23" customWidth="1"/>
    <col min="2" max="2" width="16.421875" style="23" customWidth="1"/>
    <col min="3" max="3" width="12.8515625" style="23" customWidth="1"/>
    <col min="4" max="4" width="11.7109375" style="23" customWidth="1"/>
    <col min="5" max="5" width="11.57421875" style="23" bestFit="1" customWidth="1"/>
    <col min="6" max="6" width="11.7109375" style="23" customWidth="1"/>
    <col min="7" max="13" width="12.00390625" style="23" customWidth="1"/>
    <col min="14" max="14" width="10.28125" style="23" bestFit="1" customWidth="1"/>
    <col min="15" max="17" width="9.140625" style="23" customWidth="1"/>
    <col min="18" max="18" width="10.421875" style="23" bestFit="1" customWidth="1"/>
    <col min="19" max="19" width="14.28125" style="23" bestFit="1" customWidth="1"/>
    <col min="20" max="20" width="10.00390625" style="23" bestFit="1" customWidth="1"/>
    <col min="21" max="21" width="25.8515625" style="23" customWidth="1"/>
    <col min="22" max="16384" width="9.140625" style="23" customWidth="1"/>
  </cols>
  <sheetData>
    <row r="1" spans="1:5" ht="15.75">
      <c r="A1" s="365" t="s">
        <v>0</v>
      </c>
      <c r="B1" s="365"/>
      <c r="C1" s="375">
        <f>'Cover Sheet'!B8</f>
        <v>0</v>
      </c>
      <c r="D1" s="375" t="s">
        <v>274</v>
      </c>
      <c r="E1" s="375" t="s">
        <v>274</v>
      </c>
    </row>
    <row r="2" spans="1:5" ht="15.75">
      <c r="A2" s="365" t="s">
        <v>66</v>
      </c>
      <c r="B2" s="365"/>
      <c r="C2" s="366"/>
      <c r="D2" s="366"/>
      <c r="E2" s="366"/>
    </row>
    <row r="3" spans="1:5" ht="15.75">
      <c r="A3" s="365" t="s">
        <v>67</v>
      </c>
      <c r="B3" s="365"/>
      <c r="C3" s="370"/>
      <c r="D3" s="370"/>
      <c r="E3" s="370"/>
    </row>
    <row r="4" spans="1:5" ht="15.75">
      <c r="A4" s="365" t="s">
        <v>68</v>
      </c>
      <c r="B4" s="365"/>
      <c r="C4" s="366"/>
      <c r="D4" s="366"/>
      <c r="E4" s="366"/>
    </row>
    <row r="5" spans="1:5" ht="15.75">
      <c r="A5" s="365" t="s">
        <v>239</v>
      </c>
      <c r="B5" s="365"/>
      <c r="C5" s="366"/>
      <c r="D5" s="366"/>
      <c r="E5" s="366"/>
    </row>
    <row r="6" spans="1:9" s="281" customFormat="1" ht="15.75">
      <c r="A6" s="365" t="s">
        <v>275</v>
      </c>
      <c r="B6" s="365"/>
      <c r="C6" s="368">
        <f>'Cover Sheet'!H8</f>
        <v>0</v>
      </c>
      <c r="D6" s="368"/>
      <c r="E6" s="368"/>
      <c r="G6" s="367" t="s">
        <v>252</v>
      </c>
      <c r="H6" s="367"/>
      <c r="I6" s="367"/>
    </row>
    <row r="8" spans="2:13" ht="18.75">
      <c r="B8" s="24" t="s">
        <v>90</v>
      </c>
      <c r="G8" s="139" t="s">
        <v>32</v>
      </c>
      <c r="H8" s="139" t="s">
        <v>32</v>
      </c>
      <c r="I8" s="139" t="s">
        <v>32</v>
      </c>
      <c r="J8" s="139" t="s">
        <v>32</v>
      </c>
      <c r="K8" s="139" t="s">
        <v>32</v>
      </c>
      <c r="L8" s="139" t="s">
        <v>32</v>
      </c>
      <c r="M8" s="139" t="s">
        <v>32</v>
      </c>
    </row>
    <row r="9" spans="7:13" ht="15.75" thickBot="1">
      <c r="G9" s="150"/>
      <c r="H9" s="150"/>
      <c r="I9" s="150"/>
      <c r="J9" s="150"/>
      <c r="K9" s="150"/>
      <c r="L9" s="150"/>
      <c r="M9" s="150"/>
    </row>
    <row r="10" spans="2:21" ht="17.25">
      <c r="B10" s="63"/>
      <c r="C10" s="64"/>
      <c r="D10" s="65" t="s">
        <v>91</v>
      </c>
      <c r="E10" s="65" t="s">
        <v>92</v>
      </c>
      <c r="F10" s="65" t="s">
        <v>93</v>
      </c>
      <c r="G10" s="372" t="s">
        <v>70</v>
      </c>
      <c r="H10" s="373"/>
      <c r="I10" s="373"/>
      <c r="J10" s="373"/>
      <c r="K10" s="373"/>
      <c r="L10" s="373"/>
      <c r="M10" s="374"/>
      <c r="N10" s="66"/>
      <c r="O10" s="67" t="s">
        <v>94</v>
      </c>
      <c r="P10" s="68"/>
      <c r="Q10" s="67" t="s">
        <v>95</v>
      </c>
      <c r="R10" s="130" t="s">
        <v>236</v>
      </c>
      <c r="S10" s="28" t="s">
        <v>96</v>
      </c>
      <c r="T10" s="69" t="s">
        <v>107</v>
      </c>
      <c r="U10" s="135"/>
    </row>
    <row r="11" spans="2:21" ht="18.75" thickBot="1">
      <c r="B11" s="70" t="s">
        <v>16</v>
      </c>
      <c r="C11" s="74" t="s">
        <v>18</v>
      </c>
      <c r="D11" s="131" t="s">
        <v>235</v>
      </c>
      <c r="E11" s="131" t="s">
        <v>38</v>
      </c>
      <c r="F11" s="71" t="s">
        <v>234</v>
      </c>
      <c r="G11" s="72" t="s">
        <v>97</v>
      </c>
      <c r="H11" s="73" t="s">
        <v>98</v>
      </c>
      <c r="I11" s="73" t="s">
        <v>99</v>
      </c>
      <c r="J11" s="73" t="s">
        <v>100</v>
      </c>
      <c r="K11" s="73" t="s">
        <v>101</v>
      </c>
      <c r="L11" s="73" t="s">
        <v>102</v>
      </c>
      <c r="M11" s="74" t="s">
        <v>103</v>
      </c>
      <c r="N11" s="75"/>
      <c r="O11" s="74" t="s">
        <v>37</v>
      </c>
      <c r="P11" s="76"/>
      <c r="Q11" s="77" t="s">
        <v>104</v>
      </c>
      <c r="R11" s="71"/>
      <c r="S11" s="132" t="s">
        <v>39</v>
      </c>
      <c r="T11" s="133" t="s">
        <v>108</v>
      </c>
      <c r="U11" s="371"/>
    </row>
    <row r="12" spans="2:21" ht="15">
      <c r="B12" s="121"/>
      <c r="C12" s="122"/>
      <c r="D12" s="123"/>
      <c r="E12" s="123"/>
      <c r="F12" s="123"/>
      <c r="G12" s="123"/>
      <c r="H12" s="123"/>
      <c r="I12" s="123"/>
      <c r="J12" s="123"/>
      <c r="K12" s="123"/>
      <c r="L12" s="123"/>
      <c r="M12" s="123"/>
      <c r="N12" s="125"/>
      <c r="O12" s="126" t="str">
        <f>IF(ISERROR(STDEV(G12:M12))," ",(STDEV(G12:M12)))</f>
        <v> </v>
      </c>
      <c r="P12" s="127"/>
      <c r="Q12" s="128">
        <v>3.143</v>
      </c>
      <c r="R12" s="126" t="str">
        <f>IF(ISERROR(O12*Q12)," ",(O12*Q12))</f>
        <v> </v>
      </c>
      <c r="S12" s="124"/>
      <c r="T12" s="129" t="str">
        <f>IF(ISERROR(10*R12)," ",(10*R12))</f>
        <v> </v>
      </c>
      <c r="U12" s="371"/>
    </row>
    <row r="13" spans="2:20" ht="15">
      <c r="B13" s="121"/>
      <c r="C13" s="122"/>
      <c r="D13" s="123"/>
      <c r="E13" s="123"/>
      <c r="F13" s="123"/>
      <c r="G13" s="123"/>
      <c r="H13" s="123"/>
      <c r="I13" s="123"/>
      <c r="J13" s="123"/>
      <c r="K13" s="123"/>
      <c r="L13" s="123"/>
      <c r="M13" s="123"/>
      <c r="N13" s="43"/>
      <c r="O13" s="78" t="str">
        <f>IF(ISERROR(STDEV(G13:M13))," ",STDEV(G13:M13))</f>
        <v> </v>
      </c>
      <c r="P13" s="13"/>
      <c r="Q13" s="79">
        <v>3.143</v>
      </c>
      <c r="R13" s="78" t="str">
        <f>IF(ISERROR(O13*Q13)," ",(O13*Q13))</f>
        <v> </v>
      </c>
      <c r="S13" s="124"/>
      <c r="T13" s="129" t="str">
        <f aca="true" t="shared" si="0" ref="T13:T23">IF(ISERROR(10*R13)," ",(10*R13))</f>
        <v> </v>
      </c>
    </row>
    <row r="14" spans="2:20" ht="15">
      <c r="B14" s="121"/>
      <c r="C14" s="122"/>
      <c r="D14" s="123"/>
      <c r="E14" s="123"/>
      <c r="F14" s="123"/>
      <c r="G14" s="123"/>
      <c r="H14" s="123"/>
      <c r="I14" s="123"/>
      <c r="J14" s="123"/>
      <c r="K14" s="123"/>
      <c r="L14" s="123"/>
      <c r="M14" s="123"/>
      <c r="N14" s="45"/>
      <c r="O14" s="78" t="str">
        <f aca="true" t="shared" si="1" ref="O14:O23">IF(ISERROR(STDEV(G14:M14))," ",STDEV(G14:M14))</f>
        <v> </v>
      </c>
      <c r="P14" s="13"/>
      <c r="Q14" s="79">
        <v>3.143</v>
      </c>
      <c r="R14" s="78" t="str">
        <f aca="true" t="shared" si="2" ref="R14:R23">IF(ISERROR(O14*Q14)," ",(O14*Q14))</f>
        <v> </v>
      </c>
      <c r="S14" s="124"/>
      <c r="T14" s="129" t="str">
        <f t="shared" si="0"/>
        <v> </v>
      </c>
    </row>
    <row r="15" spans="2:20" ht="15">
      <c r="B15" s="121"/>
      <c r="C15" s="122"/>
      <c r="D15" s="123"/>
      <c r="E15" s="123"/>
      <c r="F15" s="123"/>
      <c r="G15" s="123"/>
      <c r="H15" s="123"/>
      <c r="I15" s="123"/>
      <c r="J15" s="123"/>
      <c r="K15" s="123"/>
      <c r="L15" s="123"/>
      <c r="M15" s="123"/>
      <c r="N15" s="45"/>
      <c r="O15" s="78" t="str">
        <f t="shared" si="1"/>
        <v> </v>
      </c>
      <c r="P15" s="13"/>
      <c r="Q15" s="79">
        <v>3.143</v>
      </c>
      <c r="R15" s="78" t="str">
        <f t="shared" si="2"/>
        <v> </v>
      </c>
      <c r="S15" s="124"/>
      <c r="T15" s="129" t="str">
        <f t="shared" si="0"/>
        <v> </v>
      </c>
    </row>
    <row r="16" spans="2:20" ht="15">
      <c r="B16" s="121"/>
      <c r="C16" s="122"/>
      <c r="D16" s="123"/>
      <c r="E16" s="123"/>
      <c r="F16" s="123"/>
      <c r="G16" s="123"/>
      <c r="H16" s="123"/>
      <c r="I16" s="123"/>
      <c r="J16" s="123"/>
      <c r="K16" s="123"/>
      <c r="L16" s="123"/>
      <c r="M16" s="123"/>
      <c r="N16" s="43"/>
      <c r="O16" s="78" t="str">
        <f t="shared" si="1"/>
        <v> </v>
      </c>
      <c r="P16" s="13"/>
      <c r="Q16" s="79">
        <v>3.143</v>
      </c>
      <c r="R16" s="78" t="str">
        <f t="shared" si="2"/>
        <v> </v>
      </c>
      <c r="S16" s="124"/>
      <c r="T16" s="129" t="str">
        <f t="shared" si="0"/>
        <v> </v>
      </c>
    </row>
    <row r="17" spans="2:20" ht="15">
      <c r="B17" s="121"/>
      <c r="C17" s="122"/>
      <c r="D17" s="123"/>
      <c r="E17" s="123"/>
      <c r="F17" s="123"/>
      <c r="G17" s="123"/>
      <c r="H17" s="123"/>
      <c r="I17" s="123"/>
      <c r="J17" s="123"/>
      <c r="K17" s="123"/>
      <c r="L17" s="123"/>
      <c r="M17" s="123"/>
      <c r="N17" s="43"/>
      <c r="O17" s="78" t="str">
        <f t="shared" si="1"/>
        <v> </v>
      </c>
      <c r="P17" s="13"/>
      <c r="Q17" s="79">
        <v>3.143</v>
      </c>
      <c r="R17" s="78" t="str">
        <f t="shared" si="2"/>
        <v> </v>
      </c>
      <c r="S17" s="124"/>
      <c r="T17" s="129" t="str">
        <f t="shared" si="0"/>
        <v> </v>
      </c>
    </row>
    <row r="18" spans="2:20" ht="15">
      <c r="B18" s="121"/>
      <c r="C18" s="122"/>
      <c r="D18" s="123"/>
      <c r="E18" s="123"/>
      <c r="F18" s="123"/>
      <c r="G18" s="123"/>
      <c r="H18" s="123"/>
      <c r="I18" s="123"/>
      <c r="J18" s="123"/>
      <c r="K18" s="123"/>
      <c r="L18" s="123"/>
      <c r="M18" s="123"/>
      <c r="N18" s="43"/>
      <c r="O18" s="78" t="str">
        <f t="shared" si="1"/>
        <v> </v>
      </c>
      <c r="P18" s="13"/>
      <c r="Q18" s="79">
        <v>3.143</v>
      </c>
      <c r="R18" s="78" t="str">
        <f t="shared" si="2"/>
        <v> </v>
      </c>
      <c r="S18" s="124"/>
      <c r="T18" s="129" t="str">
        <f t="shared" si="0"/>
        <v> </v>
      </c>
    </row>
    <row r="19" spans="2:20" ht="15">
      <c r="B19" s="121"/>
      <c r="C19" s="122"/>
      <c r="D19" s="123"/>
      <c r="E19" s="123"/>
      <c r="F19" s="123"/>
      <c r="G19" s="123"/>
      <c r="H19" s="123"/>
      <c r="I19" s="123"/>
      <c r="J19" s="123"/>
      <c r="K19" s="123"/>
      <c r="L19" s="123"/>
      <c r="M19" s="123"/>
      <c r="N19" s="46"/>
      <c r="O19" s="78" t="str">
        <f t="shared" si="1"/>
        <v> </v>
      </c>
      <c r="P19" s="13"/>
      <c r="Q19" s="79">
        <v>3.143</v>
      </c>
      <c r="R19" s="78" t="str">
        <f t="shared" si="2"/>
        <v> </v>
      </c>
      <c r="S19" s="124"/>
      <c r="T19" s="129" t="str">
        <f t="shared" si="0"/>
        <v> </v>
      </c>
    </row>
    <row r="20" spans="2:20" ht="15">
      <c r="B20" s="121"/>
      <c r="C20" s="122"/>
      <c r="D20" s="123"/>
      <c r="E20" s="123"/>
      <c r="F20" s="123"/>
      <c r="G20" s="123"/>
      <c r="H20" s="123"/>
      <c r="I20" s="123"/>
      <c r="J20" s="123"/>
      <c r="K20" s="123"/>
      <c r="L20" s="123"/>
      <c r="M20" s="123"/>
      <c r="N20" s="43"/>
      <c r="O20" s="78" t="str">
        <f t="shared" si="1"/>
        <v> </v>
      </c>
      <c r="P20" s="13"/>
      <c r="Q20" s="79">
        <v>3.143</v>
      </c>
      <c r="R20" s="78" t="str">
        <f t="shared" si="2"/>
        <v> </v>
      </c>
      <c r="S20" s="124"/>
      <c r="T20" s="129" t="str">
        <f t="shared" si="0"/>
        <v> </v>
      </c>
    </row>
    <row r="21" spans="2:20" ht="15">
      <c r="B21" s="121"/>
      <c r="C21" s="122"/>
      <c r="D21" s="123"/>
      <c r="E21" s="123"/>
      <c r="F21" s="123"/>
      <c r="G21" s="123"/>
      <c r="H21" s="123"/>
      <c r="I21" s="123"/>
      <c r="J21" s="123"/>
      <c r="K21" s="123"/>
      <c r="L21" s="123"/>
      <c r="M21" s="123"/>
      <c r="N21" s="43"/>
      <c r="O21" s="78" t="str">
        <f t="shared" si="1"/>
        <v> </v>
      </c>
      <c r="P21" s="13"/>
      <c r="Q21" s="79">
        <v>3.143</v>
      </c>
      <c r="R21" s="78" t="str">
        <f t="shared" si="2"/>
        <v> </v>
      </c>
      <c r="S21" s="124"/>
      <c r="T21" s="129" t="str">
        <f t="shared" si="0"/>
        <v> </v>
      </c>
    </row>
    <row r="22" spans="2:20" ht="15">
      <c r="B22" s="121"/>
      <c r="C22" s="122"/>
      <c r="D22" s="123"/>
      <c r="E22" s="123"/>
      <c r="F22" s="123"/>
      <c r="G22" s="123"/>
      <c r="H22" s="123"/>
      <c r="I22" s="123"/>
      <c r="J22" s="123"/>
      <c r="K22" s="123"/>
      <c r="L22" s="123"/>
      <c r="M22" s="123"/>
      <c r="N22" s="45"/>
      <c r="O22" s="78" t="str">
        <f t="shared" si="1"/>
        <v> </v>
      </c>
      <c r="P22" s="13"/>
      <c r="Q22" s="79">
        <v>3.143</v>
      </c>
      <c r="R22" s="78" t="str">
        <f t="shared" si="2"/>
        <v> </v>
      </c>
      <c r="S22" s="124"/>
      <c r="T22" s="129" t="str">
        <f t="shared" si="0"/>
        <v> </v>
      </c>
    </row>
    <row r="23" spans="2:20" ht="15.75" thickBot="1">
      <c r="B23" s="121"/>
      <c r="C23" s="122"/>
      <c r="D23" s="123"/>
      <c r="E23" s="123"/>
      <c r="F23" s="123"/>
      <c r="G23" s="123"/>
      <c r="H23" s="123"/>
      <c r="I23" s="123"/>
      <c r="J23" s="123"/>
      <c r="K23" s="123"/>
      <c r="L23" s="123"/>
      <c r="M23" s="123"/>
      <c r="N23" s="47"/>
      <c r="O23" s="80" t="str">
        <f t="shared" si="1"/>
        <v> </v>
      </c>
      <c r="P23" s="19"/>
      <c r="Q23" s="81">
        <v>3.143</v>
      </c>
      <c r="R23" s="80" t="str">
        <f t="shared" si="2"/>
        <v> </v>
      </c>
      <c r="S23" s="124"/>
      <c r="T23" s="48" t="str">
        <f t="shared" si="0"/>
        <v> </v>
      </c>
    </row>
    <row r="25" spans="1:19" ht="15">
      <c r="A25" s="140"/>
      <c r="B25" s="140"/>
      <c r="C25" s="140"/>
      <c r="D25" s="140"/>
      <c r="E25" s="358"/>
      <c r="F25" s="358"/>
      <c r="G25" s="140"/>
      <c r="H25" s="60"/>
      <c r="I25" s="60"/>
      <c r="S25" s="135"/>
    </row>
    <row r="26" spans="1:9" ht="15">
      <c r="A26" s="140"/>
      <c r="B26" s="140"/>
      <c r="C26" s="141"/>
      <c r="D26" s="140"/>
      <c r="E26" s="358"/>
      <c r="F26" s="358"/>
      <c r="G26" s="140"/>
      <c r="H26" s="60"/>
      <c r="I26" s="60"/>
    </row>
    <row r="27" spans="1:9" ht="15">
      <c r="A27" s="140"/>
      <c r="B27" s="140"/>
      <c r="C27" s="141"/>
      <c r="D27" s="140"/>
      <c r="E27" s="358"/>
      <c r="F27" s="358"/>
      <c r="G27" s="140"/>
      <c r="H27" s="137"/>
      <c r="I27" s="60"/>
    </row>
    <row r="28" spans="1:9" ht="15">
      <c r="A28" s="140"/>
      <c r="B28" s="140"/>
      <c r="C28" s="141"/>
      <c r="D28" s="140"/>
      <c r="E28" s="358"/>
      <c r="F28" s="358"/>
      <c r="G28" s="140"/>
      <c r="H28" s="60"/>
      <c r="I28" s="60"/>
    </row>
    <row r="29" spans="1:13" ht="15.75">
      <c r="A29" s="140"/>
      <c r="B29" s="140"/>
      <c r="C29" s="141"/>
      <c r="D29" s="140"/>
      <c r="E29" s="358"/>
      <c r="F29" s="358"/>
      <c r="G29" s="140"/>
      <c r="H29" s="60"/>
      <c r="I29" s="60"/>
      <c r="M29" s="134" t="s">
        <v>41</v>
      </c>
    </row>
    <row r="30" spans="1:13" ht="15.75">
      <c r="A30" s="140"/>
      <c r="B30" s="140"/>
      <c r="C30" s="141"/>
      <c r="D30" s="140"/>
      <c r="E30" s="358"/>
      <c r="F30" s="358"/>
      <c r="G30" s="140"/>
      <c r="M30" s="91" t="s">
        <v>40</v>
      </c>
    </row>
    <row r="31" spans="1:13" ht="15.75">
      <c r="A31" s="140"/>
      <c r="B31" s="140"/>
      <c r="C31" s="141"/>
      <c r="D31" s="140"/>
      <c r="E31" s="358"/>
      <c r="F31" s="358"/>
      <c r="G31" s="140"/>
      <c r="M31" s="91" t="s">
        <v>42</v>
      </c>
    </row>
    <row r="32" spans="1:7" ht="15">
      <c r="A32" s="140"/>
      <c r="B32" s="140"/>
      <c r="C32" s="141"/>
      <c r="D32" s="140"/>
      <c r="E32" s="358"/>
      <c r="F32" s="358"/>
      <c r="G32" s="140"/>
    </row>
    <row r="34" spans="3:5" ht="15">
      <c r="C34" s="135"/>
      <c r="D34" s="135"/>
      <c r="E34" s="135"/>
    </row>
    <row r="35" spans="3:5" ht="15">
      <c r="C35" s="135"/>
      <c r="D35" s="135"/>
      <c r="E35" s="135"/>
    </row>
    <row r="36" spans="3:5" ht="15">
      <c r="C36" s="135"/>
      <c r="D36" s="135"/>
      <c r="E36" s="135"/>
    </row>
  </sheetData>
  <sheetProtection password="C601" sheet="1" objects="1" scenarios="1"/>
  <protectedRanges>
    <protectedRange sqref="G9:M9" name="Range6"/>
    <protectedRange sqref="C2:E6" name="Range5"/>
    <protectedRange sqref="C26:F32" name="Range2"/>
    <protectedRange sqref="B12:M23" name="Range1"/>
    <protectedRange sqref="S12:S23" name="Range4"/>
  </protectedRanges>
  <mergeCells count="23">
    <mergeCell ref="E26:F26"/>
    <mergeCell ref="E25:F25"/>
    <mergeCell ref="E32:F32"/>
    <mergeCell ref="E31:F31"/>
    <mergeCell ref="E30:F30"/>
    <mergeCell ref="E29:F29"/>
    <mergeCell ref="E28:F28"/>
    <mergeCell ref="E27:F27"/>
    <mergeCell ref="A4:B4"/>
    <mergeCell ref="C1:E1"/>
    <mergeCell ref="C2:E2"/>
    <mergeCell ref="C3:E3"/>
    <mergeCell ref="C4:E4"/>
    <mergeCell ref="A1:B1"/>
    <mergeCell ref="A2:B2"/>
    <mergeCell ref="A3:B3"/>
    <mergeCell ref="U11:U12"/>
    <mergeCell ref="G10:M10"/>
    <mergeCell ref="C5:E5"/>
    <mergeCell ref="A5:B5"/>
    <mergeCell ref="G6:I6"/>
    <mergeCell ref="A6:B6"/>
    <mergeCell ref="C6:E6"/>
  </mergeCells>
  <conditionalFormatting sqref="S12:S23">
    <cfRule type="cellIs" priority="37" dxfId="63" operator="lessThanOrEqual" stopIfTrue="1">
      <formula>R12</formula>
    </cfRule>
  </conditionalFormatting>
  <conditionalFormatting sqref="R12">
    <cfRule type="cellIs" priority="3" dxfId="63" operator="greaterThan" stopIfTrue="1">
      <formula>$F$12</formula>
    </cfRule>
  </conditionalFormatting>
  <conditionalFormatting sqref="R13">
    <cfRule type="cellIs" priority="6" dxfId="63" operator="greaterThan" stopIfTrue="1">
      <formula>$F$13</formula>
    </cfRule>
  </conditionalFormatting>
  <conditionalFormatting sqref="R23">
    <cfRule type="cellIs" priority="7" dxfId="63" operator="greaterThan" stopIfTrue="1">
      <formula>$F$23</formula>
    </cfRule>
  </conditionalFormatting>
  <conditionalFormatting sqref="R14">
    <cfRule type="cellIs" priority="10" dxfId="63" operator="greaterThan" stopIfTrue="1">
      <formula>$F$14</formula>
    </cfRule>
  </conditionalFormatting>
  <conditionalFormatting sqref="R15">
    <cfRule type="cellIs" priority="13" dxfId="63" operator="greaterThan" stopIfTrue="1">
      <formula>$F$15</formula>
    </cfRule>
  </conditionalFormatting>
  <conditionalFormatting sqref="R16">
    <cfRule type="cellIs" priority="16" dxfId="63" operator="greaterThan" stopIfTrue="1">
      <formula>$F$16</formula>
    </cfRule>
  </conditionalFormatting>
  <conditionalFormatting sqref="R17">
    <cfRule type="cellIs" priority="19" dxfId="63" operator="greaterThan" stopIfTrue="1">
      <formula>$F$17</formula>
    </cfRule>
  </conditionalFormatting>
  <conditionalFormatting sqref="R18">
    <cfRule type="cellIs" priority="22" dxfId="63" operator="greaterThan" stopIfTrue="1">
      <formula>$F$18</formula>
    </cfRule>
  </conditionalFormatting>
  <conditionalFormatting sqref="R19">
    <cfRule type="cellIs" priority="25" dxfId="63" operator="greaterThan" stopIfTrue="1">
      <formula>$F$19</formula>
    </cfRule>
  </conditionalFormatting>
  <conditionalFormatting sqref="R20">
    <cfRule type="cellIs" priority="28" dxfId="63" operator="greaterThan" stopIfTrue="1">
      <formula>$F$20</formula>
    </cfRule>
  </conditionalFormatting>
  <conditionalFormatting sqref="R21">
    <cfRule type="cellIs" priority="31" dxfId="63" operator="greaterThan" stopIfTrue="1">
      <formula>$F$21</formula>
    </cfRule>
  </conditionalFormatting>
  <conditionalFormatting sqref="R22">
    <cfRule type="cellIs" priority="34" dxfId="63" operator="greaterThan" stopIfTrue="1">
      <formula>$F$22</formula>
    </cfRule>
  </conditionalFormatting>
  <conditionalFormatting sqref="T12:T23">
    <cfRule type="cellIs" priority="74" dxfId="63" operator="lessThan" stopIfTrue="1">
      <formula>F12</formula>
    </cfRule>
  </conditionalFormatting>
  <conditionalFormatting sqref="C1:E1">
    <cfRule type="cellIs" priority="113" dxfId="62" operator="equal" stopIfTrue="1">
      <formula>0</formula>
    </cfRule>
  </conditionalFormatting>
  <hyperlinks>
    <hyperlink ref="G6" location="Instructions!A27" display="For Instructions, click here"/>
  </hyperlinks>
  <printOptions/>
  <pageMargins left="0.7" right="0.7" top="0.75" bottom="0.75" header="0.3" footer="0.3"/>
  <pageSetup horizontalDpi="600" verticalDpi="600" orientation="portrait" r:id="rId2"/>
  <ignoredErrors>
    <ignoredError sqref="O12:O13" formulaRange="1"/>
  </ignoredErrors>
  <drawing r:id="rId1"/>
</worksheet>
</file>

<file path=xl/worksheets/sheet8.xml><?xml version="1.0" encoding="utf-8"?>
<worksheet xmlns="http://schemas.openxmlformats.org/spreadsheetml/2006/main" xmlns:r="http://schemas.openxmlformats.org/officeDocument/2006/relationships">
  <dimension ref="B2:W48"/>
  <sheetViews>
    <sheetView zoomScale="75" zoomScaleNormal="75" zoomScalePageLayoutView="0" workbookViewId="0" topLeftCell="A1">
      <selection activeCell="Q32" sqref="Q32"/>
    </sheetView>
  </sheetViews>
  <sheetFormatPr defaultColWidth="9.140625" defaultRowHeight="15"/>
  <cols>
    <col min="1" max="1" width="3.421875" style="23" customWidth="1"/>
    <col min="2" max="4" width="9.140625" style="23" customWidth="1"/>
    <col min="5" max="7" width="9.8515625" style="23" bestFit="1" customWidth="1"/>
    <col min="8" max="8" width="11.421875" style="23" customWidth="1"/>
    <col min="9" max="9" width="9.140625" style="23" customWidth="1"/>
    <col min="10" max="10" width="8.7109375" style="23" bestFit="1" customWidth="1"/>
    <col min="11" max="16384" width="9.140625" style="23" customWidth="1"/>
  </cols>
  <sheetData>
    <row r="1" ht="15.75" thickBot="1"/>
    <row r="2" spans="2:22" ht="15.75">
      <c r="B2" s="376" t="s">
        <v>0</v>
      </c>
      <c r="C2" s="377"/>
      <c r="D2" s="377"/>
      <c r="E2" s="380">
        <f>'Cover Sheet'!$B$8</f>
        <v>0</v>
      </c>
      <c r="F2" s="380"/>
      <c r="G2" s="380"/>
      <c r="H2" s="170"/>
      <c r="I2" s="377" t="s">
        <v>139</v>
      </c>
      <c r="J2" s="377"/>
      <c r="K2" s="377"/>
      <c r="L2" s="393"/>
      <c r="M2" s="393"/>
      <c r="N2" s="393"/>
      <c r="O2" s="171"/>
      <c r="P2" s="171"/>
      <c r="Q2" s="171"/>
      <c r="R2" s="171"/>
      <c r="S2" s="171"/>
      <c r="T2" s="171"/>
      <c r="U2" s="171"/>
      <c r="V2" s="172"/>
    </row>
    <row r="3" spans="2:22" ht="15.75">
      <c r="B3" s="378" t="s">
        <v>66</v>
      </c>
      <c r="C3" s="379"/>
      <c r="D3" s="379"/>
      <c r="E3" s="381"/>
      <c r="F3" s="381"/>
      <c r="G3" s="381"/>
      <c r="H3" s="173"/>
      <c r="I3" s="379" t="s">
        <v>140</v>
      </c>
      <c r="J3" s="379"/>
      <c r="K3" s="379"/>
      <c r="L3" s="394"/>
      <c r="M3" s="394"/>
      <c r="N3" s="394"/>
      <c r="O3" s="60"/>
      <c r="P3" s="60"/>
      <c r="Q3" s="60"/>
      <c r="R3" s="60"/>
      <c r="S3" s="60"/>
      <c r="T3" s="60"/>
      <c r="U3" s="60"/>
      <c r="V3" s="174"/>
    </row>
    <row r="4" spans="2:22" ht="15.75">
      <c r="B4" s="378" t="s">
        <v>13</v>
      </c>
      <c r="C4" s="379"/>
      <c r="D4" s="379"/>
      <c r="E4" s="384"/>
      <c r="F4" s="384"/>
      <c r="G4" s="384"/>
      <c r="H4" s="173"/>
      <c r="I4" s="379" t="s">
        <v>141</v>
      </c>
      <c r="J4" s="379"/>
      <c r="K4" s="379"/>
      <c r="L4" s="381"/>
      <c r="M4" s="381"/>
      <c r="N4" s="381"/>
      <c r="O4" s="60"/>
      <c r="P4" s="175" t="s">
        <v>56</v>
      </c>
      <c r="Q4" s="60"/>
      <c r="R4" s="60"/>
      <c r="S4" s="60"/>
      <c r="T4" s="60"/>
      <c r="U4" s="60"/>
      <c r="V4" s="174"/>
    </row>
    <row r="5" spans="2:22" ht="15.75">
      <c r="B5" s="378" t="s">
        <v>68</v>
      </c>
      <c r="C5" s="379"/>
      <c r="D5" s="379"/>
      <c r="E5" s="381"/>
      <c r="F5" s="381"/>
      <c r="G5" s="381"/>
      <c r="H5" s="173"/>
      <c r="I5" s="379" t="s">
        <v>239</v>
      </c>
      <c r="J5" s="379"/>
      <c r="K5" s="379"/>
      <c r="L5" s="381"/>
      <c r="M5" s="381"/>
      <c r="N5" s="381"/>
      <c r="O5" s="60"/>
      <c r="P5" s="60"/>
      <c r="Q5" s="60"/>
      <c r="R5" s="60"/>
      <c r="S5" s="60"/>
      <c r="T5" s="60"/>
      <c r="U5" s="60"/>
      <c r="V5" s="174"/>
    </row>
    <row r="6" spans="2:22" ht="15.75">
      <c r="B6" s="378" t="s">
        <v>275</v>
      </c>
      <c r="C6" s="379"/>
      <c r="D6" s="379"/>
      <c r="E6" s="391">
        <f>'Cover Sheet'!$H$8</f>
        <v>0</v>
      </c>
      <c r="F6" s="391"/>
      <c r="G6" s="391"/>
      <c r="H6" s="173"/>
      <c r="I6" s="177"/>
      <c r="J6" s="177"/>
      <c r="K6" s="177"/>
      <c r="L6" s="178"/>
      <c r="M6" s="178"/>
      <c r="N6" s="178"/>
      <c r="O6" s="60"/>
      <c r="P6" s="60"/>
      <c r="Q6" s="60"/>
      <c r="R6" s="60"/>
      <c r="S6" s="60"/>
      <c r="T6" s="60"/>
      <c r="U6" s="60"/>
      <c r="V6" s="174"/>
    </row>
    <row r="7" spans="2:22" ht="15.75">
      <c r="B7" s="176"/>
      <c r="C7" s="177"/>
      <c r="D7" s="177"/>
      <c r="E7" s="307"/>
      <c r="F7" s="307"/>
      <c r="G7" s="307"/>
      <c r="H7" s="173"/>
      <c r="I7" s="177"/>
      <c r="J7" s="177"/>
      <c r="K7" s="177"/>
      <c r="L7" s="178"/>
      <c r="M7" s="178"/>
      <c r="N7" s="178"/>
      <c r="O7" s="60"/>
      <c r="P7" s="60"/>
      <c r="Q7" s="60"/>
      <c r="R7" s="60"/>
      <c r="S7" s="60"/>
      <c r="T7" s="60"/>
      <c r="U7" s="60"/>
      <c r="V7" s="174"/>
    </row>
    <row r="8" spans="2:22" ht="15">
      <c r="B8" s="179"/>
      <c r="C8" s="60"/>
      <c r="D8" s="60"/>
      <c r="E8" s="60"/>
      <c r="F8" s="60"/>
      <c r="G8" s="60"/>
      <c r="H8" s="60"/>
      <c r="I8" s="60"/>
      <c r="J8" s="60"/>
      <c r="K8" s="60"/>
      <c r="L8" s="60"/>
      <c r="M8" s="60"/>
      <c r="N8" s="60"/>
      <c r="O8" s="60"/>
      <c r="P8" s="395" t="s">
        <v>252</v>
      </c>
      <c r="Q8" s="395"/>
      <c r="R8" s="395"/>
      <c r="S8" s="60"/>
      <c r="T8" s="60"/>
      <c r="U8" s="60"/>
      <c r="V8" s="174"/>
    </row>
    <row r="9" spans="2:22" ht="15.75" thickBot="1">
      <c r="B9" s="180"/>
      <c r="C9" s="181"/>
      <c r="D9" s="181"/>
      <c r="E9" s="181"/>
      <c r="F9" s="181"/>
      <c r="G9" s="181"/>
      <c r="H9" s="181"/>
      <c r="I9" s="181"/>
      <c r="J9" s="181"/>
      <c r="K9" s="181"/>
      <c r="L9" s="181"/>
      <c r="M9" s="181"/>
      <c r="N9" s="181"/>
      <c r="O9" s="181"/>
      <c r="P9" s="182"/>
      <c r="Q9" s="182"/>
      <c r="R9" s="182"/>
      <c r="S9" s="181"/>
      <c r="T9" s="181"/>
      <c r="U9" s="181"/>
      <c r="V9" s="183"/>
    </row>
    <row r="10" spans="2:22" ht="15.75" thickBot="1">
      <c r="B10" s="60"/>
      <c r="C10" s="60"/>
      <c r="D10" s="60"/>
      <c r="E10" s="60"/>
      <c r="F10" s="60"/>
      <c r="G10" s="60"/>
      <c r="H10" s="60"/>
      <c r="I10" s="60"/>
      <c r="J10" s="60"/>
      <c r="K10" s="60"/>
      <c r="L10" s="60"/>
      <c r="M10" s="60"/>
      <c r="N10" s="60"/>
      <c r="O10" s="60"/>
      <c r="P10" s="184"/>
      <c r="Q10" s="184"/>
      <c r="R10" s="184"/>
      <c r="S10" s="60"/>
      <c r="T10" s="60"/>
      <c r="U10" s="60"/>
      <c r="V10" s="60"/>
    </row>
    <row r="11" spans="2:22" ht="15">
      <c r="B11" s="385" t="s">
        <v>114</v>
      </c>
      <c r="C11" s="386"/>
      <c r="D11" s="386"/>
      <c r="E11" s="387"/>
      <c r="G11" s="185"/>
      <c r="H11" s="386" t="s">
        <v>115</v>
      </c>
      <c r="I11" s="386"/>
      <c r="J11" s="386"/>
      <c r="K11" s="386"/>
      <c r="L11" s="386"/>
      <c r="M11" s="172"/>
      <c r="O11" s="185"/>
      <c r="P11" s="392" t="s">
        <v>273</v>
      </c>
      <c r="Q11" s="392"/>
      <c r="R11" s="392"/>
      <c r="S11" s="392"/>
      <c r="T11" s="392"/>
      <c r="U11" s="392"/>
      <c r="V11" s="172"/>
    </row>
    <row r="12" spans="2:22" ht="15">
      <c r="B12" s="186" t="s">
        <v>113</v>
      </c>
      <c r="C12" s="187"/>
      <c r="D12" s="60"/>
      <c r="E12" s="174"/>
      <c r="G12" s="179"/>
      <c r="H12" s="190" t="s">
        <v>116</v>
      </c>
      <c r="I12" s="95">
        <f>$C$12</f>
        <v>0</v>
      </c>
      <c r="J12" s="60"/>
      <c r="K12" s="60"/>
      <c r="L12" s="60"/>
      <c r="M12" s="174"/>
      <c r="O12" s="179"/>
      <c r="P12" s="60"/>
      <c r="Q12" s="60"/>
      <c r="R12" s="60"/>
      <c r="S12" s="60"/>
      <c r="T12" s="60"/>
      <c r="U12" s="60"/>
      <c r="V12" s="174"/>
    </row>
    <row r="13" spans="2:22" ht="15">
      <c r="B13" s="179"/>
      <c r="C13" s="60"/>
      <c r="D13" s="60"/>
      <c r="E13" s="174"/>
      <c r="G13" s="179"/>
      <c r="H13" s="60"/>
      <c r="I13" s="60"/>
      <c r="J13" s="60"/>
      <c r="K13" s="60"/>
      <c r="L13" s="60"/>
      <c r="M13" s="174"/>
      <c r="O13" s="179"/>
      <c r="P13" s="60"/>
      <c r="Q13" s="60"/>
      <c r="R13" s="60"/>
      <c r="S13" s="60"/>
      <c r="T13" s="60"/>
      <c r="U13" s="60"/>
      <c r="V13" s="174"/>
    </row>
    <row r="14" spans="2:22" ht="17.25">
      <c r="B14" s="188" t="s">
        <v>110</v>
      </c>
      <c r="C14" s="93" t="s">
        <v>111</v>
      </c>
      <c r="D14" s="93" t="s">
        <v>112</v>
      </c>
      <c r="E14" s="174"/>
      <c r="F14" s="60"/>
      <c r="G14" s="179"/>
      <c r="H14" s="55" t="s">
        <v>118</v>
      </c>
      <c r="I14" s="55" t="s">
        <v>119</v>
      </c>
      <c r="J14" s="55" t="s">
        <v>117</v>
      </c>
      <c r="K14" s="55" t="s">
        <v>135</v>
      </c>
      <c r="L14" s="55" t="s">
        <v>136</v>
      </c>
      <c r="M14" s="174"/>
      <c r="O14" s="179"/>
      <c r="P14" s="60"/>
      <c r="Q14" s="60"/>
      <c r="R14" s="60"/>
      <c r="S14" s="60"/>
      <c r="T14" s="60"/>
      <c r="U14" s="60"/>
      <c r="V14" s="174"/>
    </row>
    <row r="15" spans="2:22" ht="15">
      <c r="B15" s="179">
        <v>1</v>
      </c>
      <c r="C15" s="189"/>
      <c r="D15" s="189"/>
      <c r="E15" s="174"/>
      <c r="G15" s="179"/>
      <c r="H15" s="60">
        <f>$C$15</f>
        <v>0</v>
      </c>
      <c r="I15" s="60">
        <f>$D$15</f>
        <v>0</v>
      </c>
      <c r="J15" s="60">
        <f>$C$15*$D$15</f>
        <v>0</v>
      </c>
      <c r="K15" s="60">
        <f>$C$15^2</f>
        <v>0</v>
      </c>
      <c r="L15" s="60">
        <f>$D$15^2</f>
        <v>0</v>
      </c>
      <c r="M15" s="174"/>
      <c r="O15" s="179"/>
      <c r="P15" s="60"/>
      <c r="Q15" s="60"/>
      <c r="R15" s="60"/>
      <c r="S15" s="60"/>
      <c r="T15" s="60"/>
      <c r="U15" s="60"/>
      <c r="V15" s="174"/>
    </row>
    <row r="16" spans="2:23" ht="15">
      <c r="B16" s="179">
        <v>2</v>
      </c>
      <c r="C16" s="189"/>
      <c r="D16" s="189"/>
      <c r="E16" s="174"/>
      <c r="G16" s="179"/>
      <c r="H16" s="60">
        <f>$C$16</f>
        <v>0</v>
      </c>
      <c r="I16" s="60">
        <f>$D$16</f>
        <v>0</v>
      </c>
      <c r="J16" s="60">
        <f>$C$16*$D$16</f>
        <v>0</v>
      </c>
      <c r="K16" s="60">
        <f>$C$16^2</f>
        <v>0</v>
      </c>
      <c r="L16" s="60">
        <f>$D$16^2</f>
        <v>0</v>
      </c>
      <c r="M16" s="174"/>
      <c r="O16" s="179"/>
      <c r="P16" s="60"/>
      <c r="Q16" s="60"/>
      <c r="R16" s="60"/>
      <c r="S16" s="60"/>
      <c r="T16" s="60"/>
      <c r="U16" s="60"/>
      <c r="V16" s="174"/>
      <c r="W16" s="135"/>
    </row>
    <row r="17" spans="2:22" ht="15">
      <c r="B17" s="179">
        <v>3</v>
      </c>
      <c r="C17" s="189"/>
      <c r="D17" s="189"/>
      <c r="E17" s="174"/>
      <c r="G17" s="179"/>
      <c r="H17" s="60">
        <f>$C$17</f>
        <v>0</v>
      </c>
      <c r="I17" s="60">
        <f>$D$17</f>
        <v>0</v>
      </c>
      <c r="J17" s="60">
        <f>$C$17*$D$17</f>
        <v>0</v>
      </c>
      <c r="K17" s="60">
        <f>$C$17^2</f>
        <v>0</v>
      </c>
      <c r="L17" s="60">
        <f>$D$17^2</f>
        <v>0</v>
      </c>
      <c r="M17" s="174"/>
      <c r="O17" s="179"/>
      <c r="P17" s="60"/>
      <c r="Q17" s="60"/>
      <c r="R17" s="60"/>
      <c r="S17" s="60"/>
      <c r="T17" s="60"/>
      <c r="U17" s="60"/>
      <c r="V17" s="174"/>
    </row>
    <row r="18" spans="2:22" ht="15">
      <c r="B18" s="179">
        <v>4</v>
      </c>
      <c r="C18" s="189"/>
      <c r="D18" s="189"/>
      <c r="E18" s="174"/>
      <c r="G18" s="179"/>
      <c r="H18" s="60">
        <f>$C$18</f>
        <v>0</v>
      </c>
      <c r="I18" s="60">
        <f>$D$18</f>
        <v>0</v>
      </c>
      <c r="J18" s="60">
        <f>$C$18*$D$18</f>
        <v>0</v>
      </c>
      <c r="K18" s="60">
        <f>$C$18^2</f>
        <v>0</v>
      </c>
      <c r="L18" s="60">
        <f>$D$18^2</f>
        <v>0</v>
      </c>
      <c r="M18" s="174"/>
      <c r="O18" s="179"/>
      <c r="P18" s="60"/>
      <c r="Q18" s="60"/>
      <c r="R18" s="60"/>
      <c r="S18" s="60"/>
      <c r="T18" s="60"/>
      <c r="U18" s="60"/>
      <c r="V18" s="174"/>
    </row>
    <row r="19" spans="2:22" ht="15">
      <c r="B19" s="179">
        <v>5</v>
      </c>
      <c r="C19" s="189"/>
      <c r="D19" s="189"/>
      <c r="E19" s="174"/>
      <c r="G19" s="179"/>
      <c r="H19" s="60">
        <f>$C$19</f>
        <v>0</v>
      </c>
      <c r="I19" s="60">
        <f>$D$19</f>
        <v>0</v>
      </c>
      <c r="J19" s="60">
        <f>$C$19*$D$19</f>
        <v>0</v>
      </c>
      <c r="K19" s="60">
        <f>$C$19^2</f>
        <v>0</v>
      </c>
      <c r="L19" s="60">
        <f>$D$19^2</f>
        <v>0</v>
      </c>
      <c r="M19" s="174"/>
      <c r="O19" s="179"/>
      <c r="P19" s="60"/>
      <c r="Q19" s="60"/>
      <c r="R19" s="60"/>
      <c r="S19" s="60"/>
      <c r="T19" s="60"/>
      <c r="U19" s="60"/>
      <c r="V19" s="174"/>
    </row>
    <row r="20" spans="2:22" ht="15">
      <c r="B20" s="179">
        <v>6</v>
      </c>
      <c r="C20" s="189"/>
      <c r="D20" s="189"/>
      <c r="E20" s="174"/>
      <c r="G20" s="179"/>
      <c r="H20" s="60">
        <f>$C$20</f>
        <v>0</v>
      </c>
      <c r="I20" s="60">
        <f>$D$20</f>
        <v>0</v>
      </c>
      <c r="J20" s="60">
        <f>$C$20*$D$20</f>
        <v>0</v>
      </c>
      <c r="K20" s="60">
        <f>$C$20^2</f>
        <v>0</v>
      </c>
      <c r="L20" s="60">
        <f>$D$20^2</f>
        <v>0</v>
      </c>
      <c r="M20" s="174"/>
      <c r="O20" s="179"/>
      <c r="P20" s="60"/>
      <c r="Q20" s="60"/>
      <c r="R20" s="60"/>
      <c r="S20" s="60"/>
      <c r="T20" s="60"/>
      <c r="U20" s="60"/>
      <c r="V20" s="174"/>
    </row>
    <row r="21" spans="2:22" ht="15">
      <c r="B21" s="179">
        <v>7</v>
      </c>
      <c r="C21" s="189"/>
      <c r="D21" s="189"/>
      <c r="E21" s="174"/>
      <c r="G21" s="179"/>
      <c r="H21" s="60">
        <f>$C$21</f>
        <v>0</v>
      </c>
      <c r="I21" s="60">
        <f>$D$21</f>
        <v>0</v>
      </c>
      <c r="J21" s="60">
        <f>$C$21*$D$21</f>
        <v>0</v>
      </c>
      <c r="K21" s="60">
        <f>$C$21^2</f>
        <v>0</v>
      </c>
      <c r="L21" s="60">
        <f>$D$21^2</f>
        <v>0</v>
      </c>
      <c r="M21" s="174"/>
      <c r="O21" s="179"/>
      <c r="P21" s="60"/>
      <c r="Q21" s="60"/>
      <c r="R21" s="60"/>
      <c r="S21" s="60"/>
      <c r="T21" s="60"/>
      <c r="U21" s="60"/>
      <c r="V21" s="174"/>
    </row>
    <row r="22" spans="2:22" ht="15">
      <c r="B22" s="179">
        <v>8</v>
      </c>
      <c r="C22" s="189"/>
      <c r="D22" s="189"/>
      <c r="E22" s="174"/>
      <c r="G22" s="179"/>
      <c r="H22" s="60">
        <f>$C$22</f>
        <v>0</v>
      </c>
      <c r="I22" s="60">
        <f>$D$22</f>
        <v>0</v>
      </c>
      <c r="J22" s="60">
        <f>$C$22*$D$22</f>
        <v>0</v>
      </c>
      <c r="K22" s="60">
        <f>$C$22^2</f>
        <v>0</v>
      </c>
      <c r="L22" s="60">
        <f>$D$22^2</f>
        <v>0</v>
      </c>
      <c r="M22" s="174"/>
      <c r="O22" s="179"/>
      <c r="P22" s="60"/>
      <c r="Q22" s="60"/>
      <c r="R22" s="60"/>
      <c r="S22" s="60"/>
      <c r="T22" s="60"/>
      <c r="U22" s="60"/>
      <c r="V22" s="174"/>
    </row>
    <row r="23" spans="2:22" ht="15">
      <c r="B23" s="179">
        <v>9</v>
      </c>
      <c r="C23" s="189"/>
      <c r="D23" s="189"/>
      <c r="E23" s="174"/>
      <c r="G23" s="179"/>
      <c r="H23" s="60">
        <f>$C$23</f>
        <v>0</v>
      </c>
      <c r="I23" s="60">
        <f>$D$23</f>
        <v>0</v>
      </c>
      <c r="J23" s="60">
        <f>$C$23*$D$23</f>
        <v>0</v>
      </c>
      <c r="K23" s="60">
        <f>$C$23^2</f>
        <v>0</v>
      </c>
      <c r="L23" s="60">
        <f>$D$23^2</f>
        <v>0</v>
      </c>
      <c r="M23" s="174"/>
      <c r="O23" s="179"/>
      <c r="P23" s="60"/>
      <c r="Q23" s="60"/>
      <c r="R23" s="60"/>
      <c r="S23" s="60"/>
      <c r="T23" s="60"/>
      <c r="U23" s="60"/>
      <c r="V23" s="174"/>
    </row>
    <row r="24" spans="2:22" ht="15">
      <c r="B24" s="179">
        <v>10</v>
      </c>
      <c r="C24" s="189"/>
      <c r="D24" s="189"/>
      <c r="E24" s="174"/>
      <c r="G24" s="179"/>
      <c r="H24" s="60">
        <f>$C$24</f>
        <v>0</v>
      </c>
      <c r="I24" s="60">
        <f>$D$24</f>
        <v>0</v>
      </c>
      <c r="J24" s="60">
        <f>$C$24*$D$24</f>
        <v>0</v>
      </c>
      <c r="K24" s="60">
        <f>$C$24^2</f>
        <v>0</v>
      </c>
      <c r="L24" s="60">
        <f>$D$24^2</f>
        <v>0</v>
      </c>
      <c r="M24" s="174"/>
      <c r="O24" s="179"/>
      <c r="P24" s="60"/>
      <c r="Q24" s="60"/>
      <c r="R24" s="60"/>
      <c r="S24" s="60"/>
      <c r="T24" s="60"/>
      <c r="U24" s="60"/>
      <c r="V24" s="174"/>
    </row>
    <row r="25" spans="2:22" ht="15">
      <c r="B25" s="179"/>
      <c r="C25" s="60"/>
      <c r="D25" s="60"/>
      <c r="E25" s="174"/>
      <c r="G25" s="191" t="s">
        <v>120</v>
      </c>
      <c r="H25" s="192">
        <f>SUM(H15:H24)</f>
        <v>0</v>
      </c>
      <c r="I25" s="192">
        <f>SUM(I15:I24)</f>
        <v>0</v>
      </c>
      <c r="J25" s="192">
        <f>SUM(J15:J24)</f>
        <v>0</v>
      </c>
      <c r="K25" s="192">
        <f>SUM(K15:K24)</f>
        <v>0</v>
      </c>
      <c r="L25" s="192">
        <f>SUM(L15:L24)</f>
        <v>0</v>
      </c>
      <c r="M25" s="174"/>
      <c r="O25" s="179"/>
      <c r="P25" s="60"/>
      <c r="Q25" s="60"/>
      <c r="R25" s="60"/>
      <c r="S25" s="60"/>
      <c r="T25" s="60"/>
      <c r="U25" s="60"/>
      <c r="V25" s="174"/>
    </row>
    <row r="26" spans="2:22" ht="15.75" thickBot="1">
      <c r="B26" s="180"/>
      <c r="C26" s="181"/>
      <c r="D26" s="181"/>
      <c r="E26" s="183"/>
      <c r="G26" s="179"/>
      <c r="H26" s="60"/>
      <c r="I26" s="60"/>
      <c r="J26" s="60"/>
      <c r="K26" s="60"/>
      <c r="L26" s="60"/>
      <c r="M26" s="174"/>
      <c r="O26" s="179"/>
      <c r="P26" s="60"/>
      <c r="Q26" s="60"/>
      <c r="R26" s="60"/>
      <c r="S26" s="60"/>
      <c r="T26" s="60"/>
      <c r="U26" s="60"/>
      <c r="V26" s="174"/>
    </row>
    <row r="27" spans="6:22" ht="15.75" thickBot="1">
      <c r="F27" s="135"/>
      <c r="G27" s="191" t="s">
        <v>248</v>
      </c>
      <c r="H27" s="193" t="e">
        <f>(($I$25*$K$25)-($H$25*$J$25))/(($C$12*$K$25)-($H$25^2))</f>
        <v>#DIV/0!</v>
      </c>
      <c r="I27" s="60"/>
      <c r="J27" s="60"/>
      <c r="K27" s="60"/>
      <c r="L27" s="60"/>
      <c r="M27" s="174"/>
      <c r="O27" s="180"/>
      <c r="P27" s="181"/>
      <c r="Q27" s="181"/>
      <c r="R27" s="181"/>
      <c r="S27" s="181"/>
      <c r="T27" s="181"/>
      <c r="U27" s="181"/>
      <c r="V27" s="183"/>
    </row>
    <row r="28" spans="7:13" ht="15">
      <c r="G28" s="191" t="s">
        <v>121</v>
      </c>
      <c r="H28" s="193" t="e">
        <f>(($C$12*$J$25)-($H$25*$I$25))/(($C$12*$K$25)-($H$25^2))</f>
        <v>#DIV/0!</v>
      </c>
      <c r="I28" s="60"/>
      <c r="J28" s="60"/>
      <c r="K28" s="60"/>
      <c r="L28" s="60"/>
      <c r="M28" s="174"/>
    </row>
    <row r="29" spans="4:13" ht="17.25">
      <c r="D29" s="60"/>
      <c r="G29" s="191" t="s">
        <v>137</v>
      </c>
      <c r="H29" s="194" t="e">
        <f>RSQ(D15:D24,C15:C24)</f>
        <v>#DIV/0!</v>
      </c>
      <c r="I29" s="60"/>
      <c r="J29" s="60"/>
      <c r="K29" s="60"/>
      <c r="L29" s="60"/>
      <c r="M29" s="174"/>
    </row>
    <row r="30" spans="4:13" ht="15">
      <c r="D30" s="60"/>
      <c r="G30" s="179" t="s">
        <v>178</v>
      </c>
      <c r="H30" s="60"/>
      <c r="I30" s="60"/>
      <c r="J30" s="60"/>
      <c r="K30" s="60"/>
      <c r="L30" s="60"/>
      <c r="M30" s="174"/>
    </row>
    <row r="31" spans="7:13" ht="15">
      <c r="G31" s="179"/>
      <c r="H31" s="296" t="s">
        <v>122</v>
      </c>
      <c r="I31" s="296" t="s">
        <v>123</v>
      </c>
      <c r="J31" s="296" t="s">
        <v>124</v>
      </c>
      <c r="K31" s="296" t="s">
        <v>125</v>
      </c>
      <c r="L31" s="296" t="s">
        <v>126</v>
      </c>
      <c r="M31" s="174"/>
    </row>
    <row r="32" spans="7:13" ht="15">
      <c r="G32" s="179"/>
      <c r="H32" s="296" t="s">
        <v>122</v>
      </c>
      <c r="I32" s="295" t="s">
        <v>123</v>
      </c>
      <c r="J32" s="297" t="e">
        <f>ROUND(H28,4)&amp;" x"</f>
        <v>#DIV/0!</v>
      </c>
      <c r="K32" s="295" t="s">
        <v>125</v>
      </c>
      <c r="L32" s="298" t="e">
        <f>$H$27</f>
        <v>#DIV/0!</v>
      </c>
      <c r="M32" s="174"/>
    </row>
    <row r="33" spans="7:13" ht="18" thickBot="1">
      <c r="G33" s="180"/>
      <c r="H33" s="299" t="s">
        <v>138</v>
      </c>
      <c r="I33" s="300" t="s">
        <v>123</v>
      </c>
      <c r="J33" s="301" t="e">
        <f>$H$29</f>
        <v>#DIV/0!</v>
      </c>
      <c r="K33" s="302"/>
      <c r="L33" s="302"/>
      <c r="M33" s="183"/>
    </row>
    <row r="34" spans="7:13" ht="15.75" thickBot="1">
      <c r="G34" s="60"/>
      <c r="H34" s="52"/>
      <c r="I34" s="60"/>
      <c r="J34" s="97"/>
      <c r="K34" s="60"/>
      <c r="L34" s="60"/>
      <c r="M34" s="60"/>
    </row>
    <row r="35" spans="2:14" ht="15">
      <c r="B35" s="185"/>
      <c r="C35" s="171"/>
      <c r="D35" s="171"/>
      <c r="E35" s="171"/>
      <c r="F35" s="171"/>
      <c r="G35" s="172"/>
      <c r="H35" s="52"/>
      <c r="I35" s="185"/>
      <c r="J35" s="200"/>
      <c r="K35" s="171"/>
      <c r="L35" s="171"/>
      <c r="M35" s="171"/>
      <c r="N35" s="172"/>
    </row>
    <row r="36" spans="2:14" ht="15">
      <c r="B36" s="388" t="s">
        <v>271</v>
      </c>
      <c r="C36" s="389"/>
      <c r="D36" s="389"/>
      <c r="E36" s="389"/>
      <c r="F36" s="389"/>
      <c r="G36" s="390"/>
      <c r="I36" s="388" t="s">
        <v>272</v>
      </c>
      <c r="J36" s="389"/>
      <c r="K36" s="389"/>
      <c r="L36" s="389"/>
      <c r="M36" s="389"/>
      <c r="N36" s="390"/>
    </row>
    <row r="37" spans="2:14" ht="15">
      <c r="B37" s="179"/>
      <c r="C37" s="60"/>
      <c r="D37" s="60"/>
      <c r="E37" s="60"/>
      <c r="F37" s="60"/>
      <c r="G37" s="174"/>
      <c r="I37" s="201"/>
      <c r="J37" s="202"/>
      <c r="K37" s="202"/>
      <c r="L37" s="202"/>
      <c r="M37" s="60"/>
      <c r="N37" s="174"/>
    </row>
    <row r="38" spans="2:14" ht="15">
      <c r="B38" s="179" t="s">
        <v>127</v>
      </c>
      <c r="C38" s="60"/>
      <c r="D38" s="60"/>
      <c r="E38" s="60"/>
      <c r="F38" s="60"/>
      <c r="G38" s="174"/>
      <c r="I38" s="179" t="s">
        <v>127</v>
      </c>
      <c r="J38" s="60"/>
      <c r="K38" s="60"/>
      <c r="L38" s="60"/>
      <c r="M38" s="60"/>
      <c r="N38" s="174"/>
    </row>
    <row r="39" spans="2:14" ht="15">
      <c r="B39" s="382" t="s">
        <v>128</v>
      </c>
      <c r="C39" s="383"/>
      <c r="D39" s="187"/>
      <c r="E39" s="60"/>
      <c r="F39" s="60"/>
      <c r="G39" s="174"/>
      <c r="I39" s="382" t="s">
        <v>128</v>
      </c>
      <c r="J39" s="383"/>
      <c r="K39" s="187"/>
      <c r="L39" s="60"/>
      <c r="M39" s="60"/>
      <c r="N39" s="174"/>
    </row>
    <row r="40" spans="2:14" ht="15">
      <c r="B40" s="179"/>
      <c r="C40" s="60"/>
      <c r="D40" s="60"/>
      <c r="E40" s="60"/>
      <c r="F40" s="60"/>
      <c r="G40" s="174"/>
      <c r="I40" s="179"/>
      <c r="J40" s="60"/>
      <c r="K40" s="60"/>
      <c r="L40" s="60"/>
      <c r="M40" s="60"/>
      <c r="N40" s="174"/>
    </row>
    <row r="41" spans="2:14" ht="15">
      <c r="B41" s="191" t="s">
        <v>129</v>
      </c>
      <c r="C41" s="189"/>
      <c r="D41" s="197" t="s">
        <v>132</v>
      </c>
      <c r="E41" s="60"/>
      <c r="F41" s="60"/>
      <c r="G41" s="174"/>
      <c r="I41" s="191" t="s">
        <v>145</v>
      </c>
      <c r="J41" s="189"/>
      <c r="K41" s="197" t="s">
        <v>146</v>
      </c>
      <c r="L41" s="60"/>
      <c r="M41" s="60"/>
      <c r="N41" s="174"/>
    </row>
    <row r="42" spans="2:14" ht="15">
      <c r="B42" s="191" t="s">
        <v>130</v>
      </c>
      <c r="C42" s="60" t="e">
        <f>((C41-H27)/H28)</f>
        <v>#DIV/0!</v>
      </c>
      <c r="D42" s="197" t="s">
        <v>133</v>
      </c>
      <c r="E42" s="60"/>
      <c r="F42" s="60"/>
      <c r="G42" s="198"/>
      <c r="I42" s="191"/>
      <c r="J42" s="60"/>
      <c r="K42" s="197"/>
      <c r="L42" s="60"/>
      <c r="M42" s="60"/>
      <c r="N42" s="174"/>
    </row>
    <row r="43" spans="2:14" ht="15">
      <c r="B43" s="191" t="s">
        <v>131</v>
      </c>
      <c r="C43" s="199" t="e">
        <f>($C$42/$D$39)*100</f>
        <v>#DIV/0!</v>
      </c>
      <c r="D43" s="197" t="s">
        <v>134</v>
      </c>
      <c r="E43" s="60"/>
      <c r="F43" s="60"/>
      <c r="G43" s="174"/>
      <c r="I43" s="191" t="s">
        <v>131</v>
      </c>
      <c r="J43" s="199" t="e">
        <f>($J$41/$K$39)*100</f>
        <v>#DIV/0!</v>
      </c>
      <c r="K43" s="197" t="s">
        <v>134</v>
      </c>
      <c r="L43" s="60"/>
      <c r="M43" s="60"/>
      <c r="N43" s="174"/>
    </row>
    <row r="44" spans="2:14" ht="15.75" thickBot="1">
      <c r="B44" s="180"/>
      <c r="C44" s="181"/>
      <c r="D44" s="181"/>
      <c r="E44" s="181"/>
      <c r="F44" s="181"/>
      <c r="G44" s="183"/>
      <c r="I44" s="180"/>
      <c r="J44" s="181"/>
      <c r="K44" s="181"/>
      <c r="L44" s="181"/>
      <c r="M44" s="181"/>
      <c r="N44" s="183"/>
    </row>
    <row r="45" spans="3:10" ht="15">
      <c r="C45" s="135"/>
      <c r="J45" s="135"/>
    </row>
    <row r="46" spans="3:10" ht="15">
      <c r="C46" s="135"/>
      <c r="J46" s="135"/>
    </row>
    <row r="47" spans="3:10" ht="15">
      <c r="C47" s="135"/>
      <c r="J47" s="135"/>
    </row>
    <row r="48" spans="3:10" ht="15">
      <c r="C48" s="135"/>
      <c r="J48" s="135"/>
    </row>
  </sheetData>
  <sheetProtection password="C601" sheet="1" objects="1" scenarios="1"/>
  <protectedRanges>
    <protectedRange sqref="C15:D19" name="Range2_1"/>
    <protectedRange sqref="K39 J41" name="Range5"/>
    <protectedRange sqref="C12 C20:D24" name="Range2"/>
    <protectedRange sqref="D39 C41 K39 J41" name="Range4"/>
    <protectedRange sqref="E3:G7 L2:N7" name="Range6"/>
  </protectedRanges>
  <mergeCells count="26">
    <mergeCell ref="E6:G6"/>
    <mergeCell ref="P11:U11"/>
    <mergeCell ref="H11:L11"/>
    <mergeCell ref="L2:N2"/>
    <mergeCell ref="L3:N3"/>
    <mergeCell ref="L4:N4"/>
    <mergeCell ref="I2:K2"/>
    <mergeCell ref="I3:K3"/>
    <mergeCell ref="I4:K4"/>
    <mergeCell ref="P8:R8"/>
    <mergeCell ref="I39:J39"/>
    <mergeCell ref="E4:G4"/>
    <mergeCell ref="B39:C39"/>
    <mergeCell ref="L5:N5"/>
    <mergeCell ref="E5:G5"/>
    <mergeCell ref="I5:K5"/>
    <mergeCell ref="B11:E11"/>
    <mergeCell ref="B36:G36"/>
    <mergeCell ref="I36:N36"/>
    <mergeCell ref="B6:D6"/>
    <mergeCell ref="B2:D2"/>
    <mergeCell ref="B3:D3"/>
    <mergeCell ref="B4:D4"/>
    <mergeCell ref="B5:D5"/>
    <mergeCell ref="E2:G2"/>
    <mergeCell ref="E3:G3"/>
  </mergeCells>
  <conditionalFormatting sqref="C43 J43">
    <cfRule type="cellIs" priority="1" dxfId="63" operator="notBetween" stopIfTrue="1">
      <formula>70</formula>
      <formula>130</formula>
    </cfRule>
  </conditionalFormatting>
  <conditionalFormatting sqref="E2:G2">
    <cfRule type="cellIs" priority="3" dxfId="62" operator="equal" stopIfTrue="1">
      <formula>0</formula>
    </cfRule>
  </conditionalFormatting>
  <hyperlinks>
    <hyperlink ref="P8" location="Instructions!A37" display="For Instructions, click here"/>
  </hyperlinks>
  <printOptions/>
  <pageMargins left="0.75" right="0.75" top="1" bottom="1" header="0.5" footer="0.5"/>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B2:W46"/>
  <sheetViews>
    <sheetView zoomScale="75" zoomScaleNormal="75" zoomScalePageLayoutView="0" workbookViewId="0" topLeftCell="A1">
      <selection activeCell="E7" sqref="E7"/>
    </sheetView>
  </sheetViews>
  <sheetFormatPr defaultColWidth="9.140625" defaultRowHeight="15"/>
  <cols>
    <col min="1" max="1" width="3.421875" style="23" customWidth="1"/>
    <col min="2" max="4" width="9.140625" style="23" customWidth="1"/>
    <col min="5" max="7" width="9.8515625" style="23" bestFit="1" customWidth="1"/>
    <col min="8" max="9" width="9.140625" style="23" customWidth="1"/>
    <col min="10" max="10" width="8.7109375" style="23" bestFit="1" customWidth="1"/>
    <col min="11" max="16384" width="9.140625" style="23" customWidth="1"/>
  </cols>
  <sheetData>
    <row r="1" ht="15.75" thickBot="1"/>
    <row r="2" spans="2:23" ht="15.75">
      <c r="B2" s="376" t="s">
        <v>0</v>
      </c>
      <c r="C2" s="377"/>
      <c r="D2" s="377"/>
      <c r="E2" s="380">
        <f>'Cover Sheet'!$B$8</f>
        <v>0</v>
      </c>
      <c r="F2" s="380"/>
      <c r="G2" s="380"/>
      <c r="H2" s="170"/>
      <c r="I2" s="396" t="s">
        <v>139</v>
      </c>
      <c r="J2" s="396"/>
      <c r="K2" s="396"/>
      <c r="L2" s="393"/>
      <c r="M2" s="393"/>
      <c r="N2" s="393"/>
      <c r="O2" s="171"/>
      <c r="P2" s="171"/>
      <c r="Q2" s="171"/>
      <c r="R2" s="171"/>
      <c r="S2" s="171"/>
      <c r="T2" s="171"/>
      <c r="U2" s="171"/>
      <c r="V2" s="171"/>
      <c r="W2" s="172"/>
    </row>
    <row r="3" spans="2:23" ht="15.75">
      <c r="B3" s="378" t="s">
        <v>66</v>
      </c>
      <c r="C3" s="379"/>
      <c r="D3" s="379"/>
      <c r="E3" s="381"/>
      <c r="F3" s="381"/>
      <c r="G3" s="381"/>
      <c r="H3" s="173"/>
      <c r="I3" s="397" t="s">
        <v>140</v>
      </c>
      <c r="J3" s="397"/>
      <c r="K3" s="397"/>
      <c r="L3" s="394"/>
      <c r="M3" s="394"/>
      <c r="N3" s="394"/>
      <c r="O3" s="60"/>
      <c r="P3" s="60"/>
      <c r="Q3" s="60"/>
      <c r="R3" s="60"/>
      <c r="S3" s="60"/>
      <c r="T3" s="60"/>
      <c r="U3" s="60"/>
      <c r="V3" s="60"/>
      <c r="W3" s="174"/>
    </row>
    <row r="4" spans="2:23" ht="15.75">
      <c r="B4" s="378" t="s">
        <v>13</v>
      </c>
      <c r="C4" s="379"/>
      <c r="D4" s="379"/>
      <c r="E4" s="384"/>
      <c r="F4" s="384"/>
      <c r="G4" s="384"/>
      <c r="H4" s="173"/>
      <c r="I4" s="397" t="s">
        <v>141</v>
      </c>
      <c r="J4" s="397"/>
      <c r="K4" s="397"/>
      <c r="L4" s="381"/>
      <c r="M4" s="381"/>
      <c r="N4" s="381"/>
      <c r="O4" s="60"/>
      <c r="P4" s="210" t="s">
        <v>56</v>
      </c>
      <c r="Q4" s="60"/>
      <c r="R4" s="60"/>
      <c r="S4" s="60"/>
      <c r="T4" s="60"/>
      <c r="U4" s="60"/>
      <c r="V4" s="60"/>
      <c r="W4" s="174"/>
    </row>
    <row r="5" spans="2:23" ht="15.75">
      <c r="B5" s="378" t="s">
        <v>68</v>
      </c>
      <c r="C5" s="379"/>
      <c r="D5" s="379"/>
      <c r="E5" s="381"/>
      <c r="F5" s="381"/>
      <c r="G5" s="381"/>
      <c r="H5" s="173"/>
      <c r="I5" s="397" t="s">
        <v>239</v>
      </c>
      <c r="J5" s="397"/>
      <c r="K5" s="397"/>
      <c r="L5" s="381"/>
      <c r="M5" s="381"/>
      <c r="N5" s="381"/>
      <c r="O5" s="60"/>
      <c r="P5" s="60"/>
      <c r="Q5" s="60"/>
      <c r="R5" s="60"/>
      <c r="S5" s="60"/>
      <c r="T5" s="60"/>
      <c r="U5" s="60"/>
      <c r="V5" s="60"/>
      <c r="W5" s="174"/>
    </row>
    <row r="6" spans="2:23" ht="15.75">
      <c r="B6" s="400" t="s">
        <v>275</v>
      </c>
      <c r="C6" s="401"/>
      <c r="D6" s="401"/>
      <c r="E6" s="399">
        <f>'Cover Sheet'!H8</f>
        <v>0</v>
      </c>
      <c r="F6" s="399"/>
      <c r="G6" s="399"/>
      <c r="H6" s="60"/>
      <c r="I6" s="60"/>
      <c r="J6" s="60"/>
      <c r="K6" s="60"/>
      <c r="L6" s="60"/>
      <c r="M6" s="60"/>
      <c r="N6" s="60"/>
      <c r="O6" s="60"/>
      <c r="P6" s="395" t="s">
        <v>252</v>
      </c>
      <c r="Q6" s="395"/>
      <c r="R6" s="395"/>
      <c r="S6" s="60"/>
      <c r="T6" s="60"/>
      <c r="U6" s="60"/>
      <c r="V6" s="60"/>
      <c r="W6" s="174"/>
    </row>
    <row r="7" spans="2:23" ht="15">
      <c r="B7" s="179"/>
      <c r="C7" s="60"/>
      <c r="D7" s="60"/>
      <c r="E7" s="60"/>
      <c r="F7" s="60"/>
      <c r="G7" s="60"/>
      <c r="H7" s="60"/>
      <c r="I7" s="60"/>
      <c r="J7" s="60"/>
      <c r="K7" s="60"/>
      <c r="L7" s="60"/>
      <c r="M7" s="60"/>
      <c r="N7" s="60"/>
      <c r="O7" s="60"/>
      <c r="P7" s="184"/>
      <c r="Q7" s="184"/>
      <c r="R7" s="184"/>
      <c r="S7" s="60"/>
      <c r="T7" s="60"/>
      <c r="U7" s="60"/>
      <c r="V7" s="60"/>
      <c r="W7" s="174"/>
    </row>
    <row r="8" spans="2:23" ht="15">
      <c r="B8" s="179"/>
      <c r="C8" s="60"/>
      <c r="D8" s="60"/>
      <c r="E8" s="60"/>
      <c r="F8" s="60"/>
      <c r="G8" s="60"/>
      <c r="H8" s="60"/>
      <c r="I8" s="60"/>
      <c r="J8" s="60"/>
      <c r="K8" s="60"/>
      <c r="L8" s="60"/>
      <c r="M8" s="60"/>
      <c r="N8" s="60"/>
      <c r="O8" s="60"/>
      <c r="P8" s="184"/>
      <c r="Q8" s="184"/>
      <c r="R8" s="184"/>
      <c r="S8" s="60"/>
      <c r="T8" s="60"/>
      <c r="U8" s="60"/>
      <c r="V8" s="60"/>
      <c r="W8" s="174"/>
    </row>
    <row r="9" spans="2:23" ht="15.75" thickBot="1">
      <c r="B9" s="180"/>
      <c r="C9" s="181"/>
      <c r="D9" s="181"/>
      <c r="E9" s="181"/>
      <c r="F9" s="181"/>
      <c r="G9" s="181"/>
      <c r="H9" s="181"/>
      <c r="I9" s="181"/>
      <c r="J9" s="181"/>
      <c r="K9" s="181"/>
      <c r="L9" s="181"/>
      <c r="M9" s="181"/>
      <c r="N9" s="181"/>
      <c r="O9" s="181"/>
      <c r="P9" s="182"/>
      <c r="Q9" s="182"/>
      <c r="R9" s="182"/>
      <c r="S9" s="181"/>
      <c r="T9" s="181"/>
      <c r="U9" s="181"/>
      <c r="V9" s="181"/>
      <c r="W9" s="183"/>
    </row>
    <row r="10" spans="16:18" ht="15.75" thickBot="1">
      <c r="P10" s="169"/>
      <c r="Q10" s="169"/>
      <c r="R10" s="169"/>
    </row>
    <row r="11" spans="2:23" ht="15">
      <c r="B11" s="385" t="s">
        <v>114</v>
      </c>
      <c r="C11" s="386"/>
      <c r="D11" s="386"/>
      <c r="E11" s="387"/>
      <c r="G11" s="185"/>
      <c r="H11" s="386" t="s">
        <v>115</v>
      </c>
      <c r="I11" s="386"/>
      <c r="J11" s="386"/>
      <c r="K11" s="386"/>
      <c r="L11" s="386"/>
      <c r="M11" s="172"/>
      <c r="O11" s="185"/>
      <c r="P11" s="392" t="s">
        <v>273</v>
      </c>
      <c r="Q11" s="392"/>
      <c r="R11" s="392"/>
      <c r="S11" s="392"/>
      <c r="T11" s="392"/>
      <c r="U11" s="392"/>
      <c r="V11" s="212"/>
      <c r="W11" s="60"/>
    </row>
    <row r="12" spans="2:23" ht="15">
      <c r="B12" s="195" t="s">
        <v>113</v>
      </c>
      <c r="C12" s="187"/>
      <c r="D12" s="60"/>
      <c r="E12" s="174"/>
      <c r="G12" s="179"/>
      <c r="H12" s="196" t="s">
        <v>116</v>
      </c>
      <c r="I12" s="95">
        <f>$C$12</f>
        <v>0</v>
      </c>
      <c r="J12" s="60"/>
      <c r="K12" s="60"/>
      <c r="L12" s="60"/>
      <c r="M12" s="174"/>
      <c r="O12" s="179"/>
      <c r="P12" s="60"/>
      <c r="Q12" s="60"/>
      <c r="R12" s="60"/>
      <c r="S12" s="60"/>
      <c r="T12" s="60"/>
      <c r="U12" s="60"/>
      <c r="V12" s="174"/>
      <c r="W12" s="60"/>
    </row>
    <row r="13" spans="2:23" ht="15">
      <c r="B13" s="179"/>
      <c r="C13" s="60"/>
      <c r="D13" s="60"/>
      <c r="E13" s="174"/>
      <c r="G13" s="179"/>
      <c r="H13" s="60"/>
      <c r="I13" s="60"/>
      <c r="J13" s="60"/>
      <c r="K13" s="60"/>
      <c r="L13" s="60"/>
      <c r="M13" s="174"/>
      <c r="O13" s="179"/>
      <c r="P13" s="60"/>
      <c r="Q13" s="60"/>
      <c r="R13" s="60"/>
      <c r="S13" s="60"/>
      <c r="T13" s="60"/>
      <c r="U13" s="60"/>
      <c r="V13" s="174"/>
      <c r="W13" s="60"/>
    </row>
    <row r="14" spans="2:23" ht="17.25">
      <c r="B14" s="188" t="s">
        <v>110</v>
      </c>
      <c r="C14" s="93" t="s">
        <v>111</v>
      </c>
      <c r="D14" s="93" t="s">
        <v>112</v>
      </c>
      <c r="E14" s="174"/>
      <c r="F14" s="60"/>
      <c r="G14" s="179"/>
      <c r="H14" s="55" t="s">
        <v>118</v>
      </c>
      <c r="I14" s="55" t="s">
        <v>119</v>
      </c>
      <c r="J14" s="55" t="s">
        <v>117</v>
      </c>
      <c r="K14" s="55" t="s">
        <v>135</v>
      </c>
      <c r="L14" s="55" t="s">
        <v>136</v>
      </c>
      <c r="M14" s="174"/>
      <c r="O14" s="179"/>
      <c r="P14" s="60"/>
      <c r="Q14" s="60"/>
      <c r="R14" s="60"/>
      <c r="S14" s="60"/>
      <c r="T14" s="60"/>
      <c r="U14" s="60"/>
      <c r="V14" s="174"/>
      <c r="W14" s="60"/>
    </row>
    <row r="15" spans="2:23" ht="15">
      <c r="B15" s="179">
        <v>1</v>
      </c>
      <c r="C15" s="189"/>
      <c r="D15" s="189"/>
      <c r="E15" s="174"/>
      <c r="G15" s="179"/>
      <c r="H15" s="60">
        <f>$C$15</f>
        <v>0</v>
      </c>
      <c r="I15" s="60">
        <f>$D$15</f>
        <v>0</v>
      </c>
      <c r="J15" s="60">
        <f>$C$15*$D$15</f>
        <v>0</v>
      </c>
      <c r="K15" s="60">
        <f>$C$15^2</f>
        <v>0</v>
      </c>
      <c r="L15" s="60">
        <f>$D$15^2</f>
        <v>0</v>
      </c>
      <c r="M15" s="174"/>
      <c r="O15" s="179"/>
      <c r="P15" s="60"/>
      <c r="Q15" s="60"/>
      <c r="R15" s="60"/>
      <c r="S15" s="60"/>
      <c r="T15" s="60"/>
      <c r="U15" s="60"/>
      <c r="V15" s="174"/>
      <c r="W15" s="60"/>
    </row>
    <row r="16" spans="2:23" ht="15">
      <c r="B16" s="179">
        <v>2</v>
      </c>
      <c r="C16" s="189"/>
      <c r="D16" s="189"/>
      <c r="E16" s="174"/>
      <c r="G16" s="179"/>
      <c r="H16" s="60">
        <f>$C$16</f>
        <v>0</v>
      </c>
      <c r="I16" s="60">
        <f>$D$16</f>
        <v>0</v>
      </c>
      <c r="J16" s="60">
        <f>$C$16*$D$16</f>
        <v>0</v>
      </c>
      <c r="K16" s="60">
        <f>$C$16^2</f>
        <v>0</v>
      </c>
      <c r="L16" s="60">
        <f>$D$16^2</f>
        <v>0</v>
      </c>
      <c r="M16" s="174"/>
      <c r="O16" s="179"/>
      <c r="P16" s="60"/>
      <c r="Q16" s="60"/>
      <c r="R16" s="60"/>
      <c r="S16" s="60"/>
      <c r="T16" s="60"/>
      <c r="U16" s="60"/>
      <c r="V16" s="174"/>
      <c r="W16" s="60"/>
    </row>
    <row r="17" spans="2:23" ht="15">
      <c r="B17" s="179">
        <v>3</v>
      </c>
      <c r="C17" s="189"/>
      <c r="D17" s="189"/>
      <c r="E17" s="174"/>
      <c r="G17" s="179"/>
      <c r="H17" s="60">
        <f>$C$17</f>
        <v>0</v>
      </c>
      <c r="I17" s="60">
        <f>$D$17</f>
        <v>0</v>
      </c>
      <c r="J17" s="60">
        <f>$C$17*$D$17</f>
        <v>0</v>
      </c>
      <c r="K17" s="60">
        <f>$C$17^2</f>
        <v>0</v>
      </c>
      <c r="L17" s="60">
        <f>$D$17^2</f>
        <v>0</v>
      </c>
      <c r="M17" s="174"/>
      <c r="O17" s="179"/>
      <c r="P17" s="60"/>
      <c r="Q17" s="60"/>
      <c r="R17" s="60"/>
      <c r="S17" s="60"/>
      <c r="T17" s="60"/>
      <c r="U17" s="60"/>
      <c r="V17" s="174"/>
      <c r="W17" s="60"/>
    </row>
    <row r="18" spans="2:23" ht="15">
      <c r="B18" s="179">
        <v>4</v>
      </c>
      <c r="C18" s="189"/>
      <c r="D18" s="189"/>
      <c r="E18" s="174"/>
      <c r="G18" s="179"/>
      <c r="H18" s="60">
        <f>$C$18</f>
        <v>0</v>
      </c>
      <c r="I18" s="60">
        <f>$D$18</f>
        <v>0</v>
      </c>
      <c r="J18" s="60">
        <f>$C$18*$D$18</f>
        <v>0</v>
      </c>
      <c r="K18" s="60">
        <f>$C$18^2</f>
        <v>0</v>
      </c>
      <c r="L18" s="60">
        <f>$D$18^2</f>
        <v>0</v>
      </c>
      <c r="M18" s="174"/>
      <c r="O18" s="179"/>
      <c r="P18" s="60"/>
      <c r="Q18" s="60"/>
      <c r="R18" s="60"/>
      <c r="S18" s="60"/>
      <c r="T18" s="60"/>
      <c r="U18" s="60"/>
      <c r="V18" s="174"/>
      <c r="W18" s="60"/>
    </row>
    <row r="19" spans="2:23" ht="15">
      <c r="B19" s="179">
        <v>5</v>
      </c>
      <c r="C19" s="189"/>
      <c r="D19" s="189"/>
      <c r="E19" s="174"/>
      <c r="G19" s="179"/>
      <c r="H19" s="60">
        <f>$C$19</f>
        <v>0</v>
      </c>
      <c r="I19" s="60">
        <f>$D$19</f>
        <v>0</v>
      </c>
      <c r="J19" s="60">
        <f>$C$19*$D$19</f>
        <v>0</v>
      </c>
      <c r="K19" s="60">
        <f>$C$19^2</f>
        <v>0</v>
      </c>
      <c r="L19" s="60">
        <f>$D$19^2</f>
        <v>0</v>
      </c>
      <c r="M19" s="174"/>
      <c r="O19" s="179"/>
      <c r="P19" s="60"/>
      <c r="Q19" s="60"/>
      <c r="R19" s="60"/>
      <c r="S19" s="60"/>
      <c r="T19" s="60"/>
      <c r="U19" s="60"/>
      <c r="V19" s="174"/>
      <c r="W19" s="60"/>
    </row>
    <row r="20" spans="2:23" ht="15">
      <c r="B20" s="179">
        <v>6</v>
      </c>
      <c r="C20" s="189"/>
      <c r="D20" s="189"/>
      <c r="E20" s="174"/>
      <c r="G20" s="179"/>
      <c r="H20" s="60">
        <f>$C$20</f>
        <v>0</v>
      </c>
      <c r="I20" s="60">
        <f>$D$20</f>
        <v>0</v>
      </c>
      <c r="J20" s="60">
        <f>$C$20*$D$20</f>
        <v>0</v>
      </c>
      <c r="K20" s="60">
        <f>$C$20^2</f>
        <v>0</v>
      </c>
      <c r="L20" s="60">
        <f>$D$20^2</f>
        <v>0</v>
      </c>
      <c r="M20" s="174"/>
      <c r="O20" s="179"/>
      <c r="P20" s="60"/>
      <c r="Q20" s="60"/>
      <c r="R20" s="60"/>
      <c r="S20" s="60"/>
      <c r="T20" s="60"/>
      <c r="U20" s="60"/>
      <c r="V20" s="174"/>
      <c r="W20" s="60"/>
    </row>
    <row r="21" spans="2:23" ht="15">
      <c r="B21" s="179">
        <v>7</v>
      </c>
      <c r="C21" s="189"/>
      <c r="D21" s="189"/>
      <c r="E21" s="174"/>
      <c r="G21" s="179"/>
      <c r="H21" s="60">
        <f>$C$21</f>
        <v>0</v>
      </c>
      <c r="I21" s="60">
        <f>$D$21</f>
        <v>0</v>
      </c>
      <c r="J21" s="60">
        <f>$C$21*$D$21</f>
        <v>0</v>
      </c>
      <c r="K21" s="60">
        <f>$C$21^2</f>
        <v>0</v>
      </c>
      <c r="L21" s="60">
        <f>$D$21^2</f>
        <v>0</v>
      </c>
      <c r="M21" s="174"/>
      <c r="O21" s="179"/>
      <c r="P21" s="60"/>
      <c r="Q21" s="60"/>
      <c r="R21" s="60"/>
      <c r="S21" s="60"/>
      <c r="T21" s="60"/>
      <c r="U21" s="60"/>
      <c r="V21" s="174"/>
      <c r="W21" s="60"/>
    </row>
    <row r="22" spans="2:23" ht="15">
      <c r="B22" s="179">
        <v>8</v>
      </c>
      <c r="C22" s="189"/>
      <c r="D22" s="189"/>
      <c r="E22" s="174"/>
      <c r="G22" s="179"/>
      <c r="H22" s="60">
        <f>$C$22</f>
        <v>0</v>
      </c>
      <c r="I22" s="60">
        <f>$D$22</f>
        <v>0</v>
      </c>
      <c r="J22" s="60">
        <f>$C$22*$D$22</f>
        <v>0</v>
      </c>
      <c r="K22" s="60">
        <f>$C$22^2</f>
        <v>0</v>
      </c>
      <c r="L22" s="60">
        <f>$D$22^2</f>
        <v>0</v>
      </c>
      <c r="M22" s="174"/>
      <c r="O22" s="179"/>
      <c r="P22" s="60"/>
      <c r="Q22" s="60"/>
      <c r="R22" s="60"/>
      <c r="S22" s="60"/>
      <c r="T22" s="60"/>
      <c r="U22" s="60"/>
      <c r="V22" s="174"/>
      <c r="W22" s="60"/>
    </row>
    <row r="23" spans="2:23" ht="15">
      <c r="B23" s="179">
        <v>9</v>
      </c>
      <c r="C23" s="189"/>
      <c r="D23" s="189"/>
      <c r="E23" s="174"/>
      <c r="G23" s="179"/>
      <c r="H23" s="60">
        <f>$C$23</f>
        <v>0</v>
      </c>
      <c r="I23" s="60">
        <f>$D$23</f>
        <v>0</v>
      </c>
      <c r="J23" s="60">
        <f>$C$23*$D$23</f>
        <v>0</v>
      </c>
      <c r="K23" s="60">
        <f>$C$23^2</f>
        <v>0</v>
      </c>
      <c r="L23" s="60">
        <f>$D$23^2</f>
        <v>0</v>
      </c>
      <c r="M23" s="174"/>
      <c r="O23" s="179"/>
      <c r="P23" s="60"/>
      <c r="Q23" s="60"/>
      <c r="R23" s="60"/>
      <c r="S23" s="60"/>
      <c r="T23" s="60"/>
      <c r="U23" s="60"/>
      <c r="V23" s="174"/>
      <c r="W23" s="60"/>
    </row>
    <row r="24" spans="2:23" ht="15">
      <c r="B24" s="179">
        <v>10</v>
      </c>
      <c r="C24" s="189"/>
      <c r="D24" s="189"/>
      <c r="E24" s="174"/>
      <c r="G24" s="179"/>
      <c r="H24" s="60">
        <f>$C$24</f>
        <v>0</v>
      </c>
      <c r="I24" s="60">
        <f>$D$24</f>
        <v>0</v>
      </c>
      <c r="J24" s="60">
        <f>$C$24*$D$24</f>
        <v>0</v>
      </c>
      <c r="K24" s="60">
        <f>$C$24^2</f>
        <v>0</v>
      </c>
      <c r="L24" s="60">
        <f>$D$24^2</f>
        <v>0</v>
      </c>
      <c r="M24" s="174"/>
      <c r="O24" s="179"/>
      <c r="P24" s="60"/>
      <c r="Q24" s="60"/>
      <c r="R24" s="60"/>
      <c r="S24" s="60"/>
      <c r="T24" s="60"/>
      <c r="U24" s="60"/>
      <c r="V24" s="174"/>
      <c r="W24" s="60"/>
    </row>
    <row r="25" spans="2:23" ht="15.75" thickBot="1">
      <c r="B25" s="180"/>
      <c r="C25" s="181"/>
      <c r="D25" s="181"/>
      <c r="E25" s="183"/>
      <c r="G25" s="191" t="s">
        <v>120</v>
      </c>
      <c r="H25" s="192">
        <f>SUM(H15:H24)</f>
        <v>0</v>
      </c>
      <c r="I25" s="192">
        <f>SUM(I15:I24)</f>
        <v>0</v>
      </c>
      <c r="J25" s="192">
        <f>SUM(J15:J24)</f>
        <v>0</v>
      </c>
      <c r="K25" s="192">
        <f>SUM(K15:K24)</f>
        <v>0</v>
      </c>
      <c r="L25" s="192">
        <f>SUM(L15:L24)</f>
        <v>0</v>
      </c>
      <c r="M25" s="174"/>
      <c r="O25" s="179"/>
      <c r="P25" s="60"/>
      <c r="Q25" s="60"/>
      <c r="R25" s="60"/>
      <c r="S25" s="60"/>
      <c r="T25" s="60"/>
      <c r="U25" s="60"/>
      <c r="V25" s="174"/>
      <c r="W25" s="60"/>
    </row>
    <row r="26" spans="4:23" ht="15">
      <c r="D26" s="60"/>
      <c r="G26" s="179"/>
      <c r="H26" s="60"/>
      <c r="I26" s="60"/>
      <c r="J26" s="60"/>
      <c r="K26" s="60"/>
      <c r="L26" s="60"/>
      <c r="M26" s="174"/>
      <c r="O26" s="179"/>
      <c r="P26" s="60"/>
      <c r="Q26" s="60"/>
      <c r="R26" s="60"/>
      <c r="S26" s="60"/>
      <c r="T26" s="60"/>
      <c r="U26" s="60"/>
      <c r="V26" s="174"/>
      <c r="W26" s="60"/>
    </row>
    <row r="27" spans="4:23" ht="15">
      <c r="D27" s="60"/>
      <c r="F27" s="135"/>
      <c r="G27" s="191" t="s">
        <v>248</v>
      </c>
      <c r="H27" s="193" t="e">
        <f>(($I$25*$K$25)-($H$25*$J$25))/(($C$12*$K$25)-($H$25^2))</f>
        <v>#DIV/0!</v>
      </c>
      <c r="I27" s="60"/>
      <c r="J27" s="60"/>
      <c r="K27" s="60"/>
      <c r="L27" s="60"/>
      <c r="M27" s="174"/>
      <c r="O27" s="179"/>
      <c r="P27" s="60"/>
      <c r="Q27" s="60"/>
      <c r="R27" s="60"/>
      <c r="S27" s="60"/>
      <c r="T27" s="60"/>
      <c r="U27" s="60"/>
      <c r="V27" s="174"/>
      <c r="W27" s="60"/>
    </row>
    <row r="28" spans="7:23" ht="15.75" thickBot="1">
      <c r="G28" s="191" t="s">
        <v>121</v>
      </c>
      <c r="H28" s="193" t="e">
        <f>(($C$12*$J$25)-($H$25*$I$25))/(($C$12*$K$25)-($H$25^2))</f>
        <v>#DIV/0!</v>
      </c>
      <c r="I28" s="60"/>
      <c r="J28" s="60"/>
      <c r="K28" s="60"/>
      <c r="L28" s="60"/>
      <c r="M28" s="174"/>
      <c r="O28" s="180"/>
      <c r="P28" s="181"/>
      <c r="Q28" s="181"/>
      <c r="R28" s="181"/>
      <c r="S28" s="181"/>
      <c r="T28" s="181"/>
      <c r="U28" s="181"/>
      <c r="V28" s="183"/>
      <c r="W28" s="60"/>
    </row>
    <row r="29" spans="7:13" ht="17.25">
      <c r="G29" s="191" t="s">
        <v>137</v>
      </c>
      <c r="H29" s="194" t="e">
        <f>RSQ(D15:D24,C15:C24)</f>
        <v>#DIV/0!</v>
      </c>
      <c r="I29" s="60"/>
      <c r="J29" s="60"/>
      <c r="K29" s="60"/>
      <c r="L29" s="60"/>
      <c r="M29" s="174"/>
    </row>
    <row r="30" spans="7:13" ht="15">
      <c r="G30" s="179" t="s">
        <v>178</v>
      </c>
      <c r="H30" s="60"/>
      <c r="I30" s="60"/>
      <c r="J30" s="60"/>
      <c r="K30" s="60"/>
      <c r="L30" s="60"/>
      <c r="M30" s="174"/>
    </row>
    <row r="31" spans="7:13" ht="15">
      <c r="G31" s="179"/>
      <c r="H31" s="52" t="s">
        <v>122</v>
      </c>
      <c r="I31" s="52" t="s">
        <v>123</v>
      </c>
      <c r="J31" s="52" t="s">
        <v>124</v>
      </c>
      <c r="K31" s="52" t="s">
        <v>125</v>
      </c>
      <c r="L31" s="52" t="s">
        <v>126</v>
      </c>
      <c r="M31" s="174"/>
    </row>
    <row r="32" spans="7:13" ht="15">
      <c r="G32" s="179"/>
      <c r="H32" s="52" t="s">
        <v>122</v>
      </c>
      <c r="I32" s="95" t="s">
        <v>123</v>
      </c>
      <c r="J32" s="116" t="e">
        <f>ROUND(H28,4)&amp;" x"</f>
        <v>#DIV/0!</v>
      </c>
      <c r="K32" s="95" t="s">
        <v>125</v>
      </c>
      <c r="L32" s="96" t="e">
        <f>$H$27</f>
        <v>#DIV/0!</v>
      </c>
      <c r="M32" s="174"/>
    </row>
    <row r="33" spans="7:13" ht="18" thickBot="1">
      <c r="G33" s="180"/>
      <c r="H33" s="73" t="s">
        <v>138</v>
      </c>
      <c r="I33" s="181" t="s">
        <v>123</v>
      </c>
      <c r="J33" s="211" t="e">
        <f>$H$29</f>
        <v>#DIV/0!</v>
      </c>
      <c r="K33" s="181"/>
      <c r="L33" s="181"/>
      <c r="M33" s="183"/>
    </row>
    <row r="34" ht="15.75" thickBot="1"/>
    <row r="35" spans="2:14" ht="15">
      <c r="B35" s="185"/>
      <c r="C35" s="171"/>
      <c r="D35" s="171"/>
      <c r="E35" s="171"/>
      <c r="F35" s="171"/>
      <c r="G35" s="172"/>
      <c r="I35" s="202"/>
      <c r="J35" s="202"/>
      <c r="K35" s="202"/>
      <c r="L35" s="202"/>
      <c r="M35" s="60"/>
      <c r="N35" s="60"/>
    </row>
    <row r="36" spans="2:15" ht="15">
      <c r="B36" s="388" t="s">
        <v>271</v>
      </c>
      <c r="C36" s="389"/>
      <c r="D36" s="389"/>
      <c r="E36" s="389"/>
      <c r="F36" s="389"/>
      <c r="G36" s="390"/>
      <c r="I36" s="389" t="s">
        <v>272</v>
      </c>
      <c r="J36" s="389"/>
      <c r="K36" s="389"/>
      <c r="L36" s="389"/>
      <c r="M36" s="389"/>
      <c r="N36" s="389"/>
      <c r="O36" s="60"/>
    </row>
    <row r="37" spans="2:15" ht="15">
      <c r="B37" s="204"/>
      <c r="C37" s="205"/>
      <c r="D37" s="205"/>
      <c r="E37" s="205"/>
      <c r="F37" s="205"/>
      <c r="G37" s="206"/>
      <c r="I37" s="205"/>
      <c r="J37" s="205"/>
      <c r="K37" s="205"/>
      <c r="L37" s="205"/>
      <c r="M37" s="205"/>
      <c r="N37" s="205"/>
      <c r="O37" s="60"/>
    </row>
    <row r="38" spans="2:15" ht="15">
      <c r="B38" s="398" t="s">
        <v>127</v>
      </c>
      <c r="C38" s="399"/>
      <c r="D38" s="399"/>
      <c r="E38" s="399"/>
      <c r="F38" s="399"/>
      <c r="G38" s="206"/>
      <c r="I38" s="214" t="s">
        <v>127</v>
      </c>
      <c r="J38" s="213"/>
      <c r="K38" s="213"/>
      <c r="L38" s="213"/>
      <c r="M38" s="213"/>
      <c r="N38" s="205"/>
      <c r="O38" s="60"/>
    </row>
    <row r="39" spans="2:15" ht="15">
      <c r="B39" s="382" t="s">
        <v>128</v>
      </c>
      <c r="C39" s="383"/>
      <c r="D39" s="187"/>
      <c r="E39" s="60"/>
      <c r="F39" s="60"/>
      <c r="G39" s="174"/>
      <c r="I39" s="383" t="s">
        <v>128</v>
      </c>
      <c r="J39" s="383"/>
      <c r="K39" s="187"/>
      <c r="L39" s="60"/>
      <c r="M39" s="60"/>
      <c r="N39" s="60"/>
      <c r="O39" s="60"/>
    </row>
    <row r="40" spans="2:15" ht="15">
      <c r="B40" s="179"/>
      <c r="C40" s="60"/>
      <c r="D40" s="60"/>
      <c r="E40" s="60"/>
      <c r="F40" s="60"/>
      <c r="G40" s="174"/>
      <c r="I40" s="60"/>
      <c r="J40" s="60"/>
      <c r="K40" s="60"/>
      <c r="L40" s="60"/>
      <c r="M40" s="60"/>
      <c r="N40" s="60"/>
      <c r="O40" s="60"/>
    </row>
    <row r="41" spans="2:15" ht="15">
      <c r="B41" s="191" t="s">
        <v>129</v>
      </c>
      <c r="C41" s="189"/>
      <c r="D41" s="197" t="s">
        <v>132</v>
      </c>
      <c r="E41" s="60"/>
      <c r="F41" s="60"/>
      <c r="G41" s="174"/>
      <c r="I41" s="94" t="s">
        <v>145</v>
      </c>
      <c r="J41" s="189"/>
      <c r="K41" s="197" t="s">
        <v>146</v>
      </c>
      <c r="L41" s="60"/>
      <c r="M41" s="60"/>
      <c r="N41" s="60"/>
      <c r="O41" s="60"/>
    </row>
    <row r="42" spans="2:15" ht="15">
      <c r="B42" s="191" t="s">
        <v>130</v>
      </c>
      <c r="C42" s="60" t="e">
        <f>((C41-H27)/H28)</f>
        <v>#DIV/0!</v>
      </c>
      <c r="D42" s="197" t="s">
        <v>133</v>
      </c>
      <c r="E42" s="60"/>
      <c r="F42" s="60"/>
      <c r="G42" s="198"/>
      <c r="I42" s="94"/>
      <c r="J42" s="60"/>
      <c r="K42" s="197"/>
      <c r="L42" s="60"/>
      <c r="M42" s="60"/>
      <c r="N42" s="60"/>
      <c r="O42" s="60"/>
    </row>
    <row r="43" spans="2:15" ht="15">
      <c r="B43" s="191" t="s">
        <v>131</v>
      </c>
      <c r="C43" s="199" t="e">
        <f>($C$42/$D$39)*100</f>
        <v>#DIV/0!</v>
      </c>
      <c r="D43" s="197" t="s">
        <v>134</v>
      </c>
      <c r="E43" s="60"/>
      <c r="F43" s="60"/>
      <c r="G43" s="174"/>
      <c r="I43" s="94" t="s">
        <v>131</v>
      </c>
      <c r="J43" s="199" t="e">
        <f>($J$41/$K$39)*100</f>
        <v>#DIV/0!</v>
      </c>
      <c r="K43" s="197" t="s">
        <v>134</v>
      </c>
      <c r="L43" s="60"/>
      <c r="M43" s="60"/>
      <c r="N43" s="60"/>
      <c r="O43" s="60"/>
    </row>
    <row r="44" spans="2:15" ht="15.75" thickBot="1">
      <c r="B44" s="180"/>
      <c r="C44" s="181"/>
      <c r="D44" s="181"/>
      <c r="E44" s="181"/>
      <c r="F44" s="181"/>
      <c r="G44" s="183"/>
      <c r="I44" s="60"/>
      <c r="J44" s="60"/>
      <c r="K44" s="60"/>
      <c r="L44" s="60"/>
      <c r="M44" s="60"/>
      <c r="N44" s="60"/>
      <c r="O44" s="60"/>
    </row>
    <row r="45" spans="2:15" ht="15">
      <c r="B45" s="60"/>
      <c r="C45" s="60"/>
      <c r="D45" s="60"/>
      <c r="E45" s="60"/>
      <c r="F45" s="60"/>
      <c r="G45" s="60"/>
      <c r="I45" s="60"/>
      <c r="J45" s="60"/>
      <c r="K45" s="60"/>
      <c r="L45" s="60"/>
      <c r="M45" s="60"/>
      <c r="N45" s="60"/>
      <c r="O45" s="60"/>
    </row>
    <row r="46" spans="2:15" ht="15">
      <c r="B46" s="60"/>
      <c r="C46" s="60"/>
      <c r="D46" s="60"/>
      <c r="E46" s="60"/>
      <c r="F46" s="60"/>
      <c r="G46" s="60"/>
      <c r="I46" s="60"/>
      <c r="J46" s="60"/>
      <c r="K46" s="60"/>
      <c r="L46" s="60"/>
      <c r="M46" s="60"/>
      <c r="N46" s="60"/>
      <c r="O46" s="60"/>
    </row>
  </sheetData>
  <sheetProtection password="C601" sheet="1" objects="1" scenarios="1"/>
  <protectedRanges>
    <protectedRange sqref="K39 J41" name="Range5_1"/>
    <protectedRange sqref="D39 C41 K39 J41" name="Range4_1"/>
    <protectedRange sqref="C12 C15:D24" name="Range2"/>
    <protectedRange sqref="E3:G5 L2:N5" name="Range6"/>
  </protectedRanges>
  <mergeCells count="27">
    <mergeCell ref="I39:J39"/>
    <mergeCell ref="I5:K5"/>
    <mergeCell ref="E4:G4"/>
    <mergeCell ref="B39:C39"/>
    <mergeCell ref="I4:K4"/>
    <mergeCell ref="B11:E11"/>
    <mergeCell ref="H11:L11"/>
    <mergeCell ref="B38:F38"/>
    <mergeCell ref="B6:D6"/>
    <mergeCell ref="E6:G6"/>
    <mergeCell ref="E5:G5"/>
    <mergeCell ref="L5:N5"/>
    <mergeCell ref="L2:N2"/>
    <mergeCell ref="L3:N3"/>
    <mergeCell ref="L4:N4"/>
    <mergeCell ref="I2:K2"/>
    <mergeCell ref="I3:K3"/>
    <mergeCell ref="P11:U11"/>
    <mergeCell ref="B36:G36"/>
    <mergeCell ref="I36:N36"/>
    <mergeCell ref="B2:D2"/>
    <mergeCell ref="B3:D3"/>
    <mergeCell ref="B4:D4"/>
    <mergeCell ref="B5:D5"/>
    <mergeCell ref="P6:R6"/>
    <mergeCell ref="E2:G2"/>
    <mergeCell ref="E3:G3"/>
  </mergeCells>
  <conditionalFormatting sqref="C43 J43">
    <cfRule type="cellIs" priority="1" dxfId="63" operator="notBetween" stopIfTrue="1">
      <formula>70</formula>
      <formula>130</formula>
    </cfRule>
  </conditionalFormatting>
  <conditionalFormatting sqref="E2:G2">
    <cfRule type="cellIs" priority="3" dxfId="62" operator="equal" stopIfTrue="1">
      <formula>0</formula>
    </cfRule>
  </conditionalFormatting>
  <hyperlinks>
    <hyperlink ref="P6" location="Instructions!A37" display="For Instructions, click here"/>
  </hyperlinks>
  <printOptions/>
  <pageMargins left="0.75" right="0.75" top="1" bottom="1" header="0.5" footer="0.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Demonstration of Capability Worksheet</dc:title>
  <dc:subject/>
  <dc:creator>lisa hicks</dc:creator>
  <cp:keywords/>
  <dc:description/>
  <cp:lastModifiedBy>kevin_stewart</cp:lastModifiedBy>
  <cp:lastPrinted>2014-03-07T19:31:19Z</cp:lastPrinted>
  <dcterms:created xsi:type="dcterms:W3CDTF">2011-09-02T17:14:04Z</dcterms:created>
  <dcterms:modified xsi:type="dcterms:W3CDTF">2016-08-25T13:21:51Z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